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290300介護保険課\総務・給付担当\0700_指定事業者\020 指導監督\集団指導\2023(R05)年度集団指導\01_各サービステキスト\地密特定\"/>
    </mc:Choice>
  </mc:AlternateContent>
  <bookViews>
    <workbookView xWindow="12105" yWindow="-15" windowWidth="11910" windowHeight="10080" tabRatio="964"/>
  </bookViews>
  <sheets>
    <sheet name="地域密着型特定施設" sheetId="1" r:id="rId1"/>
    <sheet name="人員" sheetId="2" r:id="rId2"/>
    <sheet name="設備・備品" sheetId="6" r:id="rId3"/>
    <sheet name="運営" sheetId="3" r:id="rId4"/>
    <sheet name="記入方法" sheetId="39" r:id="rId5"/>
    <sheet name="勤務形態一覧" sheetId="43" r:id="rId6"/>
    <sheet name="シフト記号表" sheetId="45" r:id="rId7"/>
    <sheet name="【記載例1】" sheetId="41" r:id="rId8"/>
    <sheet name="【記載例2】" sheetId="42" r:id="rId9"/>
    <sheet name="プルダウン・リスト" sheetId="46" state="hidden" r:id="rId10"/>
    <sheet name="→報酬" sheetId="38" r:id="rId11"/>
    <sheet name="★加算取得状況一覧" sheetId="11" r:id="rId12"/>
    <sheet name="身体拘束廃止未実施減算" sheetId="12" r:id="rId13"/>
    <sheet name="入居継続支援加算Ⅰ " sheetId="13" r:id="rId14"/>
    <sheet name="入居継続支援加算Ⅱ " sheetId="14" r:id="rId15"/>
    <sheet name="生活機能向上連携加算Ⅰ" sheetId="16" r:id="rId16"/>
    <sheet name="生活機能向上連携加算Ⅱ" sheetId="17" r:id="rId17"/>
    <sheet name="個別機能訓練加算Ⅰ" sheetId="18" r:id="rId18"/>
    <sheet name="個別機能訓練加算Ⅱ" sheetId="19" r:id="rId19"/>
    <sheet name="ＡＤＬ維持等加算Ⅰ" sheetId="20" r:id="rId20"/>
    <sheet name="ＡＤＬ維持等加算Ⅱ" sheetId="21" r:id="rId21"/>
    <sheet name="夜間看護体制加算" sheetId="22" r:id="rId22"/>
    <sheet name="若年性認知症入居者受入加算" sheetId="23" r:id="rId23"/>
    <sheet name="医療機関連携加算" sheetId="34" r:id="rId24"/>
    <sheet name="口腔衛生管理体制加算" sheetId="35" r:id="rId25"/>
    <sheet name="口腔・栄養スクリーニング加算" sheetId="36" r:id="rId26"/>
    <sheet name="退院・退所時連携加算" sheetId="37" r:id="rId27"/>
    <sheet name="看取り介護加算Ⅰ" sheetId="24" r:id="rId28"/>
    <sheet name="看取り介護加算Ⅱ" sheetId="25" r:id="rId29"/>
    <sheet name="認知症専門ケア加算Ⅰ" sheetId="26" r:id="rId30"/>
    <sheet name="認知症専門ケア加算 Ⅱ" sheetId="27" r:id="rId31"/>
    <sheet name="科学的介護推進体制加算  " sheetId="28" r:id="rId32"/>
    <sheet name="サービス提供体制強化加算Ⅰ" sheetId="29" r:id="rId33"/>
    <sheet name="サービス提供体制強化加算Ⅱ" sheetId="30" r:id="rId34"/>
    <sheet name="サービス提供体制強化加算Ⅲ " sheetId="31" r:id="rId35"/>
    <sheet name="短期利用特定施設介護費" sheetId="32" r:id="rId36"/>
  </sheets>
  <externalReferences>
    <externalReference r:id="rId37"/>
  </externalReferences>
  <definedNames>
    <definedName name="【記載例】シフト記号" localSheetId="6">シフト記号表!$C$6:$C$47</definedName>
    <definedName name="【記載例】シフト記号">#REF!</definedName>
    <definedName name="【記載例】シフト記号表" localSheetId="6">シフト記号表!$C$6:$C$47</definedName>
    <definedName name="【記載例】シフト記号表">#REF!</definedName>
    <definedName name="_xlnm.Print_Area" localSheetId="7">【記載例1】!$A$1:$BJ$97</definedName>
    <definedName name="_xlnm.Print_Area" localSheetId="8">【記載例2】!$B$1:$N$52</definedName>
    <definedName name="_xlnm.Print_Area" localSheetId="11">★加算取得状況一覧!$A$1:$F$27</definedName>
    <definedName name="_xlnm.Print_Area" localSheetId="32">サービス提供体制強化加算Ⅰ!$A$1:$Q$33</definedName>
    <definedName name="_xlnm.Print_Area" localSheetId="33">サービス提供体制強化加算Ⅱ!$A$1:$Q$28</definedName>
    <definedName name="_xlnm.Print_Area" localSheetId="34">'サービス提供体制強化加算Ⅲ '!$A$1:$Q$36</definedName>
    <definedName name="_xlnm.Print_Area" localSheetId="6">シフト記号表!$B$1:$N$52</definedName>
    <definedName name="_xlnm.Print_Area" localSheetId="23">医療機関連携加算!$A$1:$C$8</definedName>
    <definedName name="_xlnm.Print_Area" localSheetId="3">運営!$A$1:$AM$563</definedName>
    <definedName name="_xlnm.Print_Area" localSheetId="31">'科学的介護推進体制加算  '!$A$1:$C$6</definedName>
    <definedName name="_xlnm.Print_Area" localSheetId="27">看取り介護加算Ⅰ!$A$1:$D$12</definedName>
    <definedName name="_xlnm.Print_Area" localSheetId="28">看取り介護加算Ⅱ!$A$1:$D$14</definedName>
    <definedName name="_xlnm.Print_Area" localSheetId="4">記入方法!$A$1:$Q$80</definedName>
    <definedName name="_xlnm.Print_Area" localSheetId="5">勤務形態一覧!$A$1:$BJ$237</definedName>
    <definedName name="_xlnm.Print_Area" localSheetId="17">個別機能訓練加算Ⅰ!$A$1:$C$15</definedName>
    <definedName name="_xlnm.Print_Area" localSheetId="18">個別機能訓練加算Ⅱ!$A$1:$C$16</definedName>
    <definedName name="_xlnm.Print_Area" localSheetId="25">口腔・栄養スクリーニング加算!$A$1:$C$8</definedName>
    <definedName name="_xlnm.Print_Area" localSheetId="24">口腔衛生管理体制加算!$A$1:$C$9</definedName>
    <definedName name="_xlnm.Print_Area" localSheetId="22">若年性認知症入居者受入加算!$A$1:$C$7</definedName>
    <definedName name="_xlnm.Print_Area" localSheetId="12">身体拘束廃止未実施減算!$A$1:$C$13</definedName>
    <definedName name="_xlnm.Print_Area" localSheetId="1">人員!$A$1:$AM$57</definedName>
    <definedName name="_xlnm.Print_Area" localSheetId="15">生活機能向上連携加算Ⅰ!$A$1:$C$16</definedName>
    <definedName name="_xlnm.Print_Area" localSheetId="16">生活機能向上連携加算Ⅱ!$A$1:$C$17</definedName>
    <definedName name="_xlnm.Print_Area" localSheetId="2">設備・備品!$A$1:$AM$41</definedName>
    <definedName name="_xlnm.Print_Area" localSheetId="26">退院・退所時連携加算!$A$1:$C$7</definedName>
    <definedName name="_xlnm.Print_Area" localSheetId="35">短期利用特定施設介護費!$A$1:$Q$9</definedName>
    <definedName name="_xlnm.Print_Area" localSheetId="0">地域密着型特定施設!$A$1:$AN$51</definedName>
    <definedName name="_xlnm.Print_Area" localSheetId="13">'入居継続支援加算Ⅰ '!$A$1:$Q$33</definedName>
    <definedName name="_xlnm.Print_Area" localSheetId="14">'入居継続支援加算Ⅱ '!$A$1:$Q$33</definedName>
    <definedName name="_xlnm.Print_Area" localSheetId="30">'認知症専門ケア加算 Ⅱ'!$A$1:$D$9</definedName>
    <definedName name="_xlnm.Print_Area" localSheetId="29">認知症専門ケア加算Ⅰ!$A$1:$D$8</definedName>
    <definedName name="_xlnm.Print_Area" localSheetId="21">夜間看護体制加算!$A$1:$C$8</definedName>
    <definedName name="_xlnm.Print_Titles" localSheetId="7">【記載例1】!$1:$16</definedName>
    <definedName name="_xlnm.Print_Titles" localSheetId="5">勤務形態一覧!$1:$16</definedName>
    <definedName name="シフト記号地密特定">【記載例2】!$C$6:$C$47</definedName>
    <definedName name="シフト記号表">'[1]10シフト記号表'!$C$6:$C$47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[1]プルダウン・リスト!$C$21:$L$21</definedName>
    <definedName name="職種地特定">プルダウン・リスト!$C$21:$L$21</definedName>
    <definedName name="生活相談員">プルダウン・リスト!$D$22:$D$31</definedName>
    <definedName name="地密特定">【記載例2】!$C$6:$C$47</definedName>
    <definedName name="地密特定記号">シフト記号表!$C$6:$C$47</definedName>
  </definedNames>
  <calcPr calcId="152511"/>
</workbook>
</file>

<file path=xl/calcChain.xml><?xml version="1.0" encoding="utf-8"?>
<calcChain xmlns="http://schemas.openxmlformats.org/spreadsheetml/2006/main">
  <c r="D47" i="45" l="1"/>
  <c r="L46" i="45"/>
  <c r="L45" i="45"/>
  <c r="L47" i="45" s="1"/>
  <c r="D44" i="45"/>
  <c r="L43" i="45"/>
  <c r="L42" i="45"/>
  <c r="L44" i="45" s="1"/>
  <c r="D41" i="45"/>
  <c r="L40" i="45"/>
  <c r="L39" i="45"/>
  <c r="L41" i="45" s="1"/>
  <c r="D38" i="45"/>
  <c r="D37" i="45"/>
  <c r="D36" i="45"/>
  <c r="D35" i="45"/>
  <c r="D34" i="45"/>
  <c r="D33" i="45"/>
  <c r="D32" i="45"/>
  <c r="D31" i="45"/>
  <c r="D30" i="45"/>
  <c r="D29" i="45"/>
  <c r="D28" i="45"/>
  <c r="D27" i="45"/>
  <c r="D26" i="45"/>
  <c r="D25" i="45"/>
  <c r="D24" i="45"/>
  <c r="D23" i="45"/>
  <c r="L22" i="45"/>
  <c r="D22" i="45"/>
  <c r="L21" i="45"/>
  <c r="D21" i="45"/>
  <c r="L20" i="45"/>
  <c r="D20" i="45"/>
  <c r="L19" i="45"/>
  <c r="D19" i="45"/>
  <c r="L18" i="45"/>
  <c r="D18" i="45"/>
  <c r="L17" i="45"/>
  <c r="D17" i="45"/>
  <c r="L16" i="45"/>
  <c r="D16" i="45"/>
  <c r="L15" i="45"/>
  <c r="D15" i="45"/>
  <c r="L14" i="45"/>
  <c r="D14" i="45"/>
  <c r="L13" i="45"/>
  <c r="D13" i="45"/>
  <c r="L12" i="45"/>
  <c r="D12" i="45"/>
  <c r="L11" i="45"/>
  <c r="D11" i="45"/>
  <c r="L10" i="45"/>
  <c r="D10" i="45"/>
  <c r="L9" i="45"/>
  <c r="D9" i="45"/>
  <c r="L8" i="45"/>
  <c r="D8" i="45"/>
  <c r="L7" i="45"/>
  <c r="D7" i="45"/>
  <c r="L6" i="45"/>
  <c r="D6" i="45"/>
  <c r="K236" i="43"/>
  <c r="U236" i="43" s="1"/>
  <c r="AQ222" i="43" s="1"/>
  <c r="AA231" i="43"/>
  <c r="P231" i="43"/>
  <c r="AF230" i="43"/>
  <c r="P230" i="43"/>
  <c r="K230" i="43"/>
  <c r="AH228" i="43"/>
  <c r="AA230" i="43" s="1"/>
  <c r="AM226" i="43"/>
  <c r="AA236" i="43" s="1"/>
  <c r="AJ226" i="43"/>
  <c r="AH226" i="43"/>
  <c r="W226" i="43"/>
  <c r="T226" i="43"/>
  <c r="K231" i="43" s="1"/>
  <c r="U231" i="43" s="1"/>
  <c r="P236" i="43" s="1"/>
  <c r="R226" i="43"/>
  <c r="BA216" i="43"/>
  <c r="AZ216" i="43"/>
  <c r="AY216" i="43"/>
  <c r="AX216" i="43"/>
  <c r="AW216" i="43"/>
  <c r="AV216" i="43"/>
  <c r="AU216" i="43"/>
  <c r="AT216" i="43"/>
  <c r="AS216" i="43"/>
  <c r="AR216" i="43"/>
  <c r="AQ216" i="43"/>
  <c r="AP216" i="43"/>
  <c r="AO216" i="43"/>
  <c r="AN216" i="43"/>
  <c r="AM216" i="43"/>
  <c r="AL216" i="43"/>
  <c r="AK216" i="43"/>
  <c r="AJ216" i="43"/>
  <c r="AI216" i="43"/>
  <c r="AH216" i="43"/>
  <c r="AG216" i="43"/>
  <c r="AF216" i="43"/>
  <c r="AE216" i="43"/>
  <c r="AD216" i="43"/>
  <c r="AC216" i="43"/>
  <c r="AB216" i="43"/>
  <c r="AA216" i="43"/>
  <c r="Z216" i="43"/>
  <c r="Y216" i="43"/>
  <c r="BB216" i="43" s="1"/>
  <c r="BD216" i="43" s="1"/>
  <c r="X216" i="43"/>
  <c r="W216" i="43"/>
  <c r="H216" i="43"/>
  <c r="F216" i="43"/>
  <c r="BA214" i="43"/>
  <c r="AZ214" i="43"/>
  <c r="AY214" i="43"/>
  <c r="AX214" i="43"/>
  <c r="AW214" i="43"/>
  <c r="AV214" i="43"/>
  <c r="AU214" i="43"/>
  <c r="AT214" i="43"/>
  <c r="AS214" i="43"/>
  <c r="AR214" i="43"/>
  <c r="AQ214" i="43"/>
  <c r="AP214" i="43"/>
  <c r="AO214" i="43"/>
  <c r="AN214" i="43"/>
  <c r="AM214" i="43"/>
  <c r="AL214" i="43"/>
  <c r="AK214" i="43"/>
  <c r="AJ214" i="43"/>
  <c r="AI214" i="43"/>
  <c r="AH214" i="43"/>
  <c r="AG214" i="43"/>
  <c r="AF214" i="43"/>
  <c r="AE214" i="43"/>
  <c r="AD214" i="43"/>
  <c r="BB214" i="43" s="1"/>
  <c r="BD214" i="43" s="1"/>
  <c r="AC214" i="43"/>
  <c r="AB214" i="43"/>
  <c r="AA214" i="43"/>
  <c r="Z214" i="43"/>
  <c r="Y214" i="43"/>
  <c r="X214" i="43"/>
  <c r="W214" i="43"/>
  <c r="H214" i="43"/>
  <c r="F214" i="43"/>
  <c r="BA212" i="43"/>
  <c r="AZ212" i="43"/>
  <c r="AY212" i="43"/>
  <c r="AX212" i="43"/>
  <c r="AW212" i="43"/>
  <c r="AV212" i="43"/>
  <c r="AU212" i="43"/>
  <c r="AT212" i="43"/>
  <c r="AS212" i="43"/>
  <c r="AR212" i="43"/>
  <c r="AQ212" i="43"/>
  <c r="AP212" i="43"/>
  <c r="AO212" i="43"/>
  <c r="AN212" i="43"/>
  <c r="AM212" i="43"/>
  <c r="AL212" i="43"/>
  <c r="AK212" i="43"/>
  <c r="AJ212" i="43"/>
  <c r="AI212" i="43"/>
  <c r="AH212" i="43"/>
  <c r="AG212" i="43"/>
  <c r="AF212" i="43"/>
  <c r="AE212" i="43"/>
  <c r="AD212" i="43"/>
  <c r="AC212" i="43"/>
  <c r="AB212" i="43"/>
  <c r="AA212" i="43"/>
  <c r="BB212" i="43" s="1"/>
  <c r="BD212" i="43" s="1"/>
  <c r="Z212" i="43"/>
  <c r="Y212" i="43"/>
  <c r="X212" i="43"/>
  <c r="W212" i="43"/>
  <c r="H212" i="43"/>
  <c r="F212" i="43"/>
  <c r="BA210" i="43"/>
  <c r="AZ210" i="43"/>
  <c r="AY210" i="43"/>
  <c r="AX210" i="43"/>
  <c r="AW210" i="43"/>
  <c r="AV210" i="43"/>
  <c r="AU210" i="43"/>
  <c r="AT210" i="43"/>
  <c r="AS210" i="43"/>
  <c r="AR210" i="43"/>
  <c r="AQ210" i="43"/>
  <c r="AP210" i="43"/>
  <c r="AO210" i="43"/>
  <c r="AN210" i="43"/>
  <c r="AM210" i="43"/>
  <c r="AL210" i="43"/>
  <c r="AK210" i="43"/>
  <c r="AJ210" i="43"/>
  <c r="AI210" i="43"/>
  <c r="AH210" i="43"/>
  <c r="AG210" i="43"/>
  <c r="AF210" i="43"/>
  <c r="AE210" i="43"/>
  <c r="AD210" i="43"/>
  <c r="AC210" i="43"/>
  <c r="AB210" i="43"/>
  <c r="AA210" i="43"/>
  <c r="Z210" i="43"/>
  <c r="Y210" i="43"/>
  <c r="X210" i="43"/>
  <c r="W210" i="43"/>
  <c r="H210" i="43"/>
  <c r="F210" i="43"/>
  <c r="BA208" i="43"/>
  <c r="AZ208" i="43"/>
  <c r="AY208" i="43"/>
  <c r="AX208" i="43"/>
  <c r="AW208" i="43"/>
  <c r="AV208" i="43"/>
  <c r="AU208" i="43"/>
  <c r="AT208" i="43"/>
  <c r="AS208" i="43"/>
  <c r="AR208" i="43"/>
  <c r="AQ208" i="43"/>
  <c r="AP208" i="43"/>
  <c r="AO208" i="43"/>
  <c r="AN208" i="43"/>
  <c r="AM208" i="43"/>
  <c r="AL208" i="43"/>
  <c r="AK208" i="43"/>
  <c r="AJ208" i="43"/>
  <c r="AI208" i="43"/>
  <c r="AH208" i="43"/>
  <c r="AG208" i="43"/>
  <c r="AF208" i="43"/>
  <c r="AE208" i="43"/>
  <c r="AD208" i="43"/>
  <c r="AC208" i="43"/>
  <c r="AB208" i="43"/>
  <c r="AA208" i="43"/>
  <c r="Z208" i="43"/>
  <c r="Y208" i="43"/>
  <c r="BB208" i="43" s="1"/>
  <c r="BD208" i="43" s="1"/>
  <c r="X208" i="43"/>
  <c r="W208" i="43"/>
  <c r="H208" i="43"/>
  <c r="F208" i="43"/>
  <c r="BA206" i="43"/>
  <c r="AZ206" i="43"/>
  <c r="AY206" i="43"/>
  <c r="AX206" i="43"/>
  <c r="AW206" i="43"/>
  <c r="AV206" i="43"/>
  <c r="AU206" i="43"/>
  <c r="AT206" i="43"/>
  <c r="AS206" i="43"/>
  <c r="AR206" i="43"/>
  <c r="AQ206" i="43"/>
  <c r="AP206" i="43"/>
  <c r="AO206" i="43"/>
  <c r="AN206" i="43"/>
  <c r="AM206" i="43"/>
  <c r="AL206" i="43"/>
  <c r="AK206" i="43"/>
  <c r="AJ206" i="43"/>
  <c r="AI206" i="43"/>
  <c r="AH206" i="43"/>
  <c r="AG206" i="43"/>
  <c r="AF206" i="43"/>
  <c r="AE206" i="43"/>
  <c r="AD206" i="43"/>
  <c r="AC206" i="43"/>
  <c r="AB206" i="43"/>
  <c r="AA206" i="43"/>
  <c r="Z206" i="43"/>
  <c r="Y206" i="43"/>
  <c r="X206" i="43"/>
  <c r="W206" i="43"/>
  <c r="BB206" i="43" s="1"/>
  <c r="BD206" i="43" s="1"/>
  <c r="H206" i="43"/>
  <c r="F206" i="43"/>
  <c r="BA204" i="43"/>
  <c r="AZ204" i="43"/>
  <c r="AY204" i="43"/>
  <c r="AX204" i="43"/>
  <c r="AW204" i="43"/>
  <c r="AV204" i="43"/>
  <c r="AU204" i="43"/>
  <c r="AT204" i="43"/>
  <c r="AS204" i="43"/>
  <c r="AR204" i="43"/>
  <c r="AQ204" i="43"/>
  <c r="AP204" i="43"/>
  <c r="AO204" i="43"/>
  <c r="AN204" i="43"/>
  <c r="AM204" i="43"/>
  <c r="AL204" i="43"/>
  <c r="AK204" i="43"/>
  <c r="AJ204" i="43"/>
  <c r="AI204" i="43"/>
  <c r="AH204" i="43"/>
  <c r="AG204" i="43"/>
  <c r="AF204" i="43"/>
  <c r="AE204" i="43"/>
  <c r="AD204" i="43"/>
  <c r="AC204" i="43"/>
  <c r="AB204" i="43"/>
  <c r="AA204" i="43"/>
  <c r="Z204" i="43"/>
  <c r="Y204" i="43"/>
  <c r="X204" i="43"/>
  <c r="W204" i="43"/>
  <c r="H204" i="43"/>
  <c r="F204" i="43"/>
  <c r="BA202" i="43"/>
  <c r="AZ202" i="43"/>
  <c r="AY202" i="43"/>
  <c r="AX202" i="43"/>
  <c r="AW202" i="43"/>
  <c r="AV202" i="43"/>
  <c r="AU202" i="43"/>
  <c r="AT202" i="43"/>
  <c r="AS202" i="43"/>
  <c r="AR202" i="43"/>
  <c r="AQ202" i="43"/>
  <c r="AP202" i="43"/>
  <c r="AO202" i="43"/>
  <c r="AN202" i="43"/>
  <c r="AM202" i="43"/>
  <c r="AL202" i="43"/>
  <c r="AK202" i="43"/>
  <c r="AJ202" i="43"/>
  <c r="AI202" i="43"/>
  <c r="AH202" i="43"/>
  <c r="AG202" i="43"/>
  <c r="AF202" i="43"/>
  <c r="AE202" i="43"/>
  <c r="AD202" i="43"/>
  <c r="AC202" i="43"/>
  <c r="AB202" i="43"/>
  <c r="AA202" i="43"/>
  <c r="Z202" i="43"/>
  <c r="Y202" i="43"/>
  <c r="X202" i="43"/>
  <c r="BB202" i="43" s="1"/>
  <c r="BD202" i="43" s="1"/>
  <c r="W202" i="43"/>
  <c r="H202" i="43"/>
  <c r="F202" i="43"/>
  <c r="BA200" i="43"/>
  <c r="AZ200" i="43"/>
  <c r="AY200" i="43"/>
  <c r="AX200" i="43"/>
  <c r="AW200" i="43"/>
  <c r="AV200" i="43"/>
  <c r="AU200" i="43"/>
  <c r="AT200" i="43"/>
  <c r="AS200" i="43"/>
  <c r="AR200" i="43"/>
  <c r="AQ200" i="43"/>
  <c r="AP200" i="43"/>
  <c r="AO200" i="43"/>
  <c r="AN200" i="43"/>
  <c r="AM200" i="43"/>
  <c r="AL200" i="43"/>
  <c r="AK200" i="43"/>
  <c r="AJ200" i="43"/>
  <c r="AI200" i="43"/>
  <c r="AH200" i="43"/>
  <c r="AG200" i="43"/>
  <c r="AF200" i="43"/>
  <c r="AE200" i="43"/>
  <c r="AD200" i="43"/>
  <c r="AC200" i="43"/>
  <c r="AB200" i="43"/>
  <c r="AA200" i="43"/>
  <c r="Z200" i="43"/>
  <c r="Y200" i="43"/>
  <c r="X200" i="43"/>
  <c r="W200" i="43"/>
  <c r="H200" i="43"/>
  <c r="F200" i="43"/>
  <c r="BA198" i="43"/>
  <c r="AZ198" i="43"/>
  <c r="AY198" i="43"/>
  <c r="AX198" i="43"/>
  <c r="AW198" i="43"/>
  <c r="AV198" i="43"/>
  <c r="AU198" i="43"/>
  <c r="AT198" i="43"/>
  <c r="AS198" i="43"/>
  <c r="AR198" i="43"/>
  <c r="AQ198" i="43"/>
  <c r="AP198" i="43"/>
  <c r="AO198" i="43"/>
  <c r="AN198" i="43"/>
  <c r="AM198" i="43"/>
  <c r="AL198" i="43"/>
  <c r="AK198" i="43"/>
  <c r="AJ198" i="43"/>
  <c r="AI198" i="43"/>
  <c r="AH198" i="43"/>
  <c r="AG198" i="43"/>
  <c r="AF198" i="43"/>
  <c r="AE198" i="43"/>
  <c r="AD198" i="43"/>
  <c r="AC198" i="43"/>
  <c r="AB198" i="43"/>
  <c r="AA198" i="43"/>
  <c r="Z198" i="43"/>
  <c r="Y198" i="43"/>
  <c r="X198" i="43"/>
  <c r="W198" i="43"/>
  <c r="H198" i="43"/>
  <c r="F198" i="43"/>
  <c r="BA196" i="43"/>
  <c r="AZ196" i="43"/>
  <c r="AY196" i="43"/>
  <c r="AX196" i="43"/>
  <c r="AW196" i="43"/>
  <c r="AV196" i="43"/>
  <c r="AU196" i="43"/>
  <c r="AT196" i="43"/>
  <c r="AS196" i="43"/>
  <c r="AR196" i="43"/>
  <c r="AQ196" i="43"/>
  <c r="AP196" i="43"/>
  <c r="AO196" i="43"/>
  <c r="AN196" i="43"/>
  <c r="AM196" i="43"/>
  <c r="AL196" i="43"/>
  <c r="AK196" i="43"/>
  <c r="AJ196" i="43"/>
  <c r="AI196" i="43"/>
  <c r="AH196" i="43"/>
  <c r="AG196" i="43"/>
  <c r="AF196" i="43"/>
  <c r="AE196" i="43"/>
  <c r="AD196" i="43"/>
  <c r="AC196" i="43"/>
  <c r="AB196" i="43"/>
  <c r="AA196" i="43"/>
  <c r="Z196" i="43"/>
  <c r="Y196" i="43"/>
  <c r="X196" i="43"/>
  <c r="W196" i="43"/>
  <c r="BB196" i="43" s="1"/>
  <c r="BD196" i="43" s="1"/>
  <c r="H196" i="43"/>
  <c r="F196" i="43"/>
  <c r="BA194" i="43"/>
  <c r="AZ194" i="43"/>
  <c r="AY194" i="43"/>
  <c r="AX194" i="43"/>
  <c r="AW194" i="43"/>
  <c r="AV194" i="43"/>
  <c r="AU194" i="43"/>
  <c r="AT194" i="43"/>
  <c r="AS194" i="43"/>
  <c r="AR194" i="43"/>
  <c r="AQ194" i="43"/>
  <c r="AP194" i="43"/>
  <c r="AO194" i="43"/>
  <c r="AN194" i="43"/>
  <c r="AM194" i="43"/>
  <c r="AL194" i="43"/>
  <c r="AK194" i="43"/>
  <c r="AJ194" i="43"/>
  <c r="AI194" i="43"/>
  <c r="AH194" i="43"/>
  <c r="AG194" i="43"/>
  <c r="AF194" i="43"/>
  <c r="AE194" i="43"/>
  <c r="AD194" i="43"/>
  <c r="BB194" i="43" s="1"/>
  <c r="BD194" i="43" s="1"/>
  <c r="AC194" i="43"/>
  <c r="AB194" i="43"/>
  <c r="AA194" i="43"/>
  <c r="Z194" i="43"/>
  <c r="Y194" i="43"/>
  <c r="X194" i="43"/>
  <c r="W194" i="43"/>
  <c r="H194" i="43"/>
  <c r="F194" i="43"/>
  <c r="BA192" i="43"/>
  <c r="AZ192" i="43"/>
  <c r="AY192" i="43"/>
  <c r="AX192" i="43"/>
  <c r="AW192" i="43"/>
  <c r="AV192" i="43"/>
  <c r="AU192" i="43"/>
  <c r="AT192" i="43"/>
  <c r="AS192" i="43"/>
  <c r="AR192" i="43"/>
  <c r="AQ192" i="43"/>
  <c r="AP192" i="43"/>
  <c r="AO192" i="43"/>
  <c r="AN192" i="43"/>
  <c r="AM192" i="43"/>
  <c r="AL192" i="43"/>
  <c r="AK192" i="43"/>
  <c r="AJ192" i="43"/>
  <c r="AI192" i="43"/>
  <c r="AH192" i="43"/>
  <c r="AG192" i="43"/>
  <c r="AF192" i="43"/>
  <c r="AE192" i="43"/>
  <c r="AD192" i="43"/>
  <c r="AC192" i="43"/>
  <c r="AB192" i="43"/>
  <c r="AA192" i="43"/>
  <c r="Z192" i="43"/>
  <c r="Y192" i="43"/>
  <c r="BB192" i="43" s="1"/>
  <c r="BD192" i="43" s="1"/>
  <c r="X192" i="43"/>
  <c r="W192" i="43"/>
  <c r="H192" i="43"/>
  <c r="F192" i="43"/>
  <c r="BA190" i="43"/>
  <c r="AZ190" i="43"/>
  <c r="AY190" i="43"/>
  <c r="AX190" i="43"/>
  <c r="AW190" i="43"/>
  <c r="AV190" i="43"/>
  <c r="AU190" i="43"/>
  <c r="AT190" i="43"/>
  <c r="AS190" i="43"/>
  <c r="AR190" i="43"/>
  <c r="AQ190" i="43"/>
  <c r="AP190" i="43"/>
  <c r="AO190" i="43"/>
  <c r="AN190" i="43"/>
  <c r="AM190" i="43"/>
  <c r="AL190" i="43"/>
  <c r="AK190" i="43"/>
  <c r="AJ190" i="43"/>
  <c r="AI190" i="43"/>
  <c r="AH190" i="43"/>
  <c r="AG190" i="43"/>
  <c r="AF190" i="43"/>
  <c r="AE190" i="43"/>
  <c r="AD190" i="43"/>
  <c r="BB190" i="43" s="1"/>
  <c r="BD190" i="43" s="1"/>
  <c r="AC190" i="43"/>
  <c r="AB190" i="43"/>
  <c r="AA190" i="43"/>
  <c r="Z190" i="43"/>
  <c r="Y190" i="43"/>
  <c r="X190" i="43"/>
  <c r="W190" i="43"/>
  <c r="H190" i="43"/>
  <c r="F190" i="43"/>
  <c r="BA188" i="43"/>
  <c r="AZ188" i="43"/>
  <c r="AY188" i="43"/>
  <c r="AX188" i="43"/>
  <c r="AW188" i="43"/>
  <c r="AV188" i="43"/>
  <c r="AU188" i="43"/>
  <c r="AT188" i="43"/>
  <c r="AS188" i="43"/>
  <c r="AR188" i="43"/>
  <c r="AQ188" i="43"/>
  <c r="AP188" i="43"/>
  <c r="AO188" i="43"/>
  <c r="AN188" i="43"/>
  <c r="AM188" i="43"/>
  <c r="AL188" i="43"/>
  <c r="AK188" i="43"/>
  <c r="AJ188" i="43"/>
  <c r="AI188" i="43"/>
  <c r="AH188" i="43"/>
  <c r="AG188" i="43"/>
  <c r="AF188" i="43"/>
  <c r="AE188" i="43"/>
  <c r="AD188" i="43"/>
  <c r="BB188" i="43" s="1"/>
  <c r="BD188" i="43" s="1"/>
  <c r="AC188" i="43"/>
  <c r="AB188" i="43"/>
  <c r="AA188" i="43"/>
  <c r="Z188" i="43"/>
  <c r="Y188" i="43"/>
  <c r="X188" i="43"/>
  <c r="W188" i="43"/>
  <c r="H188" i="43"/>
  <c r="F188" i="43"/>
  <c r="BA186" i="43"/>
  <c r="AZ186" i="43"/>
  <c r="AY186" i="43"/>
  <c r="AX186" i="43"/>
  <c r="AW186" i="43"/>
  <c r="AV186" i="43"/>
  <c r="AU186" i="43"/>
  <c r="AT186" i="43"/>
  <c r="AS186" i="43"/>
  <c r="AR186" i="43"/>
  <c r="AQ186" i="43"/>
  <c r="AP186" i="43"/>
  <c r="AO186" i="43"/>
  <c r="AN186" i="43"/>
  <c r="AM186" i="43"/>
  <c r="AL186" i="43"/>
  <c r="AK186" i="43"/>
  <c r="AJ186" i="43"/>
  <c r="AI186" i="43"/>
  <c r="AH186" i="43"/>
  <c r="AG186" i="43"/>
  <c r="AF186" i="43"/>
  <c r="AE186" i="43"/>
  <c r="AD186" i="43"/>
  <c r="AC186" i="43"/>
  <c r="AB186" i="43"/>
  <c r="AA186" i="43"/>
  <c r="Z186" i="43"/>
  <c r="Y186" i="43"/>
  <c r="X186" i="43"/>
  <c r="W186" i="43"/>
  <c r="H186" i="43"/>
  <c r="F186" i="43"/>
  <c r="BA184" i="43"/>
  <c r="AZ184" i="43"/>
  <c r="AY184" i="43"/>
  <c r="AX184" i="43"/>
  <c r="AW184" i="43"/>
  <c r="AV184" i="43"/>
  <c r="AU184" i="43"/>
  <c r="AT184" i="43"/>
  <c r="AS184" i="43"/>
  <c r="AR184" i="43"/>
  <c r="AQ184" i="43"/>
  <c r="AP184" i="43"/>
  <c r="AO184" i="43"/>
  <c r="AN184" i="43"/>
  <c r="AM184" i="43"/>
  <c r="AL184" i="43"/>
  <c r="AK184" i="43"/>
  <c r="AJ184" i="43"/>
  <c r="AI184" i="43"/>
  <c r="AH184" i="43"/>
  <c r="AG184" i="43"/>
  <c r="AF184" i="43"/>
  <c r="AE184" i="43"/>
  <c r="AD184" i="43"/>
  <c r="AC184" i="43"/>
  <c r="AB184" i="43"/>
  <c r="AA184" i="43"/>
  <c r="Z184" i="43"/>
  <c r="Y184" i="43"/>
  <c r="X184" i="43"/>
  <c r="W184" i="43"/>
  <c r="H184" i="43"/>
  <c r="F184" i="43"/>
  <c r="BA182" i="43"/>
  <c r="AZ182" i="43"/>
  <c r="AY182" i="43"/>
  <c r="AX182" i="43"/>
  <c r="AW182" i="43"/>
  <c r="AV182" i="43"/>
  <c r="AU182" i="43"/>
  <c r="AT182" i="43"/>
  <c r="AS182" i="43"/>
  <c r="AR182" i="43"/>
  <c r="AQ182" i="43"/>
  <c r="AP182" i="43"/>
  <c r="AO182" i="43"/>
  <c r="AN182" i="43"/>
  <c r="AM182" i="43"/>
  <c r="AL182" i="43"/>
  <c r="AK182" i="43"/>
  <c r="AJ182" i="43"/>
  <c r="AI182" i="43"/>
  <c r="AH182" i="43"/>
  <c r="AG182" i="43"/>
  <c r="AF182" i="43"/>
  <c r="AE182" i="43"/>
  <c r="AD182" i="43"/>
  <c r="AC182" i="43"/>
  <c r="AB182" i="43"/>
  <c r="AA182" i="43"/>
  <c r="Z182" i="43"/>
  <c r="Y182" i="43"/>
  <c r="X182" i="43"/>
  <c r="W182" i="43"/>
  <c r="BB182" i="43" s="1"/>
  <c r="BD182" i="43" s="1"/>
  <c r="H182" i="43"/>
  <c r="F182" i="43"/>
  <c r="BA180" i="43"/>
  <c r="AZ180" i="43"/>
  <c r="AY180" i="43"/>
  <c r="AX180" i="43"/>
  <c r="AW180" i="43"/>
  <c r="AV180" i="43"/>
  <c r="AU180" i="43"/>
  <c r="AT180" i="43"/>
  <c r="AS180" i="43"/>
  <c r="AR180" i="43"/>
  <c r="AQ180" i="43"/>
  <c r="AP180" i="43"/>
  <c r="AO180" i="43"/>
  <c r="AN180" i="43"/>
  <c r="AM180" i="43"/>
  <c r="AL180" i="43"/>
  <c r="AK180" i="43"/>
  <c r="AJ180" i="43"/>
  <c r="AI180" i="43"/>
  <c r="AH180" i="43"/>
  <c r="AG180" i="43"/>
  <c r="AF180" i="43"/>
  <c r="AE180" i="43"/>
  <c r="AD180" i="43"/>
  <c r="AC180" i="43"/>
  <c r="AB180" i="43"/>
  <c r="AA180" i="43"/>
  <c r="Z180" i="43"/>
  <c r="Y180" i="43"/>
  <c r="X180" i="43"/>
  <c r="W180" i="43"/>
  <c r="H180" i="43"/>
  <c r="F180" i="43"/>
  <c r="BA178" i="43"/>
  <c r="AZ178" i="43"/>
  <c r="AY178" i="43"/>
  <c r="AX178" i="43"/>
  <c r="AW178" i="43"/>
  <c r="AV178" i="43"/>
  <c r="AU178" i="43"/>
  <c r="AT178" i="43"/>
  <c r="AS178" i="43"/>
  <c r="AR178" i="43"/>
  <c r="AQ178" i="43"/>
  <c r="AP178" i="43"/>
  <c r="AO178" i="43"/>
  <c r="AN178" i="43"/>
  <c r="AM178" i="43"/>
  <c r="AL178" i="43"/>
  <c r="AK178" i="43"/>
  <c r="AJ178" i="43"/>
  <c r="AI178" i="43"/>
  <c r="AH178" i="43"/>
  <c r="AG178" i="43"/>
  <c r="AF178" i="43"/>
  <c r="AE178" i="43"/>
  <c r="AD178" i="43"/>
  <c r="AC178" i="43"/>
  <c r="AB178" i="43"/>
  <c r="AA178" i="43"/>
  <c r="Z178" i="43"/>
  <c r="Y178" i="43"/>
  <c r="X178" i="43"/>
  <c r="W178" i="43"/>
  <c r="H178" i="43"/>
  <c r="F178" i="43"/>
  <c r="BA176" i="43"/>
  <c r="AZ176" i="43"/>
  <c r="AY176" i="43"/>
  <c r="AX176" i="43"/>
  <c r="AW176" i="43"/>
  <c r="AV176" i="43"/>
  <c r="AU176" i="43"/>
  <c r="AT176" i="43"/>
  <c r="AS176" i="43"/>
  <c r="AR176" i="43"/>
  <c r="AQ176" i="43"/>
  <c r="AP176" i="43"/>
  <c r="AO176" i="43"/>
  <c r="AN176" i="43"/>
  <c r="AM176" i="43"/>
  <c r="AL176" i="43"/>
  <c r="AK176" i="43"/>
  <c r="AJ176" i="43"/>
  <c r="AI176" i="43"/>
  <c r="AH176" i="43"/>
  <c r="AG176" i="43"/>
  <c r="AF176" i="43"/>
  <c r="AE176" i="43"/>
  <c r="AD176" i="43"/>
  <c r="AC176" i="43"/>
  <c r="AB176" i="43"/>
  <c r="AA176" i="43"/>
  <c r="Z176" i="43"/>
  <c r="Y176" i="43"/>
  <c r="X176" i="43"/>
  <c r="W176" i="43"/>
  <c r="H176" i="43"/>
  <c r="F176" i="43"/>
  <c r="BA174" i="43"/>
  <c r="AZ174" i="43"/>
  <c r="AY174" i="43"/>
  <c r="AX174" i="43"/>
  <c r="AW174" i="43"/>
  <c r="AV174" i="43"/>
  <c r="AU174" i="43"/>
  <c r="AT174" i="43"/>
  <c r="AS174" i="43"/>
  <c r="AR174" i="43"/>
  <c r="AQ174" i="43"/>
  <c r="AP174" i="43"/>
  <c r="AO174" i="43"/>
  <c r="AN174" i="43"/>
  <c r="AM174" i="43"/>
  <c r="AL174" i="43"/>
  <c r="AK174" i="43"/>
  <c r="AJ174" i="43"/>
  <c r="AI174" i="43"/>
  <c r="AH174" i="43"/>
  <c r="AG174" i="43"/>
  <c r="AF174" i="43"/>
  <c r="AE174" i="43"/>
  <c r="AD174" i="43"/>
  <c r="AC174" i="43"/>
  <c r="AB174" i="43"/>
  <c r="AA174" i="43"/>
  <c r="Z174" i="43"/>
  <c r="Y174" i="43"/>
  <c r="X174" i="43"/>
  <c r="W174" i="43"/>
  <c r="BB174" i="43" s="1"/>
  <c r="BD174" i="43" s="1"/>
  <c r="H174" i="43"/>
  <c r="F174" i="43"/>
  <c r="BA172" i="43"/>
  <c r="AZ172" i="43"/>
  <c r="AY172" i="43"/>
  <c r="AX172" i="43"/>
  <c r="AW172" i="43"/>
  <c r="AV172" i="43"/>
  <c r="AU172" i="43"/>
  <c r="AT172" i="43"/>
  <c r="AS172" i="43"/>
  <c r="AR172" i="43"/>
  <c r="AQ172" i="43"/>
  <c r="AP172" i="43"/>
  <c r="AO172" i="43"/>
  <c r="AN172" i="43"/>
  <c r="AM172" i="43"/>
  <c r="AL172" i="43"/>
  <c r="AK172" i="43"/>
  <c r="AJ172" i="43"/>
  <c r="AI172" i="43"/>
  <c r="AH172" i="43"/>
  <c r="AG172" i="43"/>
  <c r="AF172" i="43"/>
  <c r="AE172" i="43"/>
  <c r="AD172" i="43"/>
  <c r="AC172" i="43"/>
  <c r="AB172" i="43"/>
  <c r="AA172" i="43"/>
  <c r="Z172" i="43"/>
  <c r="Y172" i="43"/>
  <c r="X172" i="43"/>
  <c r="W172" i="43"/>
  <c r="H172" i="43"/>
  <c r="F172" i="43"/>
  <c r="BA170" i="43"/>
  <c r="AZ170" i="43"/>
  <c r="AY170" i="43"/>
  <c r="AX170" i="43"/>
  <c r="AW170" i="43"/>
  <c r="AV170" i="43"/>
  <c r="AU170" i="43"/>
  <c r="AT170" i="43"/>
  <c r="AS170" i="43"/>
  <c r="AR170" i="43"/>
  <c r="AQ170" i="43"/>
  <c r="AP170" i="43"/>
  <c r="AO170" i="43"/>
  <c r="AN170" i="43"/>
  <c r="AM170" i="43"/>
  <c r="AL170" i="43"/>
  <c r="AK170" i="43"/>
  <c r="AJ170" i="43"/>
  <c r="AI170" i="43"/>
  <c r="AH170" i="43"/>
  <c r="AG170" i="43"/>
  <c r="AF170" i="43"/>
  <c r="AE170" i="43"/>
  <c r="AD170" i="43"/>
  <c r="BB170" i="43" s="1"/>
  <c r="BD170" i="43" s="1"/>
  <c r="AC170" i="43"/>
  <c r="AB170" i="43"/>
  <c r="AA170" i="43"/>
  <c r="Z170" i="43"/>
  <c r="Y170" i="43"/>
  <c r="X170" i="43"/>
  <c r="W170" i="43"/>
  <c r="H170" i="43"/>
  <c r="F170" i="43"/>
  <c r="BA168" i="43"/>
  <c r="AZ168" i="43"/>
  <c r="AY168" i="43"/>
  <c r="AX168" i="43"/>
  <c r="AW168" i="43"/>
  <c r="AV168" i="43"/>
  <c r="AU168" i="43"/>
  <c r="AT168" i="43"/>
  <c r="AS168" i="43"/>
  <c r="AR168" i="43"/>
  <c r="AQ168" i="43"/>
  <c r="AP168" i="43"/>
  <c r="AO168" i="43"/>
  <c r="AN168" i="43"/>
  <c r="AM168" i="43"/>
  <c r="AL168" i="43"/>
  <c r="AK168" i="43"/>
  <c r="AJ168" i="43"/>
  <c r="AI168" i="43"/>
  <c r="AH168" i="43"/>
  <c r="AG168" i="43"/>
  <c r="AF168" i="43"/>
  <c r="AE168" i="43"/>
  <c r="AD168" i="43"/>
  <c r="AC168" i="43"/>
  <c r="AB168" i="43"/>
  <c r="AA168" i="43"/>
  <c r="Z168" i="43"/>
  <c r="Y168" i="43"/>
  <c r="X168" i="43"/>
  <c r="W168" i="43"/>
  <c r="H168" i="43"/>
  <c r="F168" i="43"/>
  <c r="BA166" i="43"/>
  <c r="AZ166" i="43"/>
  <c r="AY166" i="43"/>
  <c r="AX166" i="43"/>
  <c r="AW166" i="43"/>
  <c r="AV166" i="43"/>
  <c r="AU166" i="43"/>
  <c r="AT166" i="43"/>
  <c r="AS166" i="43"/>
  <c r="AR166" i="43"/>
  <c r="AQ166" i="43"/>
  <c r="AP166" i="43"/>
  <c r="AO166" i="43"/>
  <c r="AN166" i="43"/>
  <c r="AM166" i="43"/>
  <c r="AL166" i="43"/>
  <c r="AK166" i="43"/>
  <c r="AJ166" i="43"/>
  <c r="AI166" i="43"/>
  <c r="AH166" i="43"/>
  <c r="AG166" i="43"/>
  <c r="AF166" i="43"/>
  <c r="AE166" i="43"/>
  <c r="AD166" i="43"/>
  <c r="AC166" i="43"/>
  <c r="AB166" i="43"/>
  <c r="BB166" i="43" s="1"/>
  <c r="BD166" i="43" s="1"/>
  <c r="AA166" i="43"/>
  <c r="Z166" i="43"/>
  <c r="Y166" i="43"/>
  <c r="X166" i="43"/>
  <c r="W166" i="43"/>
  <c r="H166" i="43"/>
  <c r="F166" i="43"/>
  <c r="BA164" i="43"/>
  <c r="AZ164" i="43"/>
  <c r="AY164" i="43"/>
  <c r="AX164" i="43"/>
  <c r="AW164" i="43"/>
  <c r="AV164" i="43"/>
  <c r="AU164" i="43"/>
  <c r="AT164" i="43"/>
  <c r="AS164" i="43"/>
  <c r="AR164" i="43"/>
  <c r="AQ164" i="43"/>
  <c r="AP164" i="43"/>
  <c r="AO164" i="43"/>
  <c r="AN164" i="43"/>
  <c r="AM164" i="43"/>
  <c r="AL164" i="43"/>
  <c r="AK164" i="43"/>
  <c r="AJ164" i="43"/>
  <c r="AI164" i="43"/>
  <c r="AH164" i="43"/>
  <c r="AG164" i="43"/>
  <c r="AF164" i="43"/>
  <c r="AE164" i="43"/>
  <c r="AD164" i="43"/>
  <c r="AC164" i="43"/>
  <c r="AB164" i="43"/>
  <c r="AA164" i="43"/>
  <c r="BB164" i="43" s="1"/>
  <c r="BD164" i="43" s="1"/>
  <c r="Z164" i="43"/>
  <c r="Y164" i="43"/>
  <c r="X164" i="43"/>
  <c r="W164" i="43"/>
  <c r="H164" i="43"/>
  <c r="F164" i="43"/>
  <c r="BA162" i="43"/>
  <c r="AZ162" i="43"/>
  <c r="AY162" i="43"/>
  <c r="AX162" i="43"/>
  <c r="AW162" i="43"/>
  <c r="AV162" i="43"/>
  <c r="AU162" i="43"/>
  <c r="AT162" i="43"/>
  <c r="AS162" i="43"/>
  <c r="AR162" i="43"/>
  <c r="AQ162" i="43"/>
  <c r="AP162" i="43"/>
  <c r="AO162" i="43"/>
  <c r="AN162" i="43"/>
  <c r="AM162" i="43"/>
  <c r="AL162" i="43"/>
  <c r="AK162" i="43"/>
  <c r="AJ162" i="43"/>
  <c r="AI162" i="43"/>
  <c r="AH162" i="43"/>
  <c r="AG162" i="43"/>
  <c r="AF162" i="43"/>
  <c r="AE162" i="43"/>
  <c r="AD162" i="43"/>
  <c r="AC162" i="43"/>
  <c r="AB162" i="43"/>
  <c r="AA162" i="43"/>
  <c r="Z162" i="43"/>
  <c r="BB162" i="43" s="1"/>
  <c r="BD162" i="43" s="1"/>
  <c r="Y162" i="43"/>
  <c r="X162" i="43"/>
  <c r="W162" i="43"/>
  <c r="H162" i="43"/>
  <c r="F162" i="43"/>
  <c r="BA160" i="43"/>
  <c r="AZ160" i="43"/>
  <c r="AY160" i="43"/>
  <c r="AX160" i="43"/>
  <c r="AW160" i="43"/>
  <c r="AV160" i="43"/>
  <c r="AU160" i="43"/>
  <c r="AT160" i="43"/>
  <c r="AS160" i="43"/>
  <c r="AR160" i="43"/>
  <c r="AQ160" i="43"/>
  <c r="AP160" i="43"/>
  <c r="AO160" i="43"/>
  <c r="AN160" i="43"/>
  <c r="AM160" i="43"/>
  <c r="AL160" i="43"/>
  <c r="AK160" i="43"/>
  <c r="AJ160" i="43"/>
  <c r="AI160" i="43"/>
  <c r="AH160" i="43"/>
  <c r="AG160" i="43"/>
  <c r="AF160" i="43"/>
  <c r="AE160" i="43"/>
  <c r="AD160" i="43"/>
  <c r="AC160" i="43"/>
  <c r="AB160" i="43"/>
  <c r="AA160" i="43"/>
  <c r="Z160" i="43"/>
  <c r="Y160" i="43"/>
  <c r="X160" i="43"/>
  <c r="W160" i="43"/>
  <c r="H160" i="43"/>
  <c r="F160" i="43"/>
  <c r="BA158" i="43"/>
  <c r="AZ158" i="43"/>
  <c r="AY158" i="43"/>
  <c r="AX158" i="43"/>
  <c r="AW158" i="43"/>
  <c r="AV158" i="43"/>
  <c r="AU158" i="43"/>
  <c r="AT158" i="43"/>
  <c r="AS158" i="43"/>
  <c r="AR158" i="43"/>
  <c r="AQ158" i="43"/>
  <c r="AP158" i="43"/>
  <c r="AO158" i="43"/>
  <c r="AN158" i="43"/>
  <c r="AM158" i="43"/>
  <c r="AL158" i="43"/>
  <c r="AK158" i="43"/>
  <c r="AJ158" i="43"/>
  <c r="AI158" i="43"/>
  <c r="AH158" i="43"/>
  <c r="AG158" i="43"/>
  <c r="AF158" i="43"/>
  <c r="AE158" i="43"/>
  <c r="AD158" i="43"/>
  <c r="AC158" i="43"/>
  <c r="AB158" i="43"/>
  <c r="AA158" i="43"/>
  <c r="Z158" i="43"/>
  <c r="Y158" i="43"/>
  <c r="X158" i="43"/>
  <c r="W158" i="43"/>
  <c r="H158" i="43"/>
  <c r="F158" i="43"/>
  <c r="BA156" i="43"/>
  <c r="AZ156" i="43"/>
  <c r="AY156" i="43"/>
  <c r="AX156" i="43"/>
  <c r="AW156" i="43"/>
  <c r="AV156" i="43"/>
  <c r="AU156" i="43"/>
  <c r="AT156" i="43"/>
  <c r="AS156" i="43"/>
  <c r="AR156" i="43"/>
  <c r="AQ156" i="43"/>
  <c r="AP156" i="43"/>
  <c r="AO156" i="43"/>
  <c r="AN156" i="43"/>
  <c r="AM156" i="43"/>
  <c r="AL156" i="43"/>
  <c r="AK156" i="43"/>
  <c r="AJ156" i="43"/>
  <c r="AI156" i="43"/>
  <c r="AH156" i="43"/>
  <c r="AG156" i="43"/>
  <c r="AF156" i="43"/>
  <c r="AE156" i="43"/>
  <c r="AD156" i="43"/>
  <c r="AC156" i="43"/>
  <c r="AB156" i="43"/>
  <c r="AA156" i="43"/>
  <c r="Z156" i="43"/>
  <c r="Y156" i="43"/>
  <c r="X156" i="43"/>
  <c r="W156" i="43"/>
  <c r="H156" i="43"/>
  <c r="F156" i="43"/>
  <c r="BA154" i="43"/>
  <c r="AZ154" i="43"/>
  <c r="AY154" i="43"/>
  <c r="AX154" i="43"/>
  <c r="AW154" i="43"/>
  <c r="AV154" i="43"/>
  <c r="AU154" i="43"/>
  <c r="AT154" i="43"/>
  <c r="AS154" i="43"/>
  <c r="AR154" i="43"/>
  <c r="AQ154" i="43"/>
  <c r="AP154" i="43"/>
  <c r="AO154" i="43"/>
  <c r="AN154" i="43"/>
  <c r="AM154" i="43"/>
  <c r="AL154" i="43"/>
  <c r="AK154" i="43"/>
  <c r="AJ154" i="43"/>
  <c r="AI154" i="43"/>
  <c r="AH154" i="43"/>
  <c r="AG154" i="43"/>
  <c r="AF154" i="43"/>
  <c r="AE154" i="43"/>
  <c r="AD154" i="43"/>
  <c r="AC154" i="43"/>
  <c r="AB154" i="43"/>
  <c r="AA154" i="43"/>
  <c r="Z154" i="43"/>
  <c r="Y154" i="43"/>
  <c r="X154" i="43"/>
  <c r="BB154" i="43" s="1"/>
  <c r="BD154" i="43" s="1"/>
  <c r="W154" i="43"/>
  <c r="H154" i="43"/>
  <c r="F154" i="43"/>
  <c r="BA152" i="43"/>
  <c r="AZ152" i="43"/>
  <c r="AY152" i="43"/>
  <c r="AX152" i="43"/>
  <c r="AW152" i="43"/>
  <c r="AV152" i="43"/>
  <c r="AU152" i="43"/>
  <c r="AT152" i="43"/>
  <c r="AS152" i="43"/>
  <c r="AR152" i="43"/>
  <c r="AQ152" i="43"/>
  <c r="AP152" i="43"/>
  <c r="AO152" i="43"/>
  <c r="AN152" i="43"/>
  <c r="AM152" i="43"/>
  <c r="AL152" i="43"/>
  <c r="AK152" i="43"/>
  <c r="AJ152" i="43"/>
  <c r="AI152" i="43"/>
  <c r="AH152" i="43"/>
  <c r="AG152" i="43"/>
  <c r="AF152" i="43"/>
  <c r="AE152" i="43"/>
  <c r="AD152" i="43"/>
  <c r="AC152" i="43"/>
  <c r="AB152" i="43"/>
  <c r="AA152" i="43"/>
  <c r="Z152" i="43"/>
  <c r="Y152" i="43"/>
  <c r="X152" i="43"/>
  <c r="W152" i="43"/>
  <c r="H152" i="43"/>
  <c r="F152" i="43"/>
  <c r="BA150" i="43"/>
  <c r="AZ150" i="43"/>
  <c r="AY150" i="43"/>
  <c r="AX150" i="43"/>
  <c r="AW150" i="43"/>
  <c r="AV150" i="43"/>
  <c r="AU150" i="43"/>
  <c r="AT150" i="43"/>
  <c r="AS150" i="43"/>
  <c r="AR150" i="43"/>
  <c r="AQ150" i="43"/>
  <c r="AP150" i="43"/>
  <c r="AO150" i="43"/>
  <c r="AN150" i="43"/>
  <c r="AM150" i="43"/>
  <c r="AL150" i="43"/>
  <c r="AK150" i="43"/>
  <c r="AJ150" i="43"/>
  <c r="AI150" i="43"/>
  <c r="AH150" i="43"/>
  <c r="AG150" i="43"/>
  <c r="AF150" i="43"/>
  <c r="AE150" i="43"/>
  <c r="AD150" i="43"/>
  <c r="AC150" i="43"/>
  <c r="AB150" i="43"/>
  <c r="AA150" i="43"/>
  <c r="Z150" i="43"/>
  <c r="Y150" i="43"/>
  <c r="X150" i="43"/>
  <c r="W150" i="43"/>
  <c r="H150" i="43"/>
  <c r="F150" i="43"/>
  <c r="BA148" i="43"/>
  <c r="AZ148" i="43"/>
  <c r="AY148" i="43"/>
  <c r="AX148" i="43"/>
  <c r="AW148" i="43"/>
  <c r="AV148" i="43"/>
  <c r="AU148" i="43"/>
  <c r="AT148" i="43"/>
  <c r="AS148" i="43"/>
  <c r="AR148" i="43"/>
  <c r="AQ148" i="43"/>
  <c r="AP148" i="43"/>
  <c r="AO148" i="43"/>
  <c r="AN148" i="43"/>
  <c r="AM148" i="43"/>
  <c r="AL148" i="43"/>
  <c r="AK148" i="43"/>
  <c r="AJ148" i="43"/>
  <c r="AI148" i="43"/>
  <c r="AH148" i="43"/>
  <c r="AG148" i="43"/>
  <c r="AF148" i="43"/>
  <c r="AE148" i="43"/>
  <c r="AD148" i="43"/>
  <c r="BB148" i="43" s="1"/>
  <c r="BD148" i="43" s="1"/>
  <c r="AC148" i="43"/>
  <c r="AB148" i="43"/>
  <c r="AA148" i="43"/>
  <c r="Z148" i="43"/>
  <c r="Y148" i="43"/>
  <c r="X148" i="43"/>
  <c r="W148" i="43"/>
  <c r="H148" i="43"/>
  <c r="F148" i="43"/>
  <c r="BA146" i="43"/>
  <c r="AZ146" i="43"/>
  <c r="AY146" i="43"/>
  <c r="AX146" i="43"/>
  <c r="AW146" i="43"/>
  <c r="AV146" i="43"/>
  <c r="AU146" i="43"/>
  <c r="AT146" i="43"/>
  <c r="AS146" i="43"/>
  <c r="AR146" i="43"/>
  <c r="AQ146" i="43"/>
  <c r="AP146" i="43"/>
  <c r="AO146" i="43"/>
  <c r="AN146" i="43"/>
  <c r="AM146" i="43"/>
  <c r="AL146" i="43"/>
  <c r="AK146" i="43"/>
  <c r="AJ146" i="43"/>
  <c r="AI146" i="43"/>
  <c r="AH146" i="43"/>
  <c r="AG146" i="43"/>
  <c r="AF146" i="43"/>
  <c r="AE146" i="43"/>
  <c r="AD146" i="43"/>
  <c r="AC146" i="43"/>
  <c r="AB146" i="43"/>
  <c r="AA146" i="43"/>
  <c r="Z146" i="43"/>
  <c r="Y146" i="43"/>
  <c r="X146" i="43"/>
  <c r="W146" i="43"/>
  <c r="BB146" i="43" s="1"/>
  <c r="BD146" i="43" s="1"/>
  <c r="H146" i="43"/>
  <c r="F146" i="43"/>
  <c r="BA144" i="43"/>
  <c r="AZ144" i="43"/>
  <c r="AY144" i="43"/>
  <c r="AX144" i="43"/>
  <c r="AW144" i="43"/>
  <c r="AV144" i="43"/>
  <c r="AU144" i="43"/>
  <c r="AT144" i="43"/>
  <c r="AS144" i="43"/>
  <c r="AR144" i="43"/>
  <c r="AQ144" i="43"/>
  <c r="AP144" i="43"/>
  <c r="AO144" i="43"/>
  <c r="AN144" i="43"/>
  <c r="AM144" i="43"/>
  <c r="AL144" i="43"/>
  <c r="AK144" i="43"/>
  <c r="AJ144" i="43"/>
  <c r="AI144" i="43"/>
  <c r="AH144" i="43"/>
  <c r="AG144" i="43"/>
  <c r="AF144" i="43"/>
  <c r="AE144" i="43"/>
  <c r="AD144" i="43"/>
  <c r="AC144" i="43"/>
  <c r="AB144" i="43"/>
  <c r="AA144" i="43"/>
  <c r="Z144" i="43"/>
  <c r="Y144" i="43"/>
  <c r="X144" i="43"/>
  <c r="W144" i="43"/>
  <c r="H144" i="43"/>
  <c r="F144" i="43"/>
  <c r="BA142" i="43"/>
  <c r="AZ142" i="43"/>
  <c r="AY142" i="43"/>
  <c r="AX142" i="43"/>
  <c r="AW142" i="43"/>
  <c r="AV142" i="43"/>
  <c r="AU142" i="43"/>
  <c r="AT142" i="43"/>
  <c r="AS142" i="43"/>
  <c r="AR142" i="43"/>
  <c r="AQ142" i="43"/>
  <c r="AP142" i="43"/>
  <c r="AO142" i="43"/>
  <c r="AN142" i="43"/>
  <c r="AM142" i="43"/>
  <c r="AL142" i="43"/>
  <c r="AK142" i="43"/>
  <c r="AJ142" i="43"/>
  <c r="AI142" i="43"/>
  <c r="AH142" i="43"/>
  <c r="AG142" i="43"/>
  <c r="AF142" i="43"/>
  <c r="AE142" i="43"/>
  <c r="AD142" i="43"/>
  <c r="AC142" i="43"/>
  <c r="AB142" i="43"/>
  <c r="AA142" i="43"/>
  <c r="BB142" i="43" s="1"/>
  <c r="BD142" i="43" s="1"/>
  <c r="Z142" i="43"/>
  <c r="Y142" i="43"/>
  <c r="X142" i="43"/>
  <c r="W142" i="43"/>
  <c r="H142" i="43"/>
  <c r="F142" i="43"/>
  <c r="BA140" i="43"/>
  <c r="AZ140" i="43"/>
  <c r="AY140" i="43"/>
  <c r="AX140" i="43"/>
  <c r="AW140" i="43"/>
  <c r="AV140" i="43"/>
  <c r="AU140" i="43"/>
  <c r="AT140" i="43"/>
  <c r="AS140" i="43"/>
  <c r="AR140" i="43"/>
  <c r="AQ140" i="43"/>
  <c r="AP140" i="43"/>
  <c r="AO140" i="43"/>
  <c r="AN140" i="43"/>
  <c r="AM140" i="43"/>
  <c r="AL140" i="43"/>
  <c r="AK140" i="43"/>
  <c r="AJ140" i="43"/>
  <c r="AI140" i="43"/>
  <c r="AH140" i="43"/>
  <c r="AG140" i="43"/>
  <c r="AF140" i="43"/>
  <c r="AE140" i="43"/>
  <c r="AD140" i="43"/>
  <c r="BB140" i="43" s="1"/>
  <c r="BD140" i="43" s="1"/>
  <c r="AC140" i="43"/>
  <c r="AB140" i="43"/>
  <c r="AA140" i="43"/>
  <c r="Z140" i="43"/>
  <c r="Y140" i="43"/>
  <c r="X140" i="43"/>
  <c r="W140" i="43"/>
  <c r="H140" i="43"/>
  <c r="F140" i="43"/>
  <c r="BA138" i="43"/>
  <c r="AZ138" i="43"/>
  <c r="AY138" i="43"/>
  <c r="AX138" i="43"/>
  <c r="AW138" i="43"/>
  <c r="AV138" i="43"/>
  <c r="AU138" i="43"/>
  <c r="AT138" i="43"/>
  <c r="AS138" i="43"/>
  <c r="AR138" i="43"/>
  <c r="AQ138" i="43"/>
  <c r="AP138" i="43"/>
  <c r="AO138" i="43"/>
  <c r="AN138" i="43"/>
  <c r="AM138" i="43"/>
  <c r="AL138" i="43"/>
  <c r="AK138" i="43"/>
  <c r="AJ138" i="43"/>
  <c r="AI138" i="43"/>
  <c r="AH138" i="43"/>
  <c r="AG138" i="43"/>
  <c r="AF138" i="43"/>
  <c r="AE138" i="43"/>
  <c r="AD138" i="43"/>
  <c r="AC138" i="43"/>
  <c r="AB138" i="43"/>
  <c r="AA138" i="43"/>
  <c r="Z138" i="43"/>
  <c r="Y138" i="43"/>
  <c r="X138" i="43"/>
  <c r="W138" i="43"/>
  <c r="H138" i="43"/>
  <c r="F138" i="43"/>
  <c r="BA136" i="43"/>
  <c r="AZ136" i="43"/>
  <c r="AY136" i="43"/>
  <c r="AX136" i="43"/>
  <c r="AW136" i="43"/>
  <c r="AV136" i="43"/>
  <c r="AU136" i="43"/>
  <c r="AT136" i="43"/>
  <c r="AS136" i="43"/>
  <c r="AR136" i="43"/>
  <c r="AQ136" i="43"/>
  <c r="AP136" i="43"/>
  <c r="AO136" i="43"/>
  <c r="AN136" i="43"/>
  <c r="AM136" i="43"/>
  <c r="AL136" i="43"/>
  <c r="AK136" i="43"/>
  <c r="AJ136" i="43"/>
  <c r="AI136" i="43"/>
  <c r="AH136" i="43"/>
  <c r="AG136" i="43"/>
  <c r="AF136" i="43"/>
  <c r="AE136" i="43"/>
  <c r="AD136" i="43"/>
  <c r="BB136" i="43" s="1"/>
  <c r="BD136" i="43" s="1"/>
  <c r="AC136" i="43"/>
  <c r="AB136" i="43"/>
  <c r="AA136" i="43"/>
  <c r="Z136" i="43"/>
  <c r="Y136" i="43"/>
  <c r="X136" i="43"/>
  <c r="W136" i="43"/>
  <c r="H136" i="43"/>
  <c r="F136" i="43"/>
  <c r="BA134" i="43"/>
  <c r="AZ134" i="43"/>
  <c r="AY134" i="43"/>
  <c r="AX134" i="43"/>
  <c r="AW134" i="43"/>
  <c r="AV134" i="43"/>
  <c r="AU134" i="43"/>
  <c r="AT134" i="43"/>
  <c r="AS134" i="43"/>
  <c r="AR134" i="43"/>
  <c r="AQ134" i="43"/>
  <c r="AP134" i="43"/>
  <c r="AO134" i="43"/>
  <c r="AN134" i="43"/>
  <c r="AM134" i="43"/>
  <c r="AL134" i="43"/>
  <c r="AK134" i="43"/>
  <c r="AJ134" i="43"/>
  <c r="AI134" i="43"/>
  <c r="AH134" i="43"/>
  <c r="AG134" i="43"/>
  <c r="AF134" i="43"/>
  <c r="AE134" i="43"/>
  <c r="AD134" i="43"/>
  <c r="AC134" i="43"/>
  <c r="AB134" i="43"/>
  <c r="AA134" i="43"/>
  <c r="Z134" i="43"/>
  <c r="Y134" i="43"/>
  <c r="X134" i="43"/>
  <c r="W134" i="43"/>
  <c r="H134" i="43"/>
  <c r="F134" i="43"/>
  <c r="BA132" i="43"/>
  <c r="AZ132" i="43"/>
  <c r="AY132" i="43"/>
  <c r="AX132" i="43"/>
  <c r="AW132" i="43"/>
  <c r="AV132" i="43"/>
  <c r="AU132" i="43"/>
  <c r="AT132" i="43"/>
  <c r="AS132" i="43"/>
  <c r="AR132" i="43"/>
  <c r="AQ132" i="43"/>
  <c r="AP132" i="43"/>
  <c r="AO132" i="43"/>
  <c r="AN132" i="43"/>
  <c r="AM132" i="43"/>
  <c r="AL132" i="43"/>
  <c r="AK132" i="43"/>
  <c r="AJ132" i="43"/>
  <c r="AI132" i="43"/>
  <c r="AH132" i="43"/>
  <c r="AG132" i="43"/>
  <c r="AF132" i="43"/>
  <c r="AE132" i="43"/>
  <c r="AD132" i="43"/>
  <c r="AC132" i="43"/>
  <c r="AB132" i="43"/>
  <c r="AA132" i="43"/>
  <c r="Z132" i="43"/>
  <c r="Y132" i="43"/>
  <c r="X132" i="43"/>
  <c r="W132" i="43"/>
  <c r="H132" i="43"/>
  <c r="F132" i="43"/>
  <c r="BA130" i="43"/>
  <c r="AZ130" i="43"/>
  <c r="AY130" i="43"/>
  <c r="AX130" i="43"/>
  <c r="AW130" i="43"/>
  <c r="AV130" i="43"/>
  <c r="AU130" i="43"/>
  <c r="AT130" i="43"/>
  <c r="AS130" i="43"/>
  <c r="AR130" i="43"/>
  <c r="AQ130" i="43"/>
  <c r="AP130" i="43"/>
  <c r="AO130" i="43"/>
  <c r="AN130" i="43"/>
  <c r="AM130" i="43"/>
  <c r="AL130" i="43"/>
  <c r="AK130" i="43"/>
  <c r="AJ130" i="43"/>
  <c r="AI130" i="43"/>
  <c r="AH130" i="43"/>
  <c r="AG130" i="43"/>
  <c r="AF130" i="43"/>
  <c r="AE130" i="43"/>
  <c r="AD130" i="43"/>
  <c r="AC130" i="43"/>
  <c r="AB130" i="43"/>
  <c r="AA130" i="43"/>
  <c r="Z130" i="43"/>
  <c r="Y130" i="43"/>
  <c r="X130" i="43"/>
  <c r="W130" i="43"/>
  <c r="H130" i="43"/>
  <c r="F130" i="43"/>
  <c r="BA128" i="43"/>
  <c r="AZ128" i="43"/>
  <c r="AY128" i="43"/>
  <c r="AX128" i="43"/>
  <c r="AW128" i="43"/>
  <c r="AV128" i="43"/>
  <c r="AU128" i="43"/>
  <c r="AT128" i="43"/>
  <c r="AS128" i="43"/>
  <c r="AR128" i="43"/>
  <c r="AQ128" i="43"/>
  <c r="AP128" i="43"/>
  <c r="AO128" i="43"/>
  <c r="AN128" i="43"/>
  <c r="AM128" i="43"/>
  <c r="AL128" i="43"/>
  <c r="AK128" i="43"/>
  <c r="AJ128" i="43"/>
  <c r="AI128" i="43"/>
  <c r="AH128" i="43"/>
  <c r="AG128" i="43"/>
  <c r="AF128" i="43"/>
  <c r="AE128" i="43"/>
  <c r="AD128" i="43"/>
  <c r="AC128" i="43"/>
  <c r="AB128" i="43"/>
  <c r="AA128" i="43"/>
  <c r="Z128" i="43"/>
  <c r="Y128" i="43"/>
  <c r="X128" i="43"/>
  <c r="W128" i="43"/>
  <c r="H128" i="43"/>
  <c r="F128" i="43"/>
  <c r="BA126" i="43"/>
  <c r="AZ126" i="43"/>
  <c r="AY126" i="43"/>
  <c r="AX126" i="43"/>
  <c r="AW126" i="43"/>
  <c r="AV126" i="43"/>
  <c r="AU126" i="43"/>
  <c r="AT126" i="43"/>
  <c r="AS126" i="43"/>
  <c r="AR126" i="43"/>
  <c r="AQ126" i="43"/>
  <c r="AP126" i="43"/>
  <c r="AO126" i="43"/>
  <c r="AN126" i="43"/>
  <c r="AM126" i="43"/>
  <c r="AL126" i="43"/>
  <c r="AK126" i="43"/>
  <c r="AJ126" i="43"/>
  <c r="AI126" i="43"/>
  <c r="AH126" i="43"/>
  <c r="AG126" i="43"/>
  <c r="AF126" i="43"/>
  <c r="AE126" i="43"/>
  <c r="AD126" i="43"/>
  <c r="AC126" i="43"/>
  <c r="AB126" i="43"/>
  <c r="AA126" i="43"/>
  <c r="Z126" i="43"/>
  <c r="Y126" i="43"/>
  <c r="X126" i="43"/>
  <c r="W126" i="43"/>
  <c r="H126" i="43"/>
  <c r="F126" i="43"/>
  <c r="BA124" i="43"/>
  <c r="AZ124" i="43"/>
  <c r="AY124" i="43"/>
  <c r="AX124" i="43"/>
  <c r="AW124" i="43"/>
  <c r="AV124" i="43"/>
  <c r="AU124" i="43"/>
  <c r="AT124" i="43"/>
  <c r="AS124" i="43"/>
  <c r="AR124" i="43"/>
  <c r="AQ124" i="43"/>
  <c r="AP124" i="43"/>
  <c r="AO124" i="43"/>
  <c r="AN124" i="43"/>
  <c r="AM124" i="43"/>
  <c r="AL124" i="43"/>
  <c r="AK124" i="43"/>
  <c r="AJ124" i="43"/>
  <c r="AI124" i="43"/>
  <c r="AH124" i="43"/>
  <c r="AG124" i="43"/>
  <c r="AF124" i="43"/>
  <c r="AE124" i="43"/>
  <c r="AD124" i="43"/>
  <c r="AC124" i="43"/>
  <c r="AB124" i="43"/>
  <c r="AA124" i="43"/>
  <c r="Z124" i="43"/>
  <c r="Y124" i="43"/>
  <c r="X124" i="43"/>
  <c r="BB124" i="43" s="1"/>
  <c r="BD124" i="43" s="1"/>
  <c r="W124" i="43"/>
  <c r="H124" i="43"/>
  <c r="F124" i="43"/>
  <c r="BA122" i="43"/>
  <c r="AZ122" i="43"/>
  <c r="AY122" i="43"/>
  <c r="AX122" i="43"/>
  <c r="AW122" i="43"/>
  <c r="AV122" i="43"/>
  <c r="AU122" i="43"/>
  <c r="AT122" i="43"/>
  <c r="AS122" i="43"/>
  <c r="AR122" i="43"/>
  <c r="AQ122" i="43"/>
  <c r="AP122" i="43"/>
  <c r="AO122" i="43"/>
  <c r="AN122" i="43"/>
  <c r="AM122" i="43"/>
  <c r="AL122" i="43"/>
  <c r="AK122" i="43"/>
  <c r="AJ122" i="43"/>
  <c r="AI122" i="43"/>
  <c r="AH122" i="43"/>
  <c r="AG122" i="43"/>
  <c r="AF122" i="43"/>
  <c r="AE122" i="43"/>
  <c r="AD122" i="43"/>
  <c r="AC122" i="43"/>
  <c r="AB122" i="43"/>
  <c r="AA122" i="43"/>
  <c r="Z122" i="43"/>
  <c r="Y122" i="43"/>
  <c r="X122" i="43"/>
  <c r="W122" i="43"/>
  <c r="BB122" i="43" s="1"/>
  <c r="BD122" i="43" s="1"/>
  <c r="H122" i="43"/>
  <c r="F122" i="43"/>
  <c r="BA120" i="43"/>
  <c r="AZ120" i="43"/>
  <c r="AY120" i="43"/>
  <c r="AX120" i="43"/>
  <c r="AW120" i="43"/>
  <c r="AV120" i="43"/>
  <c r="AU120" i="43"/>
  <c r="AT120" i="43"/>
  <c r="AS120" i="43"/>
  <c r="AR120" i="43"/>
  <c r="AQ120" i="43"/>
  <c r="AP120" i="43"/>
  <c r="AO120" i="43"/>
  <c r="AN120" i="43"/>
  <c r="AM120" i="43"/>
  <c r="AL120" i="43"/>
  <c r="AK120" i="43"/>
  <c r="AJ120" i="43"/>
  <c r="AI120" i="43"/>
  <c r="AH120" i="43"/>
  <c r="AG120" i="43"/>
  <c r="AF120" i="43"/>
  <c r="AE120" i="43"/>
  <c r="AD120" i="43"/>
  <c r="AC120" i="43"/>
  <c r="AB120" i="43"/>
  <c r="AA120" i="43"/>
  <c r="Z120" i="43"/>
  <c r="Y120" i="43"/>
  <c r="X120" i="43"/>
  <c r="BB120" i="43" s="1"/>
  <c r="BD120" i="43" s="1"/>
  <c r="W120" i="43"/>
  <c r="H120" i="43"/>
  <c r="F120" i="43"/>
  <c r="BB118" i="43"/>
  <c r="BD118" i="43" s="1"/>
  <c r="BA118" i="43"/>
  <c r="AZ118" i="43"/>
  <c r="AY118" i="43"/>
  <c r="AX118" i="43"/>
  <c r="AW118" i="43"/>
  <c r="AV118" i="43"/>
  <c r="AU118" i="43"/>
  <c r="AT118" i="43"/>
  <c r="AS118" i="43"/>
  <c r="AR118" i="43"/>
  <c r="AQ118" i="43"/>
  <c r="AP118" i="43"/>
  <c r="AO118" i="43"/>
  <c r="AN118" i="43"/>
  <c r="AM118" i="43"/>
  <c r="AL118" i="43"/>
  <c r="AK118" i="43"/>
  <c r="AJ118" i="43"/>
  <c r="AI118" i="43"/>
  <c r="AH118" i="43"/>
  <c r="AG118" i="43"/>
  <c r="AF118" i="43"/>
  <c r="AE118" i="43"/>
  <c r="AD118" i="43"/>
  <c r="AC118" i="43"/>
  <c r="AB118" i="43"/>
  <c r="AA118" i="43"/>
  <c r="Z118" i="43"/>
  <c r="Y118" i="43"/>
  <c r="X118" i="43"/>
  <c r="W118" i="43"/>
  <c r="H118" i="43"/>
  <c r="F118" i="43"/>
  <c r="BA116" i="43"/>
  <c r="AZ116" i="43"/>
  <c r="AY116" i="43"/>
  <c r="AX116" i="43"/>
  <c r="AW116" i="43"/>
  <c r="AV116" i="43"/>
  <c r="AU116" i="43"/>
  <c r="AT116" i="43"/>
  <c r="AS116" i="43"/>
  <c r="AR116" i="43"/>
  <c r="AQ116" i="43"/>
  <c r="AP116" i="43"/>
  <c r="AO116" i="43"/>
  <c r="AN116" i="43"/>
  <c r="AM116" i="43"/>
  <c r="AL116" i="43"/>
  <c r="AK116" i="43"/>
  <c r="AJ116" i="43"/>
  <c r="AI116" i="43"/>
  <c r="AH116" i="43"/>
  <c r="AG116" i="43"/>
  <c r="AF116" i="43"/>
  <c r="AE116" i="43"/>
  <c r="AD116" i="43"/>
  <c r="BB116" i="43" s="1"/>
  <c r="BD116" i="43" s="1"/>
  <c r="AC116" i="43"/>
  <c r="AB116" i="43"/>
  <c r="AA116" i="43"/>
  <c r="Z116" i="43"/>
  <c r="Y116" i="43"/>
  <c r="X116" i="43"/>
  <c r="W116" i="43"/>
  <c r="H116" i="43"/>
  <c r="F116" i="43"/>
  <c r="BA114" i="43"/>
  <c r="AZ114" i="43"/>
  <c r="AY114" i="43"/>
  <c r="AX114" i="43"/>
  <c r="AW114" i="43"/>
  <c r="AV114" i="43"/>
  <c r="AU114" i="43"/>
  <c r="AT114" i="43"/>
  <c r="AS114" i="43"/>
  <c r="AR114" i="43"/>
  <c r="AQ114" i="43"/>
  <c r="AP114" i="43"/>
  <c r="AO114" i="43"/>
  <c r="AN114" i="43"/>
  <c r="AM114" i="43"/>
  <c r="AL114" i="43"/>
  <c r="AK114" i="43"/>
  <c r="AJ114" i="43"/>
  <c r="AI114" i="43"/>
  <c r="AH114" i="43"/>
  <c r="AG114" i="43"/>
  <c r="AF114" i="43"/>
  <c r="AE114" i="43"/>
  <c r="AD114" i="43"/>
  <c r="AC114" i="43"/>
  <c r="AB114" i="43"/>
  <c r="AA114" i="43"/>
  <c r="Z114" i="43"/>
  <c r="Y114" i="43"/>
  <c r="X114" i="43"/>
  <c r="W114" i="43"/>
  <c r="H114" i="43"/>
  <c r="F114" i="43"/>
  <c r="BA112" i="43"/>
  <c r="AZ112" i="43"/>
  <c r="AY112" i="43"/>
  <c r="AX112" i="43"/>
  <c r="AW112" i="43"/>
  <c r="AV112" i="43"/>
  <c r="AU112" i="43"/>
  <c r="AT112" i="43"/>
  <c r="AS112" i="43"/>
  <c r="AR112" i="43"/>
  <c r="AQ112" i="43"/>
  <c r="AP112" i="43"/>
  <c r="AO112" i="43"/>
  <c r="AN112" i="43"/>
  <c r="AM112" i="43"/>
  <c r="AL112" i="43"/>
  <c r="AK112" i="43"/>
  <c r="AJ112" i="43"/>
  <c r="AI112" i="43"/>
  <c r="AH112" i="43"/>
  <c r="AG112" i="43"/>
  <c r="AF112" i="43"/>
  <c r="AE112" i="43"/>
  <c r="AD112" i="43"/>
  <c r="AC112" i="43"/>
  <c r="AB112" i="43"/>
  <c r="AA112" i="43"/>
  <c r="Z112" i="43"/>
  <c r="Y112" i="43"/>
  <c r="X112" i="43"/>
  <c r="BB112" i="43" s="1"/>
  <c r="BD112" i="43" s="1"/>
  <c r="W112" i="43"/>
  <c r="H112" i="43"/>
  <c r="F112" i="43"/>
  <c r="BA110" i="43"/>
  <c r="AZ110" i="43"/>
  <c r="AY110" i="43"/>
  <c r="AX110" i="43"/>
  <c r="AW110" i="43"/>
  <c r="AV110" i="43"/>
  <c r="AU110" i="43"/>
  <c r="AT110" i="43"/>
  <c r="AS110" i="43"/>
  <c r="AR110" i="43"/>
  <c r="AQ110" i="43"/>
  <c r="AP110" i="43"/>
  <c r="AO110" i="43"/>
  <c r="AN110" i="43"/>
  <c r="AM110" i="43"/>
  <c r="AL110" i="43"/>
  <c r="AK110" i="43"/>
  <c r="AJ110" i="43"/>
  <c r="AI110" i="43"/>
  <c r="AH110" i="43"/>
  <c r="AG110" i="43"/>
  <c r="AF110" i="43"/>
  <c r="AE110" i="43"/>
  <c r="AD110" i="43"/>
  <c r="AC110" i="43"/>
  <c r="AB110" i="43"/>
  <c r="AA110" i="43"/>
  <c r="Z110" i="43"/>
  <c r="Y110" i="43"/>
  <c r="X110" i="43"/>
  <c r="W110" i="43"/>
  <c r="H110" i="43"/>
  <c r="F110" i="43"/>
  <c r="BA108" i="43"/>
  <c r="AZ108" i="43"/>
  <c r="AY108" i="43"/>
  <c r="AX108" i="43"/>
  <c r="AW108" i="43"/>
  <c r="AV108" i="43"/>
  <c r="AU108" i="43"/>
  <c r="AT108" i="43"/>
  <c r="AS108" i="43"/>
  <c r="AR108" i="43"/>
  <c r="AQ108" i="43"/>
  <c r="AP108" i="43"/>
  <c r="AO108" i="43"/>
  <c r="AN108" i="43"/>
  <c r="AM108" i="43"/>
  <c r="AL108" i="43"/>
  <c r="AK108" i="43"/>
  <c r="AJ108" i="43"/>
  <c r="AI108" i="43"/>
  <c r="AH108" i="43"/>
  <c r="AG108" i="43"/>
  <c r="AF108" i="43"/>
  <c r="AE108" i="43"/>
  <c r="AD108" i="43"/>
  <c r="AC108" i="43"/>
  <c r="AB108" i="43"/>
  <c r="AA108" i="43"/>
  <c r="Z108" i="43"/>
  <c r="Y108" i="43"/>
  <c r="X108" i="43"/>
  <c r="W108" i="43"/>
  <c r="BB108" i="43" s="1"/>
  <c r="BD108" i="43" s="1"/>
  <c r="H108" i="43"/>
  <c r="F108" i="43"/>
  <c r="BA106" i="43"/>
  <c r="AZ106" i="43"/>
  <c r="AY106" i="43"/>
  <c r="AX106" i="43"/>
  <c r="AW106" i="43"/>
  <c r="AV106" i="43"/>
  <c r="AU106" i="43"/>
  <c r="AT106" i="43"/>
  <c r="AS106" i="43"/>
  <c r="AR106" i="43"/>
  <c r="AQ106" i="43"/>
  <c r="AP106" i="43"/>
  <c r="AO106" i="43"/>
  <c r="AN106" i="43"/>
  <c r="AM106" i="43"/>
  <c r="AL106" i="43"/>
  <c r="AK106" i="43"/>
  <c r="AJ106" i="43"/>
  <c r="AI106" i="43"/>
  <c r="AH106" i="43"/>
  <c r="AG106" i="43"/>
  <c r="AF106" i="43"/>
  <c r="AE106" i="43"/>
  <c r="AD106" i="43"/>
  <c r="BB106" i="43" s="1"/>
  <c r="BD106" i="43" s="1"/>
  <c r="AC106" i="43"/>
  <c r="AB106" i="43"/>
  <c r="AA106" i="43"/>
  <c r="Z106" i="43"/>
  <c r="Y106" i="43"/>
  <c r="X106" i="43"/>
  <c r="W106" i="43"/>
  <c r="H106" i="43"/>
  <c r="F106" i="43"/>
  <c r="BA104" i="43"/>
  <c r="AZ104" i="43"/>
  <c r="AY104" i="43"/>
  <c r="AX104" i="43"/>
  <c r="AW104" i="43"/>
  <c r="AV104" i="43"/>
  <c r="AU104" i="43"/>
  <c r="AT104" i="43"/>
  <c r="AS104" i="43"/>
  <c r="AR104" i="43"/>
  <c r="AQ104" i="43"/>
  <c r="AP104" i="43"/>
  <c r="AO104" i="43"/>
  <c r="AN104" i="43"/>
  <c r="AM104" i="43"/>
  <c r="AL104" i="43"/>
  <c r="AK104" i="43"/>
  <c r="AJ104" i="43"/>
  <c r="AI104" i="43"/>
  <c r="AH104" i="43"/>
  <c r="AG104" i="43"/>
  <c r="AF104" i="43"/>
  <c r="AE104" i="43"/>
  <c r="AD104" i="43"/>
  <c r="AC104" i="43"/>
  <c r="AB104" i="43"/>
  <c r="AA104" i="43"/>
  <c r="Z104" i="43"/>
  <c r="Y104" i="43"/>
  <c r="X104" i="43"/>
  <c r="W104" i="43"/>
  <c r="H104" i="43"/>
  <c r="F104" i="43"/>
  <c r="BA102" i="43"/>
  <c r="AZ102" i="43"/>
  <c r="AY102" i="43"/>
  <c r="AX102" i="43"/>
  <c r="AW102" i="43"/>
  <c r="AV102" i="43"/>
  <c r="AU102" i="43"/>
  <c r="AT102" i="43"/>
  <c r="AS102" i="43"/>
  <c r="AR102" i="43"/>
  <c r="AQ102" i="43"/>
  <c r="AP102" i="43"/>
  <c r="AO102" i="43"/>
  <c r="AN102" i="43"/>
  <c r="AM102" i="43"/>
  <c r="AL102" i="43"/>
  <c r="AK102" i="43"/>
  <c r="AJ102" i="43"/>
  <c r="AI102" i="43"/>
  <c r="AH102" i="43"/>
  <c r="AG102" i="43"/>
  <c r="AF102" i="43"/>
  <c r="AE102" i="43"/>
  <c r="AD102" i="43"/>
  <c r="AC102" i="43"/>
  <c r="AB102" i="43"/>
  <c r="AA102" i="43"/>
  <c r="Z102" i="43"/>
  <c r="Y102" i="43"/>
  <c r="X102" i="43"/>
  <c r="W102" i="43"/>
  <c r="H102" i="43"/>
  <c r="F102" i="43"/>
  <c r="BA100" i="43"/>
  <c r="AZ100" i="43"/>
  <c r="AY100" i="43"/>
  <c r="AX100" i="43"/>
  <c r="AW100" i="43"/>
  <c r="AV100" i="43"/>
  <c r="AU100" i="43"/>
  <c r="AT100" i="43"/>
  <c r="AS100" i="43"/>
  <c r="AR100" i="43"/>
  <c r="AQ100" i="43"/>
  <c r="AP100" i="43"/>
  <c r="AO100" i="43"/>
  <c r="AN100" i="43"/>
  <c r="AM100" i="43"/>
  <c r="AL100" i="43"/>
  <c r="AK100" i="43"/>
  <c r="AJ100" i="43"/>
  <c r="AI100" i="43"/>
  <c r="AH100" i="43"/>
  <c r="AG100" i="43"/>
  <c r="AF100" i="43"/>
  <c r="AE100" i="43"/>
  <c r="AD100" i="43"/>
  <c r="AC100" i="43"/>
  <c r="AB100" i="43"/>
  <c r="AA100" i="43"/>
  <c r="Z100" i="43"/>
  <c r="Y100" i="43"/>
  <c r="X100" i="43"/>
  <c r="BB100" i="43" s="1"/>
  <c r="BD100" i="43" s="1"/>
  <c r="W100" i="43"/>
  <c r="H100" i="43"/>
  <c r="F100" i="43"/>
  <c r="BA98" i="43"/>
  <c r="AZ98" i="43"/>
  <c r="AY98" i="43"/>
  <c r="AX98" i="43"/>
  <c r="AW98" i="43"/>
  <c r="AV98" i="43"/>
  <c r="AU98" i="43"/>
  <c r="AT98" i="43"/>
  <c r="AS98" i="43"/>
  <c r="AR98" i="43"/>
  <c r="AQ98" i="43"/>
  <c r="AP98" i="43"/>
  <c r="AO98" i="43"/>
  <c r="AN98" i="43"/>
  <c r="AM98" i="43"/>
  <c r="AL98" i="43"/>
  <c r="AK98" i="43"/>
  <c r="AJ98" i="43"/>
  <c r="AI98" i="43"/>
  <c r="AH98" i="43"/>
  <c r="AG98" i="43"/>
  <c r="AF98" i="43"/>
  <c r="AE98" i="43"/>
  <c r="AD98" i="43"/>
  <c r="AC98" i="43"/>
  <c r="AB98" i="43"/>
  <c r="AA98" i="43"/>
  <c r="Z98" i="43"/>
  <c r="Y98" i="43"/>
  <c r="X98" i="43"/>
  <c r="W98" i="43"/>
  <c r="BB98" i="43" s="1"/>
  <c r="BD98" i="43" s="1"/>
  <c r="H98" i="43"/>
  <c r="F98" i="43"/>
  <c r="BA96" i="43"/>
  <c r="AZ96" i="43"/>
  <c r="AY96" i="43"/>
  <c r="AX96" i="43"/>
  <c r="AW96" i="43"/>
  <c r="AV96" i="43"/>
  <c r="AU96" i="43"/>
  <c r="AT96" i="43"/>
  <c r="AS96" i="43"/>
  <c r="AR96" i="43"/>
  <c r="AQ96" i="43"/>
  <c r="AP96" i="43"/>
  <c r="AO96" i="43"/>
  <c r="AN96" i="43"/>
  <c r="AM96" i="43"/>
  <c r="AL96" i="43"/>
  <c r="AK96" i="43"/>
  <c r="AJ96" i="43"/>
  <c r="AI96" i="43"/>
  <c r="AH96" i="43"/>
  <c r="AG96" i="43"/>
  <c r="AF96" i="43"/>
  <c r="AE96" i="43"/>
  <c r="AD96" i="43"/>
  <c r="AC96" i="43"/>
  <c r="AB96" i="43"/>
  <c r="AA96" i="43"/>
  <c r="Z96" i="43"/>
  <c r="Y96" i="43"/>
  <c r="X96" i="43"/>
  <c r="BB96" i="43" s="1"/>
  <c r="BD96" i="43" s="1"/>
  <c r="W96" i="43"/>
  <c r="H96" i="43"/>
  <c r="F96" i="43"/>
  <c r="BA94" i="43"/>
  <c r="AZ94" i="43"/>
  <c r="AY94" i="43"/>
  <c r="AX94" i="43"/>
  <c r="AW94" i="43"/>
  <c r="AV94" i="43"/>
  <c r="AU94" i="43"/>
  <c r="AT94" i="43"/>
  <c r="AS94" i="43"/>
  <c r="AR94" i="43"/>
  <c r="AQ94" i="43"/>
  <c r="AP94" i="43"/>
  <c r="AO94" i="43"/>
  <c r="AN94" i="43"/>
  <c r="AM94" i="43"/>
  <c r="AL94" i="43"/>
  <c r="AK94" i="43"/>
  <c r="AJ94" i="43"/>
  <c r="AI94" i="43"/>
  <c r="AH94" i="43"/>
  <c r="AG94" i="43"/>
  <c r="AF94" i="43"/>
  <c r="AE94" i="43"/>
  <c r="AD94" i="43"/>
  <c r="BB94" i="43" s="1"/>
  <c r="BD94" i="43" s="1"/>
  <c r="AC94" i="43"/>
  <c r="AB94" i="43"/>
  <c r="AA94" i="43"/>
  <c r="Z94" i="43"/>
  <c r="Y94" i="43"/>
  <c r="X94" i="43"/>
  <c r="W94" i="43"/>
  <c r="H94" i="43"/>
  <c r="F94" i="43"/>
  <c r="BA92" i="43"/>
  <c r="AZ92" i="43"/>
  <c r="AY92" i="43"/>
  <c r="AX92" i="43"/>
  <c r="AW92" i="43"/>
  <c r="AV92" i="43"/>
  <c r="AU92" i="43"/>
  <c r="AT92" i="43"/>
  <c r="AS92" i="43"/>
  <c r="AR92" i="43"/>
  <c r="AQ92" i="43"/>
  <c r="AP92" i="43"/>
  <c r="AO92" i="43"/>
  <c r="AN92" i="43"/>
  <c r="AM92" i="43"/>
  <c r="AL92" i="43"/>
  <c r="AK92" i="43"/>
  <c r="AJ92" i="43"/>
  <c r="AI92" i="43"/>
  <c r="AH92" i="43"/>
  <c r="AG92" i="43"/>
  <c r="AF92" i="43"/>
  <c r="AE92" i="43"/>
  <c r="AD92" i="43"/>
  <c r="BB92" i="43" s="1"/>
  <c r="BD92" i="43" s="1"/>
  <c r="AC92" i="43"/>
  <c r="AB92" i="43"/>
  <c r="AA92" i="43"/>
  <c r="Z92" i="43"/>
  <c r="Y92" i="43"/>
  <c r="X92" i="43"/>
  <c r="W92" i="43"/>
  <c r="H92" i="43"/>
  <c r="F92" i="43"/>
  <c r="BA90" i="43"/>
  <c r="AZ90" i="43"/>
  <c r="AY90" i="43"/>
  <c r="AX90" i="43"/>
  <c r="AW90" i="43"/>
  <c r="AV90" i="43"/>
  <c r="AU90" i="43"/>
  <c r="AT90" i="43"/>
  <c r="AS90" i="43"/>
  <c r="AR90" i="43"/>
  <c r="AQ90" i="43"/>
  <c r="AP90" i="43"/>
  <c r="AO90" i="43"/>
  <c r="AN90" i="43"/>
  <c r="AM90" i="43"/>
  <c r="AL90" i="43"/>
  <c r="AK90" i="43"/>
  <c r="AJ90" i="43"/>
  <c r="AI90" i="43"/>
  <c r="AH90" i="43"/>
  <c r="AG90" i="43"/>
  <c r="AF90" i="43"/>
  <c r="AE90" i="43"/>
  <c r="AD90" i="43"/>
  <c r="AC90" i="43"/>
  <c r="AB90" i="43"/>
  <c r="AA90" i="43"/>
  <c r="Z90" i="43"/>
  <c r="Y90" i="43"/>
  <c r="X90" i="43"/>
  <c r="W90" i="43"/>
  <c r="H90" i="43"/>
  <c r="F90" i="43"/>
  <c r="BA88" i="43"/>
  <c r="AZ88" i="43"/>
  <c r="AY88" i="43"/>
  <c r="AX88" i="43"/>
  <c r="AW88" i="43"/>
  <c r="AV88" i="43"/>
  <c r="AU88" i="43"/>
  <c r="AT88" i="43"/>
  <c r="AS88" i="43"/>
  <c r="AR88" i="43"/>
  <c r="AQ88" i="43"/>
  <c r="AP88" i="43"/>
  <c r="AO88" i="43"/>
  <c r="AN88" i="43"/>
  <c r="AM88" i="43"/>
  <c r="AL88" i="43"/>
  <c r="AK88" i="43"/>
  <c r="AJ88" i="43"/>
  <c r="AI88" i="43"/>
  <c r="AH88" i="43"/>
  <c r="AG88" i="43"/>
  <c r="AF88" i="43"/>
  <c r="AE88" i="43"/>
  <c r="AD88" i="43"/>
  <c r="AC88" i="43"/>
  <c r="AB88" i="43"/>
  <c r="AA88" i="43"/>
  <c r="Z88" i="43"/>
  <c r="Y88" i="43"/>
  <c r="X88" i="43"/>
  <c r="BB88" i="43" s="1"/>
  <c r="BD88" i="43" s="1"/>
  <c r="W88" i="43"/>
  <c r="H88" i="43"/>
  <c r="F88" i="43"/>
  <c r="BA86" i="43"/>
  <c r="AZ86" i="43"/>
  <c r="AY86" i="43"/>
  <c r="AX86" i="43"/>
  <c r="AW86" i="43"/>
  <c r="AV86" i="43"/>
  <c r="AU86" i="43"/>
  <c r="AT86" i="43"/>
  <c r="AS86" i="43"/>
  <c r="AR86" i="43"/>
  <c r="AQ86" i="43"/>
  <c r="AP86" i="43"/>
  <c r="AO86" i="43"/>
  <c r="AN86" i="43"/>
  <c r="AM86" i="43"/>
  <c r="AL86" i="43"/>
  <c r="AK86" i="43"/>
  <c r="AJ86" i="43"/>
  <c r="AI86" i="43"/>
  <c r="AH86" i="43"/>
  <c r="AG86" i="43"/>
  <c r="AF86" i="43"/>
  <c r="AE86" i="43"/>
  <c r="AD86" i="43"/>
  <c r="AC86" i="43"/>
  <c r="AB86" i="43"/>
  <c r="AA86" i="43"/>
  <c r="Z86" i="43"/>
  <c r="Y86" i="43"/>
  <c r="X86" i="43"/>
  <c r="W86" i="43"/>
  <c r="H86" i="43"/>
  <c r="F86" i="43"/>
  <c r="BA84" i="43"/>
  <c r="AZ84" i="43"/>
  <c r="AY84" i="43"/>
  <c r="AX84" i="43"/>
  <c r="AW84" i="43"/>
  <c r="AV84" i="43"/>
  <c r="AU84" i="43"/>
  <c r="AT84" i="43"/>
  <c r="AS84" i="43"/>
  <c r="AR84" i="43"/>
  <c r="AQ84" i="43"/>
  <c r="AP84" i="43"/>
  <c r="AO84" i="43"/>
  <c r="AN84" i="43"/>
  <c r="AM84" i="43"/>
  <c r="AL84" i="43"/>
  <c r="AK84" i="43"/>
  <c r="AJ84" i="43"/>
  <c r="AI84" i="43"/>
  <c r="AH84" i="43"/>
  <c r="AG84" i="43"/>
  <c r="AF84" i="43"/>
  <c r="AE84" i="43"/>
  <c r="AD84" i="43"/>
  <c r="AC84" i="43"/>
  <c r="AB84" i="43"/>
  <c r="AA84" i="43"/>
  <c r="Z84" i="43"/>
  <c r="Y84" i="43"/>
  <c r="X84" i="43"/>
  <c r="W84" i="43"/>
  <c r="BB84" i="43" s="1"/>
  <c r="BD84" i="43" s="1"/>
  <c r="H84" i="43"/>
  <c r="F84" i="43"/>
  <c r="BA82" i="43"/>
  <c r="AZ82" i="43"/>
  <c r="AY82" i="43"/>
  <c r="AX82" i="43"/>
  <c r="AW82" i="43"/>
  <c r="AV82" i="43"/>
  <c r="AU82" i="43"/>
  <c r="AT82" i="43"/>
  <c r="AS82" i="43"/>
  <c r="AR82" i="43"/>
  <c r="AQ82" i="43"/>
  <c r="AP82" i="43"/>
  <c r="AO82" i="43"/>
  <c r="AN82" i="43"/>
  <c r="AM82" i="43"/>
  <c r="AL82" i="43"/>
  <c r="AK82" i="43"/>
  <c r="AJ82" i="43"/>
  <c r="AI82" i="43"/>
  <c r="AH82" i="43"/>
  <c r="AG82" i="43"/>
  <c r="AF82" i="43"/>
  <c r="AE82" i="43"/>
  <c r="AD82" i="43"/>
  <c r="BB82" i="43" s="1"/>
  <c r="BD82" i="43" s="1"/>
  <c r="AC82" i="43"/>
  <c r="AB82" i="43"/>
  <c r="AA82" i="43"/>
  <c r="Z82" i="43"/>
  <c r="Y82" i="43"/>
  <c r="X82" i="43"/>
  <c r="W82" i="43"/>
  <c r="H82" i="43"/>
  <c r="F82" i="43"/>
  <c r="AE224" i="43" s="1"/>
  <c r="BA80" i="43"/>
  <c r="AZ80" i="43"/>
  <c r="AY80" i="43"/>
  <c r="AX80" i="43"/>
  <c r="AW80" i="43"/>
  <c r="AV80" i="43"/>
  <c r="AU80" i="43"/>
  <c r="AT80" i="43"/>
  <c r="AS80" i="43"/>
  <c r="AR80" i="43"/>
  <c r="AQ80" i="43"/>
  <c r="AP80" i="43"/>
  <c r="AO80" i="43"/>
  <c r="AN80" i="43"/>
  <c r="AM80" i="43"/>
  <c r="AL80" i="43"/>
  <c r="AK80" i="43"/>
  <c r="AJ80" i="43"/>
  <c r="AI80" i="43"/>
  <c r="AH80" i="43"/>
  <c r="AG80" i="43"/>
  <c r="AF80" i="43"/>
  <c r="AE80" i="43"/>
  <c r="AD80" i="43"/>
  <c r="AC80" i="43"/>
  <c r="AB80" i="43"/>
  <c r="AA80" i="43"/>
  <c r="Z80" i="43"/>
  <c r="Y80" i="43"/>
  <c r="X80" i="43"/>
  <c r="W80" i="43"/>
  <c r="H80" i="43"/>
  <c r="F80" i="43"/>
  <c r="BA78" i="43"/>
  <c r="AZ78" i="43"/>
  <c r="AY78" i="43"/>
  <c r="AX78" i="43"/>
  <c r="AW78" i="43"/>
  <c r="AV78" i="43"/>
  <c r="AU78" i="43"/>
  <c r="AT78" i="43"/>
  <c r="AS78" i="43"/>
  <c r="AR78" i="43"/>
  <c r="AQ78" i="43"/>
  <c r="AP78" i="43"/>
  <c r="AO78" i="43"/>
  <c r="AN78" i="43"/>
  <c r="AM78" i="43"/>
  <c r="AL78" i="43"/>
  <c r="AK78" i="43"/>
  <c r="AJ78" i="43"/>
  <c r="AI78" i="43"/>
  <c r="AH78" i="43"/>
  <c r="AG78" i="43"/>
  <c r="AF78" i="43"/>
  <c r="AE78" i="43"/>
  <c r="AD78" i="43"/>
  <c r="AC78" i="43"/>
  <c r="AB78" i="43"/>
  <c r="AA78" i="43"/>
  <c r="Z78" i="43"/>
  <c r="Y78" i="43"/>
  <c r="X78" i="43"/>
  <c r="W78" i="43"/>
  <c r="H78" i="43"/>
  <c r="F78" i="43"/>
  <c r="BA76" i="43"/>
  <c r="AZ76" i="43"/>
  <c r="AY76" i="43"/>
  <c r="AX76" i="43"/>
  <c r="AW76" i="43"/>
  <c r="AV76" i="43"/>
  <c r="AU76" i="43"/>
  <c r="AT76" i="43"/>
  <c r="AS76" i="43"/>
  <c r="AR76" i="43"/>
  <c r="AQ76" i="43"/>
  <c r="AP76" i="43"/>
  <c r="AO76" i="43"/>
  <c r="AN76" i="43"/>
  <c r="AM76" i="43"/>
  <c r="AL76" i="43"/>
  <c r="AK76" i="43"/>
  <c r="AJ76" i="43"/>
  <c r="AI76" i="43"/>
  <c r="AH76" i="43"/>
  <c r="AG76" i="43"/>
  <c r="AF76" i="43"/>
  <c r="AE76" i="43"/>
  <c r="AD76" i="43"/>
  <c r="AC76" i="43"/>
  <c r="AB76" i="43"/>
  <c r="AA76" i="43"/>
  <c r="Z76" i="43"/>
  <c r="Y76" i="43"/>
  <c r="X76" i="43"/>
  <c r="BB76" i="43" s="1"/>
  <c r="BD76" i="43" s="1"/>
  <c r="W76" i="43"/>
  <c r="H76" i="43"/>
  <c r="F76" i="43"/>
  <c r="BA74" i="43"/>
  <c r="AZ74" i="43"/>
  <c r="AY74" i="43"/>
  <c r="AX74" i="43"/>
  <c r="AW74" i="43"/>
  <c r="AV74" i="43"/>
  <c r="AU74" i="43"/>
  <c r="AT74" i="43"/>
  <c r="AS74" i="43"/>
  <c r="AR74" i="43"/>
  <c r="AQ74" i="43"/>
  <c r="AP74" i="43"/>
  <c r="AO74" i="43"/>
  <c r="AN74" i="43"/>
  <c r="AM74" i="43"/>
  <c r="AL74" i="43"/>
  <c r="AK74" i="43"/>
  <c r="AJ74" i="43"/>
  <c r="AI74" i="43"/>
  <c r="AH74" i="43"/>
  <c r="AG74" i="43"/>
  <c r="AF74" i="43"/>
  <c r="AE74" i="43"/>
  <c r="AD74" i="43"/>
  <c r="AC74" i="43"/>
  <c r="AB74" i="43"/>
  <c r="AA74" i="43"/>
  <c r="Z74" i="43"/>
  <c r="Y74" i="43"/>
  <c r="X74" i="43"/>
  <c r="W74" i="43"/>
  <c r="BB74" i="43" s="1"/>
  <c r="BD74" i="43" s="1"/>
  <c r="H74" i="43"/>
  <c r="F74" i="43"/>
  <c r="BA72" i="43"/>
  <c r="AZ72" i="43"/>
  <c r="AY72" i="43"/>
  <c r="AX72" i="43"/>
  <c r="AW72" i="43"/>
  <c r="AV72" i="43"/>
  <c r="AU72" i="43"/>
  <c r="AT72" i="43"/>
  <c r="AS72" i="43"/>
  <c r="AR72" i="43"/>
  <c r="AQ72" i="43"/>
  <c r="AP72" i="43"/>
  <c r="AO72" i="43"/>
  <c r="AN72" i="43"/>
  <c r="AM72" i="43"/>
  <c r="AL72" i="43"/>
  <c r="AK72" i="43"/>
  <c r="AJ72" i="43"/>
  <c r="AI72" i="43"/>
  <c r="AH72" i="43"/>
  <c r="AG72" i="43"/>
  <c r="AF72" i="43"/>
  <c r="AE72" i="43"/>
  <c r="AD72" i="43"/>
  <c r="AC72" i="43"/>
  <c r="AB72" i="43"/>
  <c r="AA72" i="43"/>
  <c r="Z72" i="43"/>
  <c r="Y72" i="43"/>
  <c r="X72" i="43"/>
  <c r="W72" i="43"/>
  <c r="H72" i="43"/>
  <c r="F72" i="43"/>
  <c r="BA70" i="43"/>
  <c r="AZ70" i="43"/>
  <c r="AY70" i="43"/>
  <c r="AX70" i="43"/>
  <c r="AW70" i="43"/>
  <c r="AV70" i="43"/>
  <c r="AU70" i="43"/>
  <c r="AT70" i="43"/>
  <c r="AS70" i="43"/>
  <c r="AR70" i="43"/>
  <c r="AQ70" i="43"/>
  <c r="AP70" i="43"/>
  <c r="AO70" i="43"/>
  <c r="AN70" i="43"/>
  <c r="AM70" i="43"/>
  <c r="AL70" i="43"/>
  <c r="AK70" i="43"/>
  <c r="AJ70" i="43"/>
  <c r="AI70" i="43"/>
  <c r="AH70" i="43"/>
  <c r="AG70" i="43"/>
  <c r="AF70" i="43"/>
  <c r="AE70" i="43"/>
  <c r="AD70" i="43"/>
  <c r="AC70" i="43"/>
  <c r="AB70" i="43"/>
  <c r="AA70" i="43"/>
  <c r="Z70" i="43"/>
  <c r="Y70" i="43"/>
  <c r="X70" i="43"/>
  <c r="W70" i="43"/>
  <c r="BB70" i="43" s="1"/>
  <c r="BD70" i="43" s="1"/>
  <c r="H70" i="43"/>
  <c r="F70" i="43"/>
  <c r="BA68" i="43"/>
  <c r="AZ68" i="43"/>
  <c r="AY68" i="43"/>
  <c r="AX68" i="43"/>
  <c r="AW68" i="43"/>
  <c r="AV68" i="43"/>
  <c r="AU68" i="43"/>
  <c r="AT68" i="43"/>
  <c r="AS68" i="43"/>
  <c r="AR68" i="43"/>
  <c r="AQ68" i="43"/>
  <c r="AP68" i="43"/>
  <c r="AO68" i="43"/>
  <c r="AN68" i="43"/>
  <c r="AM68" i="43"/>
  <c r="AL68" i="43"/>
  <c r="AK68" i="43"/>
  <c r="AJ68" i="43"/>
  <c r="AI68" i="43"/>
  <c r="AH68" i="43"/>
  <c r="AG68" i="43"/>
  <c r="AF68" i="43"/>
  <c r="AE68" i="43"/>
  <c r="AD68" i="43"/>
  <c r="BB68" i="43" s="1"/>
  <c r="BD68" i="43" s="1"/>
  <c r="AC68" i="43"/>
  <c r="AB68" i="43"/>
  <c r="AA68" i="43"/>
  <c r="Z68" i="43"/>
  <c r="Y68" i="43"/>
  <c r="X68" i="43"/>
  <c r="W68" i="43"/>
  <c r="H68" i="43"/>
  <c r="F68" i="43"/>
  <c r="BA66" i="43"/>
  <c r="AZ66" i="43"/>
  <c r="AY66" i="43"/>
  <c r="AX66" i="43"/>
  <c r="AW66" i="43"/>
  <c r="AV66" i="43"/>
  <c r="AU66" i="43"/>
  <c r="AT66" i="43"/>
  <c r="AS66" i="43"/>
  <c r="AR66" i="43"/>
  <c r="AQ66" i="43"/>
  <c r="AP66" i="43"/>
  <c r="AO66" i="43"/>
  <c r="AN66" i="43"/>
  <c r="AM66" i="43"/>
  <c r="AL66" i="43"/>
  <c r="AK66" i="43"/>
  <c r="AJ66" i="43"/>
  <c r="AI66" i="43"/>
  <c r="AH66" i="43"/>
  <c r="AG66" i="43"/>
  <c r="AF66" i="43"/>
  <c r="AE66" i="43"/>
  <c r="AD66" i="43"/>
  <c r="BB66" i="43" s="1"/>
  <c r="BD66" i="43" s="1"/>
  <c r="AC66" i="43"/>
  <c r="AB66" i="43"/>
  <c r="AA66" i="43"/>
  <c r="Z66" i="43"/>
  <c r="Y66" i="43"/>
  <c r="X66" i="43"/>
  <c r="W66" i="43"/>
  <c r="H66" i="43"/>
  <c r="F66" i="43"/>
  <c r="BA64" i="43"/>
  <c r="AZ64" i="43"/>
  <c r="AY64" i="43"/>
  <c r="AX64" i="43"/>
  <c r="AW64" i="43"/>
  <c r="AV64" i="43"/>
  <c r="AU64" i="43"/>
  <c r="AT64" i="43"/>
  <c r="AS64" i="43"/>
  <c r="AR64" i="43"/>
  <c r="AQ64" i="43"/>
  <c r="AP64" i="43"/>
  <c r="AO64" i="43"/>
  <c r="AN64" i="43"/>
  <c r="AM64" i="43"/>
  <c r="AL64" i="43"/>
  <c r="AK64" i="43"/>
  <c r="AJ64" i="43"/>
  <c r="AI64" i="43"/>
  <c r="AH64" i="43"/>
  <c r="AG64" i="43"/>
  <c r="AF64" i="43"/>
  <c r="AE64" i="43"/>
  <c r="AD64" i="43"/>
  <c r="AC64" i="43"/>
  <c r="AB64" i="43"/>
  <c r="BB64" i="43" s="1"/>
  <c r="BD64" i="43" s="1"/>
  <c r="AA64" i="43"/>
  <c r="Z64" i="43"/>
  <c r="Y64" i="43"/>
  <c r="X64" i="43"/>
  <c r="W64" i="43"/>
  <c r="H64" i="43"/>
  <c r="F64" i="43"/>
  <c r="BA62" i="43"/>
  <c r="AZ62" i="43"/>
  <c r="AY62" i="43"/>
  <c r="AX62" i="43"/>
  <c r="AW62" i="43"/>
  <c r="AV62" i="43"/>
  <c r="AU62" i="43"/>
  <c r="AT62" i="43"/>
  <c r="AS62" i="43"/>
  <c r="AR62" i="43"/>
  <c r="AQ62" i="43"/>
  <c r="AP62" i="43"/>
  <c r="AO62" i="43"/>
  <c r="AN62" i="43"/>
  <c r="AM62" i="43"/>
  <c r="AL62" i="43"/>
  <c r="AK62" i="43"/>
  <c r="AJ62" i="43"/>
  <c r="AI62" i="43"/>
  <c r="AH62" i="43"/>
  <c r="AG62" i="43"/>
  <c r="AF62" i="43"/>
  <c r="AE62" i="43"/>
  <c r="AD62" i="43"/>
  <c r="AC62" i="43"/>
  <c r="AB62" i="43"/>
  <c r="BB62" i="43" s="1"/>
  <c r="BD62" i="43" s="1"/>
  <c r="AA62" i="43"/>
  <c r="Z62" i="43"/>
  <c r="Y62" i="43"/>
  <c r="X62" i="43"/>
  <c r="W62" i="43"/>
  <c r="H62" i="43"/>
  <c r="F62" i="43"/>
  <c r="BA60" i="43"/>
  <c r="AZ60" i="43"/>
  <c r="AY60" i="43"/>
  <c r="AX60" i="43"/>
  <c r="AW60" i="43"/>
  <c r="AV60" i="43"/>
  <c r="AU60" i="43"/>
  <c r="AT60" i="43"/>
  <c r="AS60" i="43"/>
  <c r="AR60" i="43"/>
  <c r="AQ60" i="43"/>
  <c r="AP60" i="43"/>
  <c r="AO60" i="43"/>
  <c r="AN60" i="43"/>
  <c r="AM60" i="43"/>
  <c r="AL60" i="43"/>
  <c r="AK60" i="43"/>
  <c r="AJ60" i="43"/>
  <c r="AI60" i="43"/>
  <c r="AH60" i="43"/>
  <c r="AG60" i="43"/>
  <c r="AF60" i="43"/>
  <c r="AE60" i="43"/>
  <c r="AD60" i="43"/>
  <c r="AC60" i="43"/>
  <c r="AB60" i="43"/>
  <c r="BB60" i="43" s="1"/>
  <c r="BD60" i="43" s="1"/>
  <c r="AA60" i="43"/>
  <c r="Z60" i="43"/>
  <c r="Y60" i="43"/>
  <c r="X60" i="43"/>
  <c r="W60" i="43"/>
  <c r="H60" i="43"/>
  <c r="F60" i="43"/>
  <c r="BA58" i="43"/>
  <c r="AZ58" i="43"/>
  <c r="AY58" i="43"/>
  <c r="AX58" i="43"/>
  <c r="AW58" i="43"/>
  <c r="AV58" i="43"/>
  <c r="AU58" i="43"/>
  <c r="AT58" i="43"/>
  <c r="AS58" i="43"/>
  <c r="AR58" i="43"/>
  <c r="AQ58" i="43"/>
  <c r="AP58" i="43"/>
  <c r="AO58" i="43"/>
  <c r="AN58" i="43"/>
  <c r="AM58" i="43"/>
  <c r="AL58" i="43"/>
  <c r="AK58" i="43"/>
  <c r="AJ58" i="43"/>
  <c r="AI58" i="43"/>
  <c r="AH58" i="43"/>
  <c r="AG58" i="43"/>
  <c r="AF58" i="43"/>
  <c r="AE58" i="43"/>
  <c r="AD58" i="43"/>
  <c r="AC58" i="43"/>
  <c r="AB58" i="43"/>
  <c r="BB58" i="43" s="1"/>
  <c r="BD58" i="43" s="1"/>
  <c r="AA58" i="43"/>
  <c r="Z58" i="43"/>
  <c r="Y58" i="43"/>
  <c r="X58" i="43"/>
  <c r="W58" i="43"/>
  <c r="H58" i="43"/>
  <c r="F58" i="43"/>
  <c r="BA56" i="43"/>
  <c r="AZ56" i="43"/>
  <c r="AY56" i="43"/>
  <c r="AX56" i="43"/>
  <c r="AW56" i="43"/>
  <c r="AV56" i="43"/>
  <c r="AU56" i="43"/>
  <c r="AT56" i="43"/>
  <c r="AS56" i="43"/>
  <c r="AR56" i="43"/>
  <c r="AQ56" i="43"/>
  <c r="AP56" i="43"/>
  <c r="AO56" i="43"/>
  <c r="AN56" i="43"/>
  <c r="AM56" i="43"/>
  <c r="AL56" i="43"/>
  <c r="AK56" i="43"/>
  <c r="AJ56" i="43"/>
  <c r="AI56" i="43"/>
  <c r="AH56" i="43"/>
  <c r="AG56" i="43"/>
  <c r="AF56" i="43"/>
  <c r="AE56" i="43"/>
  <c r="AD56" i="43"/>
  <c r="AC56" i="43"/>
  <c r="AB56" i="43"/>
  <c r="BB56" i="43" s="1"/>
  <c r="BD56" i="43" s="1"/>
  <c r="AA56" i="43"/>
  <c r="Z56" i="43"/>
  <c r="Y56" i="43"/>
  <c r="X56" i="43"/>
  <c r="W56" i="43"/>
  <c r="H56" i="43"/>
  <c r="F56" i="43"/>
  <c r="BA54" i="43"/>
  <c r="AZ54" i="43"/>
  <c r="AY54" i="43"/>
  <c r="AX54" i="43"/>
  <c r="AW54" i="43"/>
  <c r="AV54" i="43"/>
  <c r="AU54" i="43"/>
  <c r="AT54" i="43"/>
  <c r="AS54" i="43"/>
  <c r="AR54" i="43"/>
  <c r="AQ54" i="43"/>
  <c r="AP54" i="43"/>
  <c r="AO54" i="43"/>
  <c r="AN54" i="43"/>
  <c r="AM54" i="43"/>
  <c r="AL54" i="43"/>
  <c r="AK54" i="43"/>
  <c r="AJ54" i="43"/>
  <c r="AI54" i="43"/>
  <c r="AH54" i="43"/>
  <c r="AG54" i="43"/>
  <c r="AF54" i="43"/>
  <c r="AE54" i="43"/>
  <c r="AD54" i="43"/>
  <c r="AC54" i="43"/>
  <c r="AB54" i="43"/>
  <c r="BB54" i="43" s="1"/>
  <c r="BD54" i="43" s="1"/>
  <c r="AA54" i="43"/>
  <c r="Z54" i="43"/>
  <c r="Y54" i="43"/>
  <c r="X54" i="43"/>
  <c r="W54" i="43"/>
  <c r="H54" i="43"/>
  <c r="F54" i="43"/>
  <c r="BA52" i="43"/>
  <c r="AZ52" i="43"/>
  <c r="AY52" i="43"/>
  <c r="AX52" i="43"/>
  <c r="AW52" i="43"/>
  <c r="AV52" i="43"/>
  <c r="AU52" i="43"/>
  <c r="AT52" i="43"/>
  <c r="AS52" i="43"/>
  <c r="AR52" i="43"/>
  <c r="AQ52" i="43"/>
  <c r="AP52" i="43"/>
  <c r="AO52" i="43"/>
  <c r="AN52" i="43"/>
  <c r="AM52" i="43"/>
  <c r="AL52" i="43"/>
  <c r="AK52" i="43"/>
  <c r="AJ52" i="43"/>
  <c r="AI52" i="43"/>
  <c r="AH52" i="43"/>
  <c r="AG52" i="43"/>
  <c r="AF52" i="43"/>
  <c r="AE52" i="43"/>
  <c r="AD52" i="43"/>
  <c r="AC52" i="43"/>
  <c r="AB52" i="43"/>
  <c r="BB52" i="43" s="1"/>
  <c r="BD52" i="43" s="1"/>
  <c r="AA52" i="43"/>
  <c r="Z52" i="43"/>
  <c r="Y52" i="43"/>
  <c r="X52" i="43"/>
  <c r="W52" i="43"/>
  <c r="H52" i="43"/>
  <c r="F52" i="43"/>
  <c r="BA50" i="43"/>
  <c r="AZ50" i="43"/>
  <c r="AY50" i="43"/>
  <c r="AX50" i="43"/>
  <c r="AW50" i="43"/>
  <c r="AV50" i="43"/>
  <c r="AU50" i="43"/>
  <c r="AT50" i="43"/>
  <c r="AS50" i="43"/>
  <c r="AR50" i="43"/>
  <c r="AQ50" i="43"/>
  <c r="AP50" i="43"/>
  <c r="AO50" i="43"/>
  <c r="AN50" i="43"/>
  <c r="AM50" i="43"/>
  <c r="AL50" i="43"/>
  <c r="AK50" i="43"/>
  <c r="AJ50" i="43"/>
  <c r="AI50" i="43"/>
  <c r="AH50" i="43"/>
  <c r="AG50" i="43"/>
  <c r="AF50" i="43"/>
  <c r="AE50" i="43"/>
  <c r="AD50" i="43"/>
  <c r="AC50" i="43"/>
  <c r="AB50" i="43"/>
  <c r="BB50" i="43" s="1"/>
  <c r="BD50" i="43" s="1"/>
  <c r="AA50" i="43"/>
  <c r="Z50" i="43"/>
  <c r="Y50" i="43"/>
  <c r="X50" i="43"/>
  <c r="W50" i="43"/>
  <c r="H50" i="43"/>
  <c r="F50" i="43"/>
  <c r="BA48" i="43"/>
  <c r="AZ48" i="43"/>
  <c r="AY48" i="43"/>
  <c r="AX48" i="43"/>
  <c r="AW48" i="43"/>
  <c r="AV48" i="43"/>
  <c r="AU48" i="43"/>
  <c r="AT48" i="43"/>
  <c r="AS48" i="43"/>
  <c r="AR48" i="43"/>
  <c r="AQ48" i="43"/>
  <c r="AP48" i="43"/>
  <c r="AO48" i="43"/>
  <c r="AN48" i="43"/>
  <c r="AM48" i="43"/>
  <c r="AL48" i="43"/>
  <c r="AK48" i="43"/>
  <c r="AJ48" i="43"/>
  <c r="AI48" i="43"/>
  <c r="AH48" i="43"/>
  <c r="AG48" i="43"/>
  <c r="AF48" i="43"/>
  <c r="AE48" i="43"/>
  <c r="AD48" i="43"/>
  <c r="AC48" i="43"/>
  <c r="AB48" i="43"/>
  <c r="BB48" i="43" s="1"/>
  <c r="BD48" i="43" s="1"/>
  <c r="AA48" i="43"/>
  <c r="Z48" i="43"/>
  <c r="Y48" i="43"/>
  <c r="X48" i="43"/>
  <c r="W48" i="43"/>
  <c r="H48" i="43"/>
  <c r="F48" i="43"/>
  <c r="BA46" i="43"/>
  <c r="AZ46" i="43"/>
  <c r="AY46" i="43"/>
  <c r="AX46" i="43"/>
  <c r="AW46" i="43"/>
  <c r="AV46" i="43"/>
  <c r="AU46" i="43"/>
  <c r="AT46" i="43"/>
  <c r="AS46" i="43"/>
  <c r="AR46" i="43"/>
  <c r="AQ46" i="43"/>
  <c r="AP46" i="43"/>
  <c r="AO46" i="43"/>
  <c r="AN46" i="43"/>
  <c r="AM46" i="43"/>
  <c r="AL46" i="43"/>
  <c r="AK46" i="43"/>
  <c r="AJ46" i="43"/>
  <c r="AI46" i="43"/>
  <c r="AH46" i="43"/>
  <c r="AG46" i="43"/>
  <c r="AF46" i="43"/>
  <c r="AE46" i="43"/>
  <c r="AD46" i="43"/>
  <c r="AC46" i="43"/>
  <c r="AB46" i="43"/>
  <c r="BB46" i="43" s="1"/>
  <c r="BD46" i="43" s="1"/>
  <c r="AA46" i="43"/>
  <c r="Z46" i="43"/>
  <c r="Y46" i="43"/>
  <c r="X46" i="43"/>
  <c r="W46" i="43"/>
  <c r="H46" i="43"/>
  <c r="F46" i="43"/>
  <c r="BA44" i="43"/>
  <c r="AZ44" i="43"/>
  <c r="AY44" i="43"/>
  <c r="AX44" i="43"/>
  <c r="AW44" i="43"/>
  <c r="AV44" i="43"/>
  <c r="AU44" i="43"/>
  <c r="AT44" i="43"/>
  <c r="AS44" i="43"/>
  <c r="AR44" i="43"/>
  <c r="AQ44" i="43"/>
  <c r="AP44" i="43"/>
  <c r="AO44" i="43"/>
  <c r="AN44" i="43"/>
  <c r="AM44" i="43"/>
  <c r="AL44" i="43"/>
  <c r="AK44" i="43"/>
  <c r="AJ44" i="43"/>
  <c r="AI44" i="43"/>
  <c r="AH44" i="43"/>
  <c r="AG44" i="43"/>
  <c r="AF44" i="43"/>
  <c r="AE44" i="43"/>
  <c r="AD44" i="43"/>
  <c r="AC44" i="43"/>
  <c r="AB44" i="43"/>
  <c r="BB44" i="43" s="1"/>
  <c r="BD44" i="43" s="1"/>
  <c r="AA44" i="43"/>
  <c r="Z44" i="43"/>
  <c r="Y44" i="43"/>
  <c r="X44" i="43"/>
  <c r="W44" i="43"/>
  <c r="H44" i="43"/>
  <c r="F44" i="43"/>
  <c r="BA42" i="43"/>
  <c r="AZ42" i="43"/>
  <c r="AY42" i="43"/>
  <c r="AX42" i="43"/>
  <c r="AW42" i="43"/>
  <c r="AV42" i="43"/>
  <c r="AU42" i="43"/>
  <c r="AT42" i="43"/>
  <c r="AS42" i="43"/>
  <c r="AR42" i="43"/>
  <c r="AQ42" i="43"/>
  <c r="AP42" i="43"/>
  <c r="AO42" i="43"/>
  <c r="AN42" i="43"/>
  <c r="AM42" i="43"/>
  <c r="AL42" i="43"/>
  <c r="AK42" i="43"/>
  <c r="AJ42" i="43"/>
  <c r="AI42" i="43"/>
  <c r="AH42" i="43"/>
  <c r="AG42" i="43"/>
  <c r="AF42" i="43"/>
  <c r="AE42" i="43"/>
  <c r="AD42" i="43"/>
  <c r="AC42" i="43"/>
  <c r="AB42" i="43"/>
  <c r="BB42" i="43" s="1"/>
  <c r="BD42" i="43" s="1"/>
  <c r="AA42" i="43"/>
  <c r="Z42" i="43"/>
  <c r="Y42" i="43"/>
  <c r="X42" i="43"/>
  <c r="W42" i="43"/>
  <c r="H42" i="43"/>
  <c r="F42" i="43"/>
  <c r="BA40" i="43"/>
  <c r="AZ40" i="43"/>
  <c r="AY40" i="43"/>
  <c r="AX40" i="43"/>
  <c r="AW40" i="43"/>
  <c r="AV40" i="43"/>
  <c r="AU40" i="43"/>
  <c r="AT40" i="43"/>
  <c r="AS40" i="43"/>
  <c r="AR40" i="43"/>
  <c r="AQ40" i="43"/>
  <c r="AP40" i="43"/>
  <c r="AO40" i="43"/>
  <c r="AN40" i="43"/>
  <c r="AM40" i="43"/>
  <c r="AL40" i="43"/>
  <c r="AK40" i="43"/>
  <c r="AJ40" i="43"/>
  <c r="AI40" i="43"/>
  <c r="AH40" i="43"/>
  <c r="AG40" i="43"/>
  <c r="AF40" i="43"/>
  <c r="AE40" i="43"/>
  <c r="AD40" i="43"/>
  <c r="AC40" i="43"/>
  <c r="AB40" i="43"/>
  <c r="BB40" i="43" s="1"/>
  <c r="BD40" i="43" s="1"/>
  <c r="AA40" i="43"/>
  <c r="Z40" i="43"/>
  <c r="Y40" i="43"/>
  <c r="X40" i="43"/>
  <c r="W40" i="43"/>
  <c r="H40" i="43"/>
  <c r="F40" i="43"/>
  <c r="BA38" i="43"/>
  <c r="AZ38" i="43"/>
  <c r="AY38" i="43"/>
  <c r="AX38" i="43"/>
  <c r="AW38" i="43"/>
  <c r="AV38" i="43"/>
  <c r="AU38" i="43"/>
  <c r="AT38" i="43"/>
  <c r="AS38" i="43"/>
  <c r="AR38" i="43"/>
  <c r="AQ38" i="43"/>
  <c r="AP38" i="43"/>
  <c r="AO38" i="43"/>
  <c r="AN38" i="43"/>
  <c r="AM38" i="43"/>
  <c r="AL38" i="43"/>
  <c r="AK38" i="43"/>
  <c r="AJ38" i="43"/>
  <c r="AI38" i="43"/>
  <c r="AH38" i="43"/>
  <c r="AG38" i="43"/>
  <c r="AF38" i="43"/>
  <c r="AE38" i="43"/>
  <c r="AD38" i="43"/>
  <c r="AC38" i="43"/>
  <c r="AB38" i="43"/>
  <c r="BB38" i="43" s="1"/>
  <c r="BD38" i="43" s="1"/>
  <c r="AA38" i="43"/>
  <c r="Z38" i="43"/>
  <c r="Y38" i="43"/>
  <c r="X38" i="43"/>
  <c r="W38" i="43"/>
  <c r="H38" i="43"/>
  <c r="F38" i="43"/>
  <c r="BA36" i="43"/>
  <c r="AZ36" i="43"/>
  <c r="AY36" i="43"/>
  <c r="AX36" i="43"/>
  <c r="AW36" i="43"/>
  <c r="AV36" i="43"/>
  <c r="AU36" i="43"/>
  <c r="AT36" i="43"/>
  <c r="AS36" i="43"/>
  <c r="AR36" i="43"/>
  <c r="AQ36" i="43"/>
  <c r="AP36" i="43"/>
  <c r="AO36" i="43"/>
  <c r="AN36" i="43"/>
  <c r="AM36" i="43"/>
  <c r="AL36" i="43"/>
  <c r="AK36" i="43"/>
  <c r="AJ36" i="43"/>
  <c r="AI36" i="43"/>
  <c r="AH36" i="43"/>
  <c r="AG36" i="43"/>
  <c r="AF36" i="43"/>
  <c r="AE36" i="43"/>
  <c r="AD36" i="43"/>
  <c r="AC36" i="43"/>
  <c r="AB36" i="43"/>
  <c r="BB36" i="43" s="1"/>
  <c r="BD36" i="43" s="1"/>
  <c r="AA36" i="43"/>
  <c r="Z36" i="43"/>
  <c r="Y36" i="43"/>
  <c r="X36" i="43"/>
  <c r="W36" i="43"/>
  <c r="H36" i="43"/>
  <c r="F36" i="43"/>
  <c r="BA34" i="43"/>
  <c r="AZ34" i="43"/>
  <c r="AY34" i="43"/>
  <c r="AX34" i="43"/>
  <c r="AW34" i="43"/>
  <c r="AV34" i="43"/>
  <c r="AU34" i="43"/>
  <c r="AT34" i="43"/>
  <c r="AS34" i="43"/>
  <c r="AR34" i="43"/>
  <c r="AQ34" i="43"/>
  <c r="AP34" i="43"/>
  <c r="AO34" i="43"/>
  <c r="AN34" i="43"/>
  <c r="AM34" i="43"/>
  <c r="AL34" i="43"/>
  <c r="AK34" i="43"/>
  <c r="AJ34" i="43"/>
  <c r="AI34" i="43"/>
  <c r="AH34" i="43"/>
  <c r="AG34" i="43"/>
  <c r="AF34" i="43"/>
  <c r="AE34" i="43"/>
  <c r="AD34" i="43"/>
  <c r="AC34" i="43"/>
  <c r="AB34" i="43"/>
  <c r="BB34" i="43" s="1"/>
  <c r="BD34" i="43" s="1"/>
  <c r="AA34" i="43"/>
  <c r="Z34" i="43"/>
  <c r="Y34" i="43"/>
  <c r="X34" i="43"/>
  <c r="W34" i="43"/>
  <c r="H34" i="43"/>
  <c r="F34" i="43"/>
  <c r="BA32" i="43"/>
  <c r="AZ32" i="43"/>
  <c r="AY32" i="43"/>
  <c r="AX32" i="43"/>
  <c r="AW32" i="43"/>
  <c r="AV32" i="43"/>
  <c r="AU32" i="43"/>
  <c r="AT32" i="43"/>
  <c r="AS32" i="43"/>
  <c r="AR32" i="43"/>
  <c r="AQ32" i="43"/>
  <c r="AP32" i="43"/>
  <c r="AO32" i="43"/>
  <c r="AN32" i="43"/>
  <c r="AM32" i="43"/>
  <c r="AL32" i="43"/>
  <c r="AK32" i="43"/>
  <c r="AJ32" i="43"/>
  <c r="AI32" i="43"/>
  <c r="AH32" i="43"/>
  <c r="AG32" i="43"/>
  <c r="AF32" i="43"/>
  <c r="AE32" i="43"/>
  <c r="AD32" i="43"/>
  <c r="AC32" i="43"/>
  <c r="AB32" i="43"/>
  <c r="BB32" i="43" s="1"/>
  <c r="BD32" i="43" s="1"/>
  <c r="AA32" i="43"/>
  <c r="Z32" i="43"/>
  <c r="Y32" i="43"/>
  <c r="X32" i="43"/>
  <c r="W32" i="43"/>
  <c r="H32" i="43"/>
  <c r="F32" i="43"/>
  <c r="BA30" i="43"/>
  <c r="AZ30" i="43"/>
  <c r="AY30" i="43"/>
  <c r="AX30" i="43"/>
  <c r="AW30" i="43"/>
  <c r="AV30" i="43"/>
  <c r="AU30" i="43"/>
  <c r="AT30" i="43"/>
  <c r="AS30" i="43"/>
  <c r="AR30" i="43"/>
  <c r="AQ30" i="43"/>
  <c r="AP30" i="43"/>
  <c r="AO30" i="43"/>
  <c r="AN30" i="43"/>
  <c r="AM30" i="43"/>
  <c r="AL30" i="43"/>
  <c r="AK30" i="43"/>
  <c r="AJ30" i="43"/>
  <c r="AI30" i="43"/>
  <c r="AH30" i="43"/>
  <c r="AG30" i="43"/>
  <c r="AF30" i="43"/>
  <c r="AE30" i="43"/>
  <c r="AD30" i="43"/>
  <c r="AC30" i="43"/>
  <c r="AB30" i="43"/>
  <c r="BB30" i="43" s="1"/>
  <c r="BD30" i="43" s="1"/>
  <c r="AA30" i="43"/>
  <c r="Z30" i="43"/>
  <c r="Y30" i="43"/>
  <c r="X30" i="43"/>
  <c r="W30" i="43"/>
  <c r="H30" i="43"/>
  <c r="F30" i="43"/>
  <c r="BA28" i="43"/>
  <c r="AZ28" i="43"/>
  <c r="AY28" i="43"/>
  <c r="AX28" i="43"/>
  <c r="AW28" i="43"/>
  <c r="AV28" i="43"/>
  <c r="AU28" i="43"/>
  <c r="AT28" i="43"/>
  <c r="AS28" i="43"/>
  <c r="AR28" i="43"/>
  <c r="AQ28" i="43"/>
  <c r="AP28" i="43"/>
  <c r="AO28" i="43"/>
  <c r="AN28" i="43"/>
  <c r="AM28" i="43"/>
  <c r="AL28" i="43"/>
  <c r="AK28" i="43"/>
  <c r="AJ28" i="43"/>
  <c r="AI28" i="43"/>
  <c r="AH28" i="43"/>
  <c r="AG28" i="43"/>
  <c r="AF28" i="43"/>
  <c r="AE28" i="43"/>
  <c r="AD28" i="43"/>
  <c r="AC28" i="43"/>
  <c r="AB28" i="43"/>
  <c r="BB28" i="43" s="1"/>
  <c r="BD28" i="43" s="1"/>
  <c r="AA28" i="43"/>
  <c r="Z28" i="43"/>
  <c r="Y28" i="43"/>
  <c r="X28" i="43"/>
  <c r="W28" i="43"/>
  <c r="H28" i="43"/>
  <c r="F28" i="43"/>
  <c r="BA26" i="43"/>
  <c r="AZ26" i="43"/>
  <c r="AY26" i="43"/>
  <c r="AX26" i="43"/>
  <c r="AW26" i="43"/>
  <c r="AV26" i="43"/>
  <c r="AU26" i="43"/>
  <c r="AT26" i="43"/>
  <c r="AS26" i="43"/>
  <c r="AR26" i="43"/>
  <c r="AQ26" i="43"/>
  <c r="AP26" i="43"/>
  <c r="AO26" i="43"/>
  <c r="AN26" i="43"/>
  <c r="AM26" i="43"/>
  <c r="AL26" i="43"/>
  <c r="AK26" i="43"/>
  <c r="AJ26" i="43"/>
  <c r="AI26" i="43"/>
  <c r="AH26" i="43"/>
  <c r="AG26" i="43"/>
  <c r="AF26" i="43"/>
  <c r="AE26" i="43"/>
  <c r="AD26" i="43"/>
  <c r="AC26" i="43"/>
  <c r="AB26" i="43"/>
  <c r="BB26" i="43" s="1"/>
  <c r="BD26" i="43" s="1"/>
  <c r="AA26" i="43"/>
  <c r="Z26" i="43"/>
  <c r="Y26" i="43"/>
  <c r="X26" i="43"/>
  <c r="W26" i="43"/>
  <c r="H26" i="43"/>
  <c r="F26" i="43"/>
  <c r="BA24" i="43"/>
  <c r="AZ24" i="43"/>
  <c r="AY24" i="43"/>
  <c r="AX24" i="43"/>
  <c r="AW24" i="43"/>
  <c r="AV24" i="43"/>
  <c r="AU24" i="43"/>
  <c r="AT24" i="43"/>
  <c r="AS24" i="43"/>
  <c r="AR24" i="43"/>
  <c r="AQ24" i="43"/>
  <c r="AP24" i="43"/>
  <c r="AO24" i="43"/>
  <c r="AN24" i="43"/>
  <c r="AM24" i="43"/>
  <c r="AL24" i="43"/>
  <c r="AK24" i="43"/>
  <c r="AJ24" i="43"/>
  <c r="AI24" i="43"/>
  <c r="AH24" i="43"/>
  <c r="AG24" i="43"/>
  <c r="AF24" i="43"/>
  <c r="AE24" i="43"/>
  <c r="AD24" i="43"/>
  <c r="AC24" i="43"/>
  <c r="AB24" i="43"/>
  <c r="BB24" i="43" s="1"/>
  <c r="BD24" i="43" s="1"/>
  <c r="AA24" i="43"/>
  <c r="Z24" i="43"/>
  <c r="Y24" i="43"/>
  <c r="X24" i="43"/>
  <c r="W24" i="43"/>
  <c r="H24" i="43"/>
  <c r="F24" i="43"/>
  <c r="BA22" i="43"/>
  <c r="AZ22" i="43"/>
  <c r="AY22" i="43"/>
  <c r="AX22" i="43"/>
  <c r="AW22" i="43"/>
  <c r="AV22" i="43"/>
  <c r="AU22" i="43"/>
  <c r="AT22" i="43"/>
  <c r="AS22" i="43"/>
  <c r="AR22" i="43"/>
  <c r="AQ22" i="43"/>
  <c r="AP22" i="43"/>
  <c r="AO22" i="43"/>
  <c r="AN22" i="43"/>
  <c r="AM22" i="43"/>
  <c r="AL22" i="43"/>
  <c r="AK22" i="43"/>
  <c r="AJ22" i="43"/>
  <c r="AI22" i="43"/>
  <c r="AH22" i="43"/>
  <c r="AG22" i="43"/>
  <c r="AF22" i="43"/>
  <c r="AE22" i="43"/>
  <c r="AD22" i="43"/>
  <c r="AC22" i="43"/>
  <c r="AB22" i="43"/>
  <c r="BB22" i="43" s="1"/>
  <c r="BD22" i="43" s="1"/>
  <c r="AA22" i="43"/>
  <c r="Z22" i="43"/>
  <c r="Y22" i="43"/>
  <c r="X22" i="43"/>
  <c r="W22" i="43"/>
  <c r="H22" i="43"/>
  <c r="F22" i="43"/>
  <c r="BA20" i="43"/>
  <c r="AZ20" i="43"/>
  <c r="AY20" i="43"/>
  <c r="AX20" i="43"/>
  <c r="AW20" i="43"/>
  <c r="AV20" i="43"/>
  <c r="AU20" i="43"/>
  <c r="AT20" i="43"/>
  <c r="AS20" i="43"/>
  <c r="AR20" i="43"/>
  <c r="AQ20" i="43"/>
  <c r="AP20" i="43"/>
  <c r="AO20" i="43"/>
  <c r="AN20" i="43"/>
  <c r="AM20" i="43"/>
  <c r="AL20" i="43"/>
  <c r="AK20" i="43"/>
  <c r="AJ20" i="43"/>
  <c r="AI20" i="43"/>
  <c r="AH20" i="43"/>
  <c r="AG20" i="43"/>
  <c r="AF20" i="43"/>
  <c r="AE20" i="43"/>
  <c r="AD20" i="43"/>
  <c r="AC20" i="43"/>
  <c r="AB20" i="43"/>
  <c r="BB20" i="43" s="1"/>
  <c r="BD20" i="43" s="1"/>
  <c r="AA20" i="43"/>
  <c r="Z20" i="43"/>
  <c r="Y20" i="43"/>
  <c r="X20" i="43"/>
  <c r="W20" i="43"/>
  <c r="H20" i="43"/>
  <c r="F20" i="43"/>
  <c r="BA18" i="43"/>
  <c r="AZ18" i="43"/>
  <c r="AY18" i="43"/>
  <c r="AX18" i="43"/>
  <c r="AW18" i="43"/>
  <c r="AV18" i="43"/>
  <c r="AU18" i="43"/>
  <c r="AT18" i="43"/>
  <c r="AS18" i="43"/>
  <c r="AR18" i="43"/>
  <c r="AQ18" i="43"/>
  <c r="AP18" i="43"/>
  <c r="AO18" i="43"/>
  <c r="AN18" i="43"/>
  <c r="AM18" i="43"/>
  <c r="AL18" i="43"/>
  <c r="AK18" i="43"/>
  <c r="AJ18" i="43"/>
  <c r="AI18" i="43"/>
  <c r="AH18" i="43"/>
  <c r="AG18" i="43"/>
  <c r="AF18" i="43"/>
  <c r="AE18" i="43"/>
  <c r="AD18" i="43"/>
  <c r="AC18" i="43"/>
  <c r="AB18" i="43"/>
  <c r="BB18" i="43" s="1"/>
  <c r="BD18" i="43" s="1"/>
  <c r="AA18" i="43"/>
  <c r="Z18" i="43"/>
  <c r="Y18" i="43"/>
  <c r="X18" i="43"/>
  <c r="W18" i="43"/>
  <c r="H18" i="43"/>
  <c r="F18" i="43"/>
  <c r="B17" i="43"/>
  <c r="B19" i="43" s="1"/>
  <c r="B21" i="43" s="1"/>
  <c r="B23" i="43" s="1"/>
  <c r="B25" i="43" s="1"/>
  <c r="B27" i="43" s="1"/>
  <c r="B29" i="43" s="1"/>
  <c r="B31" i="43" s="1"/>
  <c r="B33" i="43" s="1"/>
  <c r="B35" i="43" s="1"/>
  <c r="B37" i="43" s="1"/>
  <c r="B39" i="43" s="1"/>
  <c r="B41" i="43" s="1"/>
  <c r="B43" i="43" s="1"/>
  <c r="B45" i="43" s="1"/>
  <c r="B47" i="43" s="1"/>
  <c r="B49" i="43" s="1"/>
  <c r="B51" i="43" s="1"/>
  <c r="B53" i="43" s="1"/>
  <c r="B55" i="43" s="1"/>
  <c r="B57" i="43" s="1"/>
  <c r="B59" i="43" s="1"/>
  <c r="B61" i="43" s="1"/>
  <c r="B63" i="43" s="1"/>
  <c r="B65" i="43" s="1"/>
  <c r="B67" i="43" s="1"/>
  <c r="B69" i="43" s="1"/>
  <c r="B71" i="43" s="1"/>
  <c r="B73" i="43" s="1"/>
  <c r="B75" i="43" s="1"/>
  <c r="B77" i="43" s="1"/>
  <c r="B79" i="43" s="1"/>
  <c r="B81" i="43" s="1"/>
  <c r="B83" i="43" s="1"/>
  <c r="B85" i="43" s="1"/>
  <c r="B87" i="43" s="1"/>
  <c r="B89" i="43" s="1"/>
  <c r="B91" i="43" s="1"/>
  <c r="B93" i="43" s="1"/>
  <c r="B95" i="43" s="1"/>
  <c r="B97" i="43" s="1"/>
  <c r="B99" i="43" s="1"/>
  <c r="B101" i="43" s="1"/>
  <c r="B103" i="43" s="1"/>
  <c r="B105" i="43" s="1"/>
  <c r="B107" i="43" s="1"/>
  <c r="B109" i="43" s="1"/>
  <c r="B111" i="43" s="1"/>
  <c r="B113" i="43" s="1"/>
  <c r="B115" i="43" s="1"/>
  <c r="B117" i="43" s="1"/>
  <c r="B119" i="43" s="1"/>
  <c r="B121" i="43" s="1"/>
  <c r="B123" i="43" s="1"/>
  <c r="B125" i="43" s="1"/>
  <c r="B127" i="43" s="1"/>
  <c r="B129" i="43" s="1"/>
  <c r="B131" i="43" s="1"/>
  <c r="B133" i="43" s="1"/>
  <c r="B135" i="43" s="1"/>
  <c r="B137" i="43" s="1"/>
  <c r="B139" i="43" s="1"/>
  <c r="B141" i="43" s="1"/>
  <c r="B143" i="43" s="1"/>
  <c r="B145" i="43" s="1"/>
  <c r="B147" i="43" s="1"/>
  <c r="B149" i="43" s="1"/>
  <c r="B151" i="43" s="1"/>
  <c r="B153" i="43" s="1"/>
  <c r="B155" i="43" s="1"/>
  <c r="B157" i="43" s="1"/>
  <c r="B159" i="43" s="1"/>
  <c r="B161" i="43" s="1"/>
  <c r="B163" i="43" s="1"/>
  <c r="B165" i="43" s="1"/>
  <c r="B167" i="43" s="1"/>
  <c r="B169" i="43" s="1"/>
  <c r="B171" i="43" s="1"/>
  <c r="B173" i="43" s="1"/>
  <c r="B175" i="43" s="1"/>
  <c r="B177" i="43" s="1"/>
  <c r="B179" i="43" s="1"/>
  <c r="B181" i="43" s="1"/>
  <c r="B183" i="43" s="1"/>
  <c r="B185" i="43" s="1"/>
  <c r="B187" i="43" s="1"/>
  <c r="B189" i="43" s="1"/>
  <c r="B191" i="43" s="1"/>
  <c r="B193" i="43" s="1"/>
  <c r="B195" i="43" s="1"/>
  <c r="B197" i="43" s="1"/>
  <c r="B199" i="43" s="1"/>
  <c r="B201" i="43" s="1"/>
  <c r="B203" i="43" s="1"/>
  <c r="B205" i="43" s="1"/>
  <c r="B207" i="43" s="1"/>
  <c r="B209" i="43" s="1"/>
  <c r="B211" i="43" s="1"/>
  <c r="B213" i="43" s="1"/>
  <c r="B215" i="43" s="1"/>
  <c r="AN16" i="43"/>
  <c r="AM16" i="43"/>
  <c r="AA16" i="43"/>
  <c r="Y16" i="43"/>
  <c r="X16" i="43"/>
  <c r="AW15" i="43"/>
  <c r="AW16" i="43" s="1"/>
  <c r="AV15" i="43"/>
  <c r="AV16" i="43" s="1"/>
  <c r="AU15" i="43"/>
  <c r="AU16" i="43" s="1"/>
  <c r="AT15" i="43"/>
  <c r="AT16" i="43" s="1"/>
  <c r="AS15" i="43"/>
  <c r="AS16" i="43" s="1"/>
  <c r="AR15" i="43"/>
  <c r="AR16" i="43" s="1"/>
  <c r="AQ15" i="43"/>
  <c r="AQ16" i="43" s="1"/>
  <c r="AN15" i="43"/>
  <c r="AM15" i="43"/>
  <c r="AK15" i="43"/>
  <c r="AK16" i="43" s="1"/>
  <c r="AJ15" i="43"/>
  <c r="AJ16" i="43" s="1"/>
  <c r="AI15" i="43"/>
  <c r="AI16" i="43" s="1"/>
  <c r="AH15" i="43"/>
  <c r="AH16" i="43" s="1"/>
  <c r="AG15" i="43"/>
  <c r="AG16" i="43" s="1"/>
  <c r="AF15" i="43"/>
  <c r="AF16" i="43" s="1"/>
  <c r="AE15" i="43"/>
  <c r="AE16" i="43" s="1"/>
  <c r="AB15" i="43"/>
  <c r="AB16" i="43" s="1"/>
  <c r="AA15" i="43"/>
  <c r="Y15" i="43"/>
  <c r="X15" i="43"/>
  <c r="W15" i="43"/>
  <c r="W16" i="43" s="1"/>
  <c r="BA14" i="43"/>
  <c r="BA15" i="43" s="1"/>
  <c r="BA16" i="43" s="1"/>
  <c r="AZ14" i="43"/>
  <c r="AZ15" i="43" s="1"/>
  <c r="AZ16" i="43" s="1"/>
  <c r="AY14" i="43"/>
  <c r="AY15" i="43" s="1"/>
  <c r="AY16" i="43" s="1"/>
  <c r="BB12" i="43"/>
  <c r="AF2" i="43"/>
  <c r="AP15" i="43" s="1"/>
  <c r="AP16" i="43" s="1"/>
  <c r="L47" i="42"/>
  <c r="D47" i="42"/>
  <c r="L46" i="42"/>
  <c r="L45" i="42"/>
  <c r="D44" i="42"/>
  <c r="L43" i="42"/>
  <c r="L42" i="42"/>
  <c r="L44" i="42" s="1"/>
  <c r="L41" i="42"/>
  <c r="D41" i="42"/>
  <c r="L40" i="42"/>
  <c r="L39" i="42"/>
  <c r="D38" i="42"/>
  <c r="D37" i="42"/>
  <c r="D36" i="42"/>
  <c r="D35" i="42"/>
  <c r="D34" i="42"/>
  <c r="D33" i="42"/>
  <c r="D32" i="42"/>
  <c r="D31" i="42"/>
  <c r="D30" i="42"/>
  <c r="D29" i="42"/>
  <c r="D28" i="42"/>
  <c r="D27" i="42"/>
  <c r="D26" i="42"/>
  <c r="D25" i="42"/>
  <c r="D24" i="42"/>
  <c r="D23" i="42"/>
  <c r="L22" i="42"/>
  <c r="D22" i="42"/>
  <c r="L21" i="42"/>
  <c r="D21" i="42"/>
  <c r="L20" i="42"/>
  <c r="D20" i="42"/>
  <c r="L19" i="42"/>
  <c r="D19" i="42"/>
  <c r="L18" i="42"/>
  <c r="D18" i="42"/>
  <c r="L17" i="42"/>
  <c r="D17" i="42"/>
  <c r="L16" i="42"/>
  <c r="D16" i="42"/>
  <c r="L15" i="42"/>
  <c r="D15" i="42"/>
  <c r="L14" i="42"/>
  <c r="D14" i="42"/>
  <c r="L13" i="42"/>
  <c r="D13" i="42"/>
  <c r="L12" i="42"/>
  <c r="D12" i="42"/>
  <c r="L11" i="42"/>
  <c r="D11" i="42"/>
  <c r="L10" i="42"/>
  <c r="AS30" i="41" s="1"/>
  <c r="D10" i="42"/>
  <c r="L9" i="42"/>
  <c r="W74" i="41" s="1"/>
  <c r="D9" i="42"/>
  <c r="L8" i="42"/>
  <c r="D8" i="42"/>
  <c r="L7" i="42"/>
  <c r="D7" i="42"/>
  <c r="L6" i="42"/>
  <c r="AV72" i="41" s="1"/>
  <c r="D6" i="42"/>
  <c r="AF91" i="41"/>
  <c r="P91" i="41"/>
  <c r="AA90" i="41"/>
  <c r="P90" i="41"/>
  <c r="K90" i="41"/>
  <c r="AH88" i="41"/>
  <c r="AM86" i="41"/>
  <c r="AA96" i="41" s="1"/>
  <c r="AJ86" i="41"/>
  <c r="AH86" i="41"/>
  <c r="W86" i="41"/>
  <c r="K96" i="41" s="1"/>
  <c r="T86" i="41"/>
  <c r="K91" i="41" s="1"/>
  <c r="U91" i="41" s="1"/>
  <c r="P96" i="41" s="1"/>
  <c r="R86" i="41"/>
  <c r="BA76" i="41"/>
  <c r="AZ76" i="41"/>
  <c r="AY76" i="41"/>
  <c r="AX76" i="41"/>
  <c r="AW76" i="41"/>
  <c r="AV76" i="41"/>
  <c r="AU76" i="41"/>
  <c r="AT76" i="41"/>
  <c r="AS76" i="41"/>
  <c r="AR76" i="41"/>
  <c r="AQ76" i="41"/>
  <c r="AP76" i="41"/>
  <c r="AO76" i="41"/>
  <c r="AN76" i="41"/>
  <c r="AM76" i="41"/>
  <c r="AL76" i="41"/>
  <c r="AK76" i="41"/>
  <c r="AJ76" i="41"/>
  <c r="AI76" i="41"/>
  <c r="AH76" i="41"/>
  <c r="AG76" i="41"/>
  <c r="AF76" i="41"/>
  <c r="AE76" i="41"/>
  <c r="AD76" i="41"/>
  <c r="AC76" i="41"/>
  <c r="AB76" i="41"/>
  <c r="AA76" i="41"/>
  <c r="Z76" i="41"/>
  <c r="Y76" i="41"/>
  <c r="X76" i="41"/>
  <c r="W76" i="41"/>
  <c r="BB76" i="41" s="1"/>
  <c r="BD76" i="41" s="1"/>
  <c r="H76" i="41"/>
  <c r="F76" i="41"/>
  <c r="BA74" i="41"/>
  <c r="AZ74" i="41"/>
  <c r="AY74" i="41"/>
  <c r="AX74" i="41"/>
  <c r="AW74" i="41"/>
  <c r="AV74" i="41"/>
  <c r="AT74" i="41"/>
  <c r="AQ74" i="41"/>
  <c r="AP74" i="41"/>
  <c r="AN74" i="41"/>
  <c r="AL74" i="41"/>
  <c r="AJ74" i="41"/>
  <c r="AI74" i="41"/>
  <c r="AH74" i="41"/>
  <c r="AG74" i="41"/>
  <c r="AF74" i="41"/>
  <c r="AD74" i="41"/>
  <c r="AB74" i="41"/>
  <c r="AA74" i="41"/>
  <c r="Y74" i="41"/>
  <c r="X74" i="41"/>
  <c r="H74" i="41"/>
  <c r="F74" i="41"/>
  <c r="BA72" i="41"/>
  <c r="AZ72" i="41"/>
  <c r="AY72" i="41"/>
  <c r="AW72" i="41"/>
  <c r="AT72" i="41"/>
  <c r="AS72" i="41"/>
  <c r="AQ72" i="41"/>
  <c r="AP72" i="41"/>
  <c r="AO72" i="41"/>
  <c r="AN72" i="41"/>
  <c r="AM72" i="41"/>
  <c r="AL72" i="41"/>
  <c r="AK72" i="41"/>
  <c r="AJ72" i="41"/>
  <c r="AG72" i="41"/>
  <c r="AE72" i="41"/>
  <c r="AD72" i="41"/>
  <c r="AC72" i="41"/>
  <c r="AB72" i="41"/>
  <c r="AA72" i="41"/>
  <c r="Z72" i="41"/>
  <c r="Y72" i="41"/>
  <c r="X72" i="41"/>
  <c r="W72" i="41"/>
  <c r="H72" i="41"/>
  <c r="F72" i="41"/>
  <c r="BA70" i="41"/>
  <c r="AZ70" i="41"/>
  <c r="AY70" i="41"/>
  <c r="AX70" i="41"/>
  <c r="AV70" i="41"/>
  <c r="AU70" i="41"/>
  <c r="AT70" i="41"/>
  <c r="AS70" i="41"/>
  <c r="AR70" i="41"/>
  <c r="AQ70" i="41"/>
  <c r="AN70" i="41"/>
  <c r="AM70" i="41"/>
  <c r="AL70" i="41"/>
  <c r="AK70" i="41"/>
  <c r="AI70" i="41"/>
  <c r="AH70" i="41"/>
  <c r="AC70" i="41"/>
  <c r="AB70" i="41"/>
  <c r="Z70" i="41"/>
  <c r="Y70" i="41"/>
  <c r="X70" i="41"/>
  <c r="W70" i="41"/>
  <c r="H70" i="41"/>
  <c r="F70" i="41"/>
  <c r="BA68" i="41"/>
  <c r="AZ68" i="41"/>
  <c r="AY68" i="41"/>
  <c r="AX68" i="41"/>
  <c r="AW68" i="41"/>
  <c r="AV68" i="41"/>
  <c r="AT68" i="41"/>
  <c r="AR68" i="41"/>
  <c r="AQ68" i="41"/>
  <c r="AP68" i="41"/>
  <c r="AK68" i="41"/>
  <c r="AJ68" i="41"/>
  <c r="AI68" i="41"/>
  <c r="AH68" i="41"/>
  <c r="AE68" i="41"/>
  <c r="AB68" i="41"/>
  <c r="AA68" i="41"/>
  <c r="X68" i="41"/>
  <c r="W68" i="41"/>
  <c r="H68" i="41"/>
  <c r="F68" i="41"/>
  <c r="BA66" i="41"/>
  <c r="AZ66" i="41"/>
  <c r="AY66" i="41"/>
  <c r="AX66" i="41"/>
  <c r="AV66" i="41"/>
  <c r="AU66" i="41"/>
  <c r="AQ66" i="41"/>
  <c r="AP66" i="41"/>
  <c r="AO66" i="41"/>
  <c r="AN66" i="41"/>
  <c r="AM66" i="41"/>
  <c r="AL66" i="41"/>
  <c r="AK66" i="41"/>
  <c r="AJ66" i="41"/>
  <c r="AI66" i="41"/>
  <c r="AH66" i="41"/>
  <c r="AE66" i="41"/>
  <c r="AB66" i="41"/>
  <c r="AA66" i="41"/>
  <c r="Z66" i="41"/>
  <c r="Y66" i="41"/>
  <c r="H66" i="41"/>
  <c r="F66" i="41"/>
  <c r="BA64" i="41"/>
  <c r="AZ64" i="41"/>
  <c r="AY64" i="41"/>
  <c r="AX64" i="41"/>
  <c r="AW64" i="41"/>
  <c r="AV64" i="41"/>
  <c r="AU64" i="41"/>
  <c r="AR64" i="41"/>
  <c r="AQ64" i="41"/>
  <c r="AP64" i="41"/>
  <c r="AN64" i="41"/>
  <c r="AM64" i="41"/>
  <c r="AL64" i="41"/>
  <c r="AK64" i="41"/>
  <c r="AJ64" i="41"/>
  <c r="AI64" i="41"/>
  <c r="AH64" i="41"/>
  <c r="AE64" i="41"/>
  <c r="AD64" i="41"/>
  <c r="AC64" i="41"/>
  <c r="AB64" i="41"/>
  <c r="Z64" i="41"/>
  <c r="W64" i="41"/>
  <c r="H64" i="41"/>
  <c r="F64" i="41"/>
  <c r="BA62" i="41"/>
  <c r="AZ62" i="41"/>
  <c r="AY62" i="41"/>
  <c r="AX62" i="41"/>
  <c r="AW62" i="41"/>
  <c r="AT62" i="41"/>
  <c r="AQ62" i="41"/>
  <c r="AP62" i="41"/>
  <c r="AO62" i="41"/>
  <c r="AL62" i="41"/>
  <c r="AK62" i="41"/>
  <c r="AJ62" i="41"/>
  <c r="AI62" i="41"/>
  <c r="AH62" i="41"/>
  <c r="AG62" i="41"/>
  <c r="AB62" i="41"/>
  <c r="AA62" i="41"/>
  <c r="Z62" i="41"/>
  <c r="Y62" i="41"/>
  <c r="W62" i="41"/>
  <c r="H62" i="41"/>
  <c r="F62" i="41"/>
  <c r="BA60" i="41"/>
  <c r="AZ60" i="41"/>
  <c r="AY60" i="41"/>
  <c r="AX60" i="41"/>
  <c r="AW60" i="41"/>
  <c r="AV60" i="41"/>
  <c r="AU60" i="41"/>
  <c r="AT60" i="41"/>
  <c r="AS60" i="41"/>
  <c r="AQ60" i="41"/>
  <c r="AO60" i="41"/>
  <c r="AN60" i="41"/>
  <c r="AM60" i="41"/>
  <c r="AL60" i="41"/>
  <c r="AK60" i="41"/>
  <c r="AJ60" i="41"/>
  <c r="AH60" i="41"/>
  <c r="AG60" i="41"/>
  <c r="AF60" i="41"/>
  <c r="AD60" i="41"/>
  <c r="AC60" i="41"/>
  <c r="AB60" i="41"/>
  <c r="Z60" i="41"/>
  <c r="Y60" i="41"/>
  <c r="X60" i="41"/>
  <c r="H60" i="41"/>
  <c r="F60" i="41"/>
  <c r="BA58" i="41"/>
  <c r="AZ58" i="41"/>
  <c r="AY58" i="41"/>
  <c r="AW58" i="41"/>
  <c r="AV58" i="41"/>
  <c r="AU58" i="41"/>
  <c r="AT58" i="41"/>
  <c r="AR58" i="41"/>
  <c r="AQ58" i="41"/>
  <c r="AN58" i="41"/>
  <c r="AM58" i="41"/>
  <c r="AJ58" i="41"/>
  <c r="AI58" i="41"/>
  <c r="AH58" i="41"/>
  <c r="AF58" i="41"/>
  <c r="AE58" i="41"/>
  <c r="AB58" i="41"/>
  <c r="AA58" i="41"/>
  <c r="X58" i="41"/>
  <c r="W58" i="41"/>
  <c r="H58" i="41"/>
  <c r="F58" i="41"/>
  <c r="BA56" i="41"/>
  <c r="AZ56" i="41"/>
  <c r="AY56" i="41"/>
  <c r="AX56" i="41"/>
  <c r="AW56" i="41"/>
  <c r="AU56" i="41"/>
  <c r="AT56" i="41"/>
  <c r="AS56" i="41"/>
  <c r="AQ56" i="41"/>
  <c r="AP56" i="41"/>
  <c r="AN56" i="41"/>
  <c r="AM56" i="41"/>
  <c r="AL56" i="41"/>
  <c r="AK56" i="41"/>
  <c r="AI56" i="41"/>
  <c r="AH56" i="41"/>
  <c r="AE56" i="41"/>
  <c r="AD56" i="41"/>
  <c r="AC56" i="41"/>
  <c r="AB56" i="41"/>
  <c r="AA56" i="41"/>
  <c r="Z56" i="41"/>
  <c r="Y56" i="41"/>
  <c r="X56" i="41"/>
  <c r="W56" i="41"/>
  <c r="H56" i="41"/>
  <c r="F56" i="41"/>
  <c r="BA54" i="41"/>
  <c r="AZ54" i="41"/>
  <c r="AY54" i="41"/>
  <c r="AX54" i="41"/>
  <c r="AW54" i="41"/>
  <c r="AV54" i="41"/>
  <c r="AT54" i="41"/>
  <c r="AQ54" i="41"/>
  <c r="AP54" i="41"/>
  <c r="AN54" i="41"/>
  <c r="AL54" i="41"/>
  <c r="AJ54" i="41"/>
  <c r="AI54" i="41"/>
  <c r="AG54" i="41"/>
  <c r="AF54" i="41"/>
  <c r="AE54" i="41"/>
  <c r="AD54" i="41"/>
  <c r="AA54" i="41"/>
  <c r="Y54" i="41"/>
  <c r="X54" i="41"/>
  <c r="W54" i="41"/>
  <c r="H54" i="41"/>
  <c r="F54" i="41"/>
  <c r="BA52" i="41"/>
  <c r="AZ52" i="41"/>
  <c r="AY52" i="41"/>
  <c r="AW52" i="41"/>
  <c r="AV52" i="41"/>
  <c r="AU52" i="41"/>
  <c r="AT52" i="41"/>
  <c r="AS52" i="41"/>
  <c r="AO52" i="41"/>
  <c r="AN52" i="41"/>
  <c r="AL52" i="41"/>
  <c r="AK52" i="41"/>
  <c r="AJ52" i="41"/>
  <c r="AG52" i="41"/>
  <c r="AE52" i="41"/>
  <c r="AD52" i="41"/>
  <c r="AC52" i="41"/>
  <c r="AB52" i="41"/>
  <c r="AA52" i="41"/>
  <c r="Z52" i="41"/>
  <c r="X52" i="41"/>
  <c r="H52" i="41"/>
  <c r="F52" i="41"/>
  <c r="BA50" i="41"/>
  <c r="AZ50" i="41"/>
  <c r="AY50" i="41"/>
  <c r="AX50" i="41"/>
  <c r="AU50" i="41"/>
  <c r="AS50" i="41"/>
  <c r="AR50" i="41"/>
  <c r="AQ50" i="41"/>
  <c r="AP50" i="41"/>
  <c r="AN50" i="41"/>
  <c r="AM50" i="41"/>
  <c r="AL50" i="41"/>
  <c r="AK50" i="41"/>
  <c r="AI50" i="41"/>
  <c r="AH50" i="41"/>
  <c r="AD50" i="41"/>
  <c r="AC50" i="41"/>
  <c r="AB50" i="41"/>
  <c r="AA50" i="41"/>
  <c r="Z50" i="41"/>
  <c r="Y50" i="41"/>
  <c r="X50" i="41"/>
  <c r="W50" i="41"/>
  <c r="H50" i="41"/>
  <c r="F50" i="41"/>
  <c r="BA48" i="41"/>
  <c r="AZ48" i="41"/>
  <c r="AY48" i="41"/>
  <c r="AX48" i="41"/>
  <c r="AW48" i="41"/>
  <c r="AV48" i="41"/>
  <c r="AT48" i="41"/>
  <c r="AR48" i="41"/>
  <c r="AQ48" i="41"/>
  <c r="AP48" i="41"/>
  <c r="AO48" i="41"/>
  <c r="AL48" i="41"/>
  <c r="AK48" i="41"/>
  <c r="AJ48" i="41"/>
  <c r="AI48" i="41"/>
  <c r="AH48" i="41"/>
  <c r="AE48" i="41"/>
  <c r="AC48" i="41"/>
  <c r="AB48" i="41"/>
  <c r="AA48" i="41"/>
  <c r="X48" i="41"/>
  <c r="W48" i="41"/>
  <c r="H48" i="41"/>
  <c r="F48" i="41"/>
  <c r="BA46" i="41"/>
  <c r="AZ46" i="41"/>
  <c r="AY46" i="41"/>
  <c r="AV46" i="41"/>
  <c r="AU46" i="41"/>
  <c r="AT46" i="41"/>
  <c r="AQ46" i="41"/>
  <c r="AP46" i="41"/>
  <c r="AO46" i="41"/>
  <c r="AN46" i="41"/>
  <c r="AM46" i="41"/>
  <c r="AL46" i="41"/>
  <c r="AK46" i="41"/>
  <c r="AI46" i="41"/>
  <c r="AH46" i="41"/>
  <c r="AE46" i="41"/>
  <c r="AD46" i="41"/>
  <c r="AC46" i="41"/>
  <c r="AB46" i="41"/>
  <c r="AA46" i="41"/>
  <c r="Z46" i="41"/>
  <c r="Y46" i="41"/>
  <c r="H46" i="41"/>
  <c r="F46" i="41"/>
  <c r="BA44" i="41"/>
  <c r="AZ44" i="41"/>
  <c r="AY44" i="41"/>
  <c r="AX44" i="41"/>
  <c r="AW44" i="41"/>
  <c r="AU44" i="41"/>
  <c r="AR44" i="41"/>
  <c r="AP44" i="41"/>
  <c r="AO44" i="41"/>
  <c r="AN44" i="41"/>
  <c r="AM44" i="41"/>
  <c r="AL44" i="41"/>
  <c r="AK44" i="41"/>
  <c r="AJ44" i="41"/>
  <c r="AI44" i="41"/>
  <c r="AH44" i="41"/>
  <c r="AE44" i="41"/>
  <c r="AD44" i="41"/>
  <c r="AC44" i="41"/>
  <c r="AA44" i="41"/>
  <c r="Z44" i="41"/>
  <c r="X44" i="41"/>
  <c r="W44" i="41"/>
  <c r="H44" i="41"/>
  <c r="F44" i="41"/>
  <c r="BA42" i="41"/>
  <c r="AZ42" i="41"/>
  <c r="AY42" i="41"/>
  <c r="AX42" i="41"/>
  <c r="AW42" i="41"/>
  <c r="AT42" i="41"/>
  <c r="AQ42" i="41"/>
  <c r="AP42" i="41"/>
  <c r="AO42" i="41"/>
  <c r="AL42" i="41"/>
  <c r="AJ42" i="41"/>
  <c r="AI42" i="41"/>
  <c r="AH42" i="41"/>
  <c r="AG42" i="41"/>
  <c r="AD42" i="41"/>
  <c r="AC42" i="41"/>
  <c r="AB42" i="41"/>
  <c r="Z42" i="41"/>
  <c r="Y42" i="41"/>
  <c r="W42" i="41"/>
  <c r="H42" i="41"/>
  <c r="AE85" i="41" s="1"/>
  <c r="F42" i="41"/>
  <c r="BA40" i="41"/>
  <c r="AZ40" i="41"/>
  <c r="AY40" i="41"/>
  <c r="AW40" i="41"/>
  <c r="AV40" i="41"/>
  <c r="AU40" i="41"/>
  <c r="AT40" i="41"/>
  <c r="AS40" i="41"/>
  <c r="AQ40" i="41"/>
  <c r="AP40" i="41"/>
  <c r="AO40" i="41"/>
  <c r="AN40" i="41"/>
  <c r="AM40" i="41"/>
  <c r="AK40" i="41"/>
  <c r="AJ40" i="41"/>
  <c r="AH40" i="41"/>
  <c r="AG40" i="41"/>
  <c r="AF40" i="41"/>
  <c r="AD40" i="41"/>
  <c r="AC40" i="41"/>
  <c r="AB40" i="41"/>
  <c r="Z40" i="41"/>
  <c r="Y40" i="41"/>
  <c r="X40" i="41"/>
  <c r="H40" i="41"/>
  <c r="AE83" i="41" s="1"/>
  <c r="F40" i="41"/>
  <c r="BA38" i="41"/>
  <c r="AZ38" i="41"/>
  <c r="AY38" i="41"/>
  <c r="AW38" i="41"/>
  <c r="AV38" i="41"/>
  <c r="AU38" i="41"/>
  <c r="AT38" i="41"/>
  <c r="AR38" i="41"/>
  <c r="AQ38" i="41"/>
  <c r="AP38" i="41"/>
  <c r="AO38" i="41"/>
  <c r="AN38" i="41"/>
  <c r="AM38" i="41"/>
  <c r="AL38" i="41"/>
  <c r="AJ38" i="41"/>
  <c r="AI38" i="41"/>
  <c r="AF38" i="41"/>
  <c r="AE38" i="41"/>
  <c r="AD38" i="41"/>
  <c r="AC38" i="41"/>
  <c r="AB38" i="41"/>
  <c r="AA38" i="41"/>
  <c r="Y38" i="41"/>
  <c r="X38" i="41"/>
  <c r="W38" i="41"/>
  <c r="H38" i="41"/>
  <c r="F38" i="41"/>
  <c r="BA36" i="41"/>
  <c r="AZ36" i="41"/>
  <c r="AY36" i="41"/>
  <c r="AX36" i="41"/>
  <c r="AW36" i="41"/>
  <c r="AV36" i="41"/>
  <c r="AU36" i="41"/>
  <c r="AT36" i="41"/>
  <c r="AS36" i="41"/>
  <c r="AQ36" i="41"/>
  <c r="AP36" i="41"/>
  <c r="AO36" i="41"/>
  <c r="AN36" i="41"/>
  <c r="AM36" i="41"/>
  <c r="AL36" i="41"/>
  <c r="AI36" i="41"/>
  <c r="AH36" i="41"/>
  <c r="AE36" i="41"/>
  <c r="AD36" i="41"/>
  <c r="AC36" i="41"/>
  <c r="AA36" i="41"/>
  <c r="Z36" i="41"/>
  <c r="Y36" i="41"/>
  <c r="X36" i="41"/>
  <c r="W36" i="41"/>
  <c r="H36" i="41"/>
  <c r="F36" i="41"/>
  <c r="BA34" i="41"/>
  <c r="AZ34" i="41"/>
  <c r="AY34" i="41"/>
  <c r="AX34" i="41"/>
  <c r="AW34" i="41"/>
  <c r="AV34" i="41"/>
  <c r="AU34" i="41"/>
  <c r="AT34" i="41"/>
  <c r="AS34" i="41"/>
  <c r="AR34" i="41"/>
  <c r="AQ34" i="41"/>
  <c r="AP34" i="41"/>
  <c r="AO34" i="41"/>
  <c r="AN34" i="41"/>
  <c r="AM34" i="41"/>
  <c r="AL34" i="41"/>
  <c r="AK34" i="41"/>
  <c r="AJ34" i="41"/>
  <c r="AI34" i="41"/>
  <c r="AH34" i="41"/>
  <c r="AG34" i="41"/>
  <c r="AF34" i="41"/>
  <c r="AE34" i="41"/>
  <c r="AD34" i="41"/>
  <c r="AC34" i="41"/>
  <c r="AB34" i="41"/>
  <c r="AA34" i="41"/>
  <c r="Z34" i="41"/>
  <c r="Y34" i="41"/>
  <c r="X34" i="41"/>
  <c r="W34" i="41"/>
  <c r="BB34" i="41" s="1"/>
  <c r="BD34" i="41" s="1"/>
  <c r="H34" i="41"/>
  <c r="AC85" i="41" s="1"/>
  <c r="F34" i="41"/>
  <c r="BA32" i="41"/>
  <c r="AZ32" i="41"/>
  <c r="AY32" i="41"/>
  <c r="AX32" i="41"/>
  <c r="AW32" i="41"/>
  <c r="AV32" i="41"/>
  <c r="AU32" i="41"/>
  <c r="AT32" i="41"/>
  <c r="AS32" i="41"/>
  <c r="AR32" i="41"/>
  <c r="AQ32" i="41"/>
  <c r="AP32" i="41"/>
  <c r="AO32" i="41"/>
  <c r="AN32" i="41"/>
  <c r="AM32" i="41"/>
  <c r="AL32" i="41"/>
  <c r="AK32" i="41"/>
  <c r="AJ32" i="41"/>
  <c r="AI32" i="41"/>
  <c r="AH32" i="41"/>
  <c r="AG32" i="41"/>
  <c r="AF32" i="41"/>
  <c r="AE32" i="41"/>
  <c r="AD32" i="41"/>
  <c r="AC32" i="41"/>
  <c r="AB32" i="41"/>
  <c r="AA32" i="41"/>
  <c r="Z32" i="41"/>
  <c r="Y32" i="41"/>
  <c r="X32" i="41"/>
  <c r="W32" i="41"/>
  <c r="BB32" i="41" s="1"/>
  <c r="BD32" i="41" s="1"/>
  <c r="H32" i="41"/>
  <c r="F32" i="41"/>
  <c r="BA30" i="41"/>
  <c r="AZ30" i="41"/>
  <c r="AY30" i="41"/>
  <c r="AX30" i="41"/>
  <c r="AW30" i="41"/>
  <c r="AV30" i="41"/>
  <c r="AU30" i="41"/>
  <c r="AT30" i="41"/>
  <c r="AR30" i="41"/>
  <c r="AQ30" i="41"/>
  <c r="AP30" i="41"/>
  <c r="AO30" i="41"/>
  <c r="AN30" i="41"/>
  <c r="AM30" i="41"/>
  <c r="AL30" i="41"/>
  <c r="AK30" i="41"/>
  <c r="AJ30" i="41"/>
  <c r="AI30" i="41"/>
  <c r="AH30" i="41"/>
  <c r="AG30" i="41"/>
  <c r="AF30" i="41"/>
  <c r="AE30" i="41"/>
  <c r="AD30" i="41"/>
  <c r="AC30" i="41"/>
  <c r="AB30" i="41"/>
  <c r="AA30" i="41"/>
  <c r="Z30" i="41"/>
  <c r="Y30" i="41"/>
  <c r="X30" i="41"/>
  <c r="W30" i="41"/>
  <c r="BB30" i="41" s="1"/>
  <c r="BD30" i="41" s="1"/>
  <c r="H30" i="41"/>
  <c r="F30" i="41"/>
  <c r="BA28" i="41"/>
  <c r="AZ28" i="41"/>
  <c r="AY28" i="41"/>
  <c r="AX28" i="41"/>
  <c r="AW28" i="41"/>
  <c r="AV28" i="41"/>
  <c r="AU28" i="41"/>
  <c r="AT28" i="41"/>
  <c r="AS28" i="41"/>
  <c r="AQ28" i="41"/>
  <c r="AP28" i="41"/>
  <c r="AO28" i="41"/>
  <c r="AN28" i="41"/>
  <c r="AM28" i="41"/>
  <c r="AL28" i="41"/>
  <c r="AJ28" i="41"/>
  <c r="AI28" i="41"/>
  <c r="AH28" i="41"/>
  <c r="AF28" i="41"/>
  <c r="AE28" i="41"/>
  <c r="AD28" i="41"/>
  <c r="AC28" i="41"/>
  <c r="AA28" i="41"/>
  <c r="Z28" i="41"/>
  <c r="Y28" i="41"/>
  <c r="X28" i="41"/>
  <c r="W28" i="41"/>
  <c r="H28" i="41"/>
  <c r="F28" i="41"/>
  <c r="BA26" i="41"/>
  <c r="AZ26" i="41"/>
  <c r="AY26" i="41"/>
  <c r="AX26" i="41"/>
  <c r="AW26" i="41"/>
  <c r="AV26" i="41"/>
  <c r="AU26" i="41"/>
  <c r="AT26" i="41"/>
  <c r="AS26" i="41"/>
  <c r="AR26" i="41"/>
  <c r="AQ26" i="41"/>
  <c r="AP26" i="41"/>
  <c r="AO26" i="41"/>
  <c r="AN26" i="41"/>
  <c r="AM26" i="41"/>
  <c r="AL26" i="41"/>
  <c r="AK26" i="41"/>
  <c r="AJ26" i="41"/>
  <c r="AI26" i="41"/>
  <c r="AH26" i="41"/>
  <c r="AG26" i="41"/>
  <c r="AF26" i="41"/>
  <c r="AE26" i="41"/>
  <c r="AD26" i="41"/>
  <c r="BB26" i="41" s="1"/>
  <c r="BD26" i="41" s="1"/>
  <c r="AC26" i="41"/>
  <c r="AB26" i="41"/>
  <c r="AA26" i="41"/>
  <c r="Z26" i="41"/>
  <c r="Y26" i="41"/>
  <c r="X26" i="41"/>
  <c r="W26" i="41"/>
  <c r="H26" i="41"/>
  <c r="M84" i="41" s="1"/>
  <c r="F26" i="41"/>
  <c r="BA24" i="41"/>
  <c r="AZ24" i="41"/>
  <c r="AY24" i="41"/>
  <c r="AX24" i="41"/>
  <c r="AW24" i="41"/>
  <c r="AV24" i="41"/>
  <c r="AU24" i="41"/>
  <c r="AT24" i="41"/>
  <c r="AS24" i="41"/>
  <c r="AR24" i="41"/>
  <c r="AQ24" i="41"/>
  <c r="AP24" i="41"/>
  <c r="AO24" i="41"/>
  <c r="AN24" i="41"/>
  <c r="AM24" i="41"/>
  <c r="AL24" i="41"/>
  <c r="AK24" i="41"/>
  <c r="AJ24" i="41"/>
  <c r="AI24" i="41"/>
  <c r="AH24" i="41"/>
  <c r="AG24" i="41"/>
  <c r="AF24" i="41"/>
  <c r="AE24" i="41"/>
  <c r="AD24" i="41"/>
  <c r="BB24" i="41" s="1"/>
  <c r="BD24" i="41" s="1"/>
  <c r="AC24" i="41"/>
  <c r="AB24" i="41"/>
  <c r="AA24" i="41"/>
  <c r="Z24" i="41"/>
  <c r="Y24" i="41"/>
  <c r="X24" i="41"/>
  <c r="W24" i="41"/>
  <c r="H24" i="41"/>
  <c r="F24" i="41"/>
  <c r="BA22" i="41"/>
  <c r="AZ22" i="41"/>
  <c r="AY22" i="41"/>
  <c r="AX22" i="41"/>
  <c r="AW22" i="41"/>
  <c r="AV22" i="41"/>
  <c r="AU22" i="41"/>
  <c r="AT22" i="41"/>
  <c r="AS22" i="41"/>
  <c r="AR22" i="41"/>
  <c r="AQ22" i="41"/>
  <c r="AP22" i="41"/>
  <c r="AO22" i="41"/>
  <c r="AN22" i="41"/>
  <c r="AM22" i="41"/>
  <c r="AL22" i="41"/>
  <c r="AK22" i="41"/>
  <c r="AJ22" i="41"/>
  <c r="AI22" i="41"/>
  <c r="AH22" i="41"/>
  <c r="AG22" i="41"/>
  <c r="AF22" i="41"/>
  <c r="AE22" i="41"/>
  <c r="AD22" i="41"/>
  <c r="BB22" i="41" s="1"/>
  <c r="BD22" i="41" s="1"/>
  <c r="AC22" i="41"/>
  <c r="AB22" i="41"/>
  <c r="AA22" i="41"/>
  <c r="Z22" i="41"/>
  <c r="Y22" i="41"/>
  <c r="X22" i="41"/>
  <c r="W22" i="41"/>
  <c r="H22" i="41"/>
  <c r="F22" i="41"/>
  <c r="BA20" i="41"/>
  <c r="AZ20" i="41"/>
  <c r="AY20" i="41"/>
  <c r="AX20" i="41"/>
  <c r="AW20" i="41"/>
  <c r="AV20" i="41"/>
  <c r="AU20" i="41"/>
  <c r="AT20" i="41"/>
  <c r="AS20" i="41"/>
  <c r="AR20" i="41"/>
  <c r="AQ20" i="41"/>
  <c r="AP20" i="41"/>
  <c r="AO20" i="41"/>
  <c r="AN20" i="41"/>
  <c r="AM20" i="41"/>
  <c r="AL20" i="41"/>
  <c r="AK20" i="41"/>
  <c r="AJ20" i="41"/>
  <c r="AI20" i="41"/>
  <c r="AH20" i="41"/>
  <c r="AG20" i="41"/>
  <c r="AF20" i="41"/>
  <c r="AE20" i="41"/>
  <c r="AD20" i="41"/>
  <c r="BB20" i="41" s="1"/>
  <c r="BD20" i="41" s="1"/>
  <c r="AC20" i="41"/>
  <c r="AB20" i="41"/>
  <c r="AA20" i="41"/>
  <c r="Z20" i="41"/>
  <c r="Y20" i="41"/>
  <c r="X20" i="41"/>
  <c r="W20" i="41"/>
  <c r="H20" i="41"/>
  <c r="F20" i="41"/>
  <c r="BA18" i="41"/>
  <c r="AZ18" i="41"/>
  <c r="AY18" i="41"/>
  <c r="AX18" i="41"/>
  <c r="AW18" i="41"/>
  <c r="AV18" i="41"/>
  <c r="AU18" i="41"/>
  <c r="AT18" i="41"/>
  <c r="AS18" i="41"/>
  <c r="AR18" i="41"/>
  <c r="AQ18" i="41"/>
  <c r="AP18" i="41"/>
  <c r="AO18" i="41"/>
  <c r="AN18" i="41"/>
  <c r="AM18" i="41"/>
  <c r="AL18" i="41"/>
  <c r="AK18" i="41"/>
  <c r="AJ18" i="41"/>
  <c r="AI18" i="41"/>
  <c r="AH18" i="41"/>
  <c r="AG18" i="41"/>
  <c r="AF18" i="41"/>
  <c r="AE18" i="41"/>
  <c r="AD18" i="41"/>
  <c r="BB18" i="41" s="1"/>
  <c r="BD18" i="41" s="1"/>
  <c r="AC18" i="41"/>
  <c r="AB18" i="41"/>
  <c r="AA18" i="41"/>
  <c r="Z18" i="41"/>
  <c r="Y18" i="41"/>
  <c r="X18" i="41"/>
  <c r="W18" i="41"/>
  <c r="H18" i="41"/>
  <c r="F18" i="41"/>
  <c r="B17" i="41"/>
  <c r="B19" i="41" s="1"/>
  <c r="B21" i="41" s="1"/>
  <c r="B23" i="41" s="1"/>
  <c r="B25" i="41" s="1"/>
  <c r="B27" i="41" s="1"/>
  <c r="B29" i="41" s="1"/>
  <c r="B31" i="41" s="1"/>
  <c r="B33" i="41" s="1"/>
  <c r="B35" i="41" s="1"/>
  <c r="B37" i="41" s="1"/>
  <c r="B39" i="41" s="1"/>
  <c r="B41" i="41" s="1"/>
  <c r="B43" i="41" s="1"/>
  <c r="B45" i="41" s="1"/>
  <c r="B47" i="41" s="1"/>
  <c r="B49" i="41" s="1"/>
  <c r="B51" i="41" s="1"/>
  <c r="B53" i="41" s="1"/>
  <c r="B55" i="41" s="1"/>
  <c r="B57" i="41" s="1"/>
  <c r="B59" i="41" s="1"/>
  <c r="B61" i="41" s="1"/>
  <c r="B63" i="41" s="1"/>
  <c r="B65" i="41" s="1"/>
  <c r="B67" i="41" s="1"/>
  <c r="B69" i="41" s="1"/>
  <c r="B71" i="41" s="1"/>
  <c r="B73" i="41" s="1"/>
  <c r="B75" i="41" s="1"/>
  <c r="AT16" i="41"/>
  <c r="AS16" i="41"/>
  <c r="AR16" i="41"/>
  <c r="AP16" i="41"/>
  <c r="AM16" i="41"/>
  <c r="AG16" i="41"/>
  <c r="AF16" i="41"/>
  <c r="AC16" i="41"/>
  <c r="AY15" i="41"/>
  <c r="AY16" i="41" s="1"/>
  <c r="AW15" i="41"/>
  <c r="AW16" i="41" s="1"/>
  <c r="AV15" i="41"/>
  <c r="AV16" i="41" s="1"/>
  <c r="AU15" i="41"/>
  <c r="AU16" i="41" s="1"/>
  <c r="AT15" i="41"/>
  <c r="AS15" i="41"/>
  <c r="AR15" i="41"/>
  <c r="AP15" i="41"/>
  <c r="AM15" i="41"/>
  <c r="AK15" i="41"/>
  <c r="AK16" i="41" s="1"/>
  <c r="AJ15" i="41"/>
  <c r="AJ16" i="41" s="1"/>
  <c r="AI15" i="41"/>
  <c r="AI16" i="41" s="1"/>
  <c r="AH15" i="41"/>
  <c r="AH16" i="41" s="1"/>
  <c r="AG15" i="41"/>
  <c r="AF15" i="41"/>
  <c r="AE15" i="41"/>
  <c r="AE16" i="41" s="1"/>
  <c r="AC15" i="41"/>
  <c r="Y15" i="41"/>
  <c r="Y16" i="41" s="1"/>
  <c r="X15" i="41"/>
  <c r="X16" i="41" s="1"/>
  <c r="W15" i="41"/>
  <c r="W16" i="41" s="1"/>
  <c r="BA14" i="41"/>
  <c r="BA15" i="41" s="1"/>
  <c r="BA16" i="41" s="1"/>
  <c r="AZ14" i="41"/>
  <c r="AZ15" i="41" s="1"/>
  <c r="AZ16" i="41" s="1"/>
  <c r="AY14" i="41"/>
  <c r="BB12" i="41"/>
  <c r="BE8" i="41"/>
  <c r="AF2" i="41"/>
  <c r="AO15" i="41" s="1"/>
  <c r="AO16" i="41" s="1"/>
  <c r="U96" i="41" l="1"/>
  <c r="AQ82" i="41" s="1"/>
  <c r="AR28" i="41"/>
  <c r="AJ36" i="41"/>
  <c r="Z38" i="41"/>
  <c r="BB38" i="41" s="1"/>
  <c r="BD38" i="41" s="1"/>
  <c r="AE42" i="41"/>
  <c r="AU48" i="41"/>
  <c r="AU54" i="41"/>
  <c r="AD58" i="41"/>
  <c r="X62" i="41"/>
  <c r="BB62" i="41" s="1"/>
  <c r="BD62" i="41" s="1"/>
  <c r="AJ70" i="41"/>
  <c r="AW70" i="41"/>
  <c r="BB156" i="43"/>
  <c r="BD156" i="43" s="1"/>
  <c r="BB176" i="43"/>
  <c r="BD176" i="43" s="1"/>
  <c r="BB186" i="43"/>
  <c r="BD186" i="43" s="1"/>
  <c r="BB204" i="43"/>
  <c r="BD204" i="43" s="1"/>
  <c r="AK36" i="41"/>
  <c r="AU42" i="41"/>
  <c r="AP52" i="41"/>
  <c r="W60" i="41"/>
  <c r="AI60" i="41"/>
  <c r="AM62" i="41"/>
  <c r="AT64" i="41"/>
  <c r="W66" i="41"/>
  <c r="AD68" i="41"/>
  <c r="AE74" i="41"/>
  <c r="BB86" i="43"/>
  <c r="BD86" i="43" s="1"/>
  <c r="BB110" i="43"/>
  <c r="BD110" i="43" s="1"/>
  <c r="BB134" i="43"/>
  <c r="BD134" i="43" s="1"/>
  <c r="AE40" i="41"/>
  <c r="AV42" i="41"/>
  <c r="Y44" i="41"/>
  <c r="AQ52" i="41"/>
  <c r="AH54" i="41"/>
  <c r="AN62" i="41"/>
  <c r="X66" i="41"/>
  <c r="AU68" i="41"/>
  <c r="AU74" i="41"/>
  <c r="AS68" i="41"/>
  <c r="AG58" i="41"/>
  <c r="AS48" i="41"/>
  <c r="AG38" i="41"/>
  <c r="AR66" i="41"/>
  <c r="AF56" i="41"/>
  <c r="BB56" i="41" s="1"/>
  <c r="BD56" i="41" s="1"/>
  <c r="AR46" i="41"/>
  <c r="AF36" i="41"/>
  <c r="AC68" i="41"/>
  <c r="AO58" i="41"/>
  <c r="O225" i="43"/>
  <c r="O222" i="43"/>
  <c r="O224" i="43"/>
  <c r="BB132" i="43"/>
  <c r="BD132" i="43" s="1"/>
  <c r="BB144" i="43"/>
  <c r="BD144" i="43" s="1"/>
  <c r="BB184" i="43"/>
  <c r="BD184" i="43" s="1"/>
  <c r="M222" i="43"/>
  <c r="AK42" i="41"/>
  <c r="BB172" i="43"/>
  <c r="BD172" i="43" s="1"/>
  <c r="O83" i="41"/>
  <c r="AK58" i="41"/>
  <c r="BB130" i="43"/>
  <c r="BD130" i="43" s="1"/>
  <c r="BB152" i="43"/>
  <c r="BD152" i="43" s="1"/>
  <c r="BB180" i="43"/>
  <c r="BD180" i="43" s="1"/>
  <c r="BB200" i="43"/>
  <c r="BD200" i="43" s="1"/>
  <c r="BB210" i="43"/>
  <c r="BD210" i="43" s="1"/>
  <c r="AS74" i="41"/>
  <c r="AG68" i="41"/>
  <c r="AG66" i="41"/>
  <c r="AS64" i="41"/>
  <c r="AG64" i="41"/>
  <c r="AS58" i="41"/>
  <c r="AS54" i="41"/>
  <c r="AG48" i="41"/>
  <c r="AG46" i="41"/>
  <c r="AS44" i="41"/>
  <c r="AG44" i="41"/>
  <c r="AS38" i="41"/>
  <c r="AR72" i="41"/>
  <c r="AF70" i="41"/>
  <c r="AF68" i="41"/>
  <c r="AF66" i="41"/>
  <c r="AF64" i="41"/>
  <c r="AR62" i="41"/>
  <c r="AR56" i="41"/>
  <c r="AR52" i="41"/>
  <c r="AF50" i="41"/>
  <c r="AF48" i="41"/>
  <c r="AF46" i="41"/>
  <c r="AF44" i="41"/>
  <c r="AR42" i="41"/>
  <c r="AR36" i="41"/>
  <c r="AO74" i="41"/>
  <c r="AC74" i="41"/>
  <c r="AO70" i="41"/>
  <c r="AO64" i="41"/>
  <c r="AC58" i="41"/>
  <c r="AO54" i="41"/>
  <c r="AC54" i="41"/>
  <c r="AO50" i="41"/>
  <c r="AM48" i="41"/>
  <c r="AK54" i="41"/>
  <c r="AA60" i="41"/>
  <c r="AB36" i="41"/>
  <c r="BB36" i="41" s="1"/>
  <c r="AI40" i="41"/>
  <c r="AW46" i="41"/>
  <c r="AN48" i="41"/>
  <c r="AI52" i="41"/>
  <c r="AA15" i="41"/>
  <c r="AA16" i="41" s="1"/>
  <c r="AN15" i="41"/>
  <c r="AN16" i="41" s="1"/>
  <c r="AH38" i="41"/>
  <c r="AM42" i="41"/>
  <c r="AJ46" i="41"/>
  <c r="AX46" i="41"/>
  <c r="AE50" i="41"/>
  <c r="BB50" i="41" s="1"/>
  <c r="BD50" i="41" s="1"/>
  <c r="AT50" i="41"/>
  <c r="W52" i="41"/>
  <c r="Z54" i="41"/>
  <c r="BB54" i="41" s="1"/>
  <c r="BD54" i="41" s="1"/>
  <c r="AM54" i="41"/>
  <c r="AL58" i="41"/>
  <c r="AU62" i="41"/>
  <c r="X64" i="41"/>
  <c r="BB64" i="41" s="1"/>
  <c r="BD64" i="41" s="1"/>
  <c r="AD66" i="41"/>
  <c r="AT66" i="41"/>
  <c r="AL68" i="41"/>
  <c r="AH72" i="41"/>
  <c r="AU72" i="41"/>
  <c r="AK74" i="41"/>
  <c r="O84" i="41"/>
  <c r="AE225" i="43"/>
  <c r="BB72" i="43"/>
  <c r="BD72" i="43" s="1"/>
  <c r="X42" i="41"/>
  <c r="BB42" i="41" s="1"/>
  <c r="BD42" i="41" s="1"/>
  <c r="AP70" i="41"/>
  <c r="W40" i="41"/>
  <c r="AQ44" i="41"/>
  <c r="Z48" i="41"/>
  <c r="AE62" i="41"/>
  <c r="AB15" i="41"/>
  <c r="AB16" i="41" s="1"/>
  <c r="AX40" i="41"/>
  <c r="AA42" i="41"/>
  <c r="AN42" i="41"/>
  <c r="AT44" i="41"/>
  <c r="W46" i="41"/>
  <c r="AX52" i="41"/>
  <c r="AV56" i="41"/>
  <c r="Y58" i="41"/>
  <c r="AP60" i="41"/>
  <c r="AV62" i="41"/>
  <c r="Y64" i="41"/>
  <c r="AM68" i="41"/>
  <c r="AD70" i="41"/>
  <c r="AI72" i="41"/>
  <c r="M85" i="41"/>
  <c r="AA91" i="41"/>
  <c r="AK91" i="41" s="1"/>
  <c r="AF96" i="41" s="1"/>
  <c r="AK96" i="41" s="1"/>
  <c r="AV82" i="41" s="1"/>
  <c r="AF90" i="41"/>
  <c r="BB80" i="43"/>
  <c r="BD80" i="43" s="1"/>
  <c r="BB104" i="43"/>
  <c r="BD104" i="43" s="1"/>
  <c r="BB128" i="43"/>
  <c r="BD128" i="43" s="1"/>
  <c r="BB138" i="43"/>
  <c r="BD138" i="43" s="1"/>
  <c r="BB150" i="43"/>
  <c r="BD150" i="43" s="1"/>
  <c r="BB160" i="43"/>
  <c r="BD160" i="43" s="1"/>
  <c r="AB44" i="41"/>
  <c r="Y48" i="41"/>
  <c r="BB48" i="41" s="1"/>
  <c r="BD48" i="41" s="1"/>
  <c r="AA70" i="41"/>
  <c r="BB70" i="41" s="1"/>
  <c r="BD70" i="41" s="1"/>
  <c r="X46" i="41"/>
  <c r="AV50" i="41"/>
  <c r="Y52" i="41"/>
  <c r="AB54" i="41"/>
  <c r="Z58" i="41"/>
  <c r="AE60" i="41"/>
  <c r="Y68" i="41"/>
  <c r="AN68" i="41"/>
  <c r="AE70" i="41"/>
  <c r="Z74" i="41"/>
  <c r="BB74" i="41" s="1"/>
  <c r="BD74" i="41" s="1"/>
  <c r="AM74" i="41"/>
  <c r="O85" i="41"/>
  <c r="BB158" i="43"/>
  <c r="BD158" i="43" s="1"/>
  <c r="BB198" i="43"/>
  <c r="BD198" i="43" s="1"/>
  <c r="M83" i="41"/>
  <c r="AK28" i="41"/>
  <c r="AH52" i="41"/>
  <c r="AX58" i="41"/>
  <c r="AD62" i="41"/>
  <c r="AB28" i="41"/>
  <c r="BB28" i="41" s="1"/>
  <c r="AL40" i="41"/>
  <c r="AX15" i="41"/>
  <c r="AX16" i="41" s="1"/>
  <c r="AL15" i="41"/>
  <c r="AL16" i="41" s="1"/>
  <c r="Z15" i="41"/>
  <c r="Z16" i="41" s="1"/>
  <c r="AD15" i="41"/>
  <c r="AD16" i="41" s="1"/>
  <c r="AQ15" i="41"/>
  <c r="AQ16" i="41" s="1"/>
  <c r="AK38" i="41"/>
  <c r="AX38" i="41"/>
  <c r="AA40" i="41"/>
  <c r="AV44" i="41"/>
  <c r="AD48" i="41"/>
  <c r="AJ50" i="41"/>
  <c r="AW50" i="41"/>
  <c r="AM52" i="41"/>
  <c r="AJ56" i="41"/>
  <c r="AP58" i="41"/>
  <c r="AA64" i="41"/>
  <c r="AW66" i="41"/>
  <c r="Z68" i="41"/>
  <c r="AX72" i="41"/>
  <c r="AG70" i="41"/>
  <c r="AS66" i="41"/>
  <c r="AS62" i="41"/>
  <c r="AG56" i="41"/>
  <c r="AG50" i="41"/>
  <c r="AS46" i="41"/>
  <c r="AS42" i="41"/>
  <c r="AG36" i="41"/>
  <c r="AG28" i="41"/>
  <c r="AR74" i="41"/>
  <c r="AF72" i="41"/>
  <c r="BB72" i="41" s="1"/>
  <c r="BD72" i="41" s="1"/>
  <c r="AF62" i="41"/>
  <c r="AR60" i="41"/>
  <c r="AR54" i="41"/>
  <c r="AF52" i="41"/>
  <c r="AF42" i="41"/>
  <c r="AR40" i="41"/>
  <c r="AO68" i="41"/>
  <c r="AC66" i="41"/>
  <c r="AC62" i="41"/>
  <c r="AO56" i="41"/>
  <c r="BB78" i="43"/>
  <c r="BD78" i="43" s="1"/>
  <c r="BB90" i="43"/>
  <c r="BD90" i="43" s="1"/>
  <c r="BB102" i="43"/>
  <c r="BD102" i="43" s="1"/>
  <c r="BB114" i="43"/>
  <c r="BD114" i="43" s="1"/>
  <c r="BB126" i="43"/>
  <c r="BD126" i="43" s="1"/>
  <c r="BB168" i="43"/>
  <c r="BD168" i="43" s="1"/>
  <c r="BB178" i="43"/>
  <c r="BD178" i="43" s="1"/>
  <c r="AE223" i="43"/>
  <c r="AC224" i="43"/>
  <c r="AF231" i="43"/>
  <c r="AK231" i="43" s="1"/>
  <c r="AF236" i="43" s="1"/>
  <c r="AK236" i="43" s="1"/>
  <c r="AV222" i="43" s="1"/>
  <c r="BA222" i="43" s="1"/>
  <c r="AC222" i="43"/>
  <c r="AC225" i="43"/>
  <c r="AC83" i="41"/>
  <c r="Z15" i="43"/>
  <c r="Z16" i="43" s="1"/>
  <c r="AL15" i="43"/>
  <c r="AL16" i="43" s="1"/>
  <c r="AX15" i="43"/>
  <c r="AX16" i="43" s="1"/>
  <c r="M225" i="43"/>
  <c r="AE222" i="43"/>
  <c r="M224" i="43"/>
  <c r="M223" i="43"/>
  <c r="AO15" i="43"/>
  <c r="AO16" i="43" s="1"/>
  <c r="O223" i="43"/>
  <c r="AC15" i="43"/>
  <c r="AC16" i="43" s="1"/>
  <c r="BE8" i="43"/>
  <c r="AD15" i="43"/>
  <c r="AD16" i="43" s="1"/>
  <c r="AC223" i="43"/>
  <c r="BD36" i="41" l="1"/>
  <c r="AC82" i="41"/>
  <c r="BD28" i="41"/>
  <c r="O82" i="41" s="1"/>
  <c r="O86" i="41" s="1"/>
  <c r="M82" i="41"/>
  <c r="M86" i="41" s="1"/>
  <c r="BA82" i="41"/>
  <c r="BB44" i="41"/>
  <c r="M226" i="43"/>
  <c r="BB60" i="41"/>
  <c r="BD60" i="41" s="1"/>
  <c r="AC226" i="43"/>
  <c r="BB68" i="41"/>
  <c r="BD68" i="41" s="1"/>
  <c r="BB58" i="41"/>
  <c r="BD58" i="41" s="1"/>
  <c r="BB40" i="41"/>
  <c r="BD40" i="41" s="1"/>
  <c r="AE226" i="43"/>
  <c r="BB46" i="41"/>
  <c r="BD46" i="41" s="1"/>
  <c r="O226" i="43"/>
  <c r="BB66" i="41"/>
  <c r="BD66" i="41" s="1"/>
  <c r="BB52" i="41"/>
  <c r="BD52" i="41" s="1"/>
  <c r="BD44" i="41" l="1"/>
  <c r="AE84" i="41" s="1"/>
  <c r="AC84" i="41"/>
  <c r="AC86" i="41" s="1"/>
  <c r="AE82" i="41"/>
  <c r="AE86" i="41" s="1"/>
  <c r="B557" i="3" l="1"/>
  <c r="B554" i="3"/>
  <c r="B549" i="3"/>
  <c r="B543" i="3"/>
  <c r="B541" i="3"/>
  <c r="B537" i="3"/>
  <c r="B535" i="3"/>
  <c r="B525" i="3"/>
  <c r="B523" i="3"/>
  <c r="B514" i="3"/>
  <c r="B509" i="3"/>
  <c r="B502" i="3"/>
  <c r="B498" i="3"/>
  <c r="B496" i="3"/>
  <c r="B493" i="3"/>
  <c r="B490" i="3"/>
  <c r="B487" i="3"/>
  <c r="B478" i="3"/>
  <c r="B475" i="3"/>
  <c r="B472" i="3"/>
  <c r="B468" i="3"/>
  <c r="B460" i="3"/>
  <c r="B457" i="3"/>
  <c r="B455" i="3"/>
  <c r="B453" i="3"/>
  <c r="B450" i="3"/>
  <c r="B447" i="3"/>
  <c r="B441" i="3"/>
  <c r="B437" i="3"/>
  <c r="B430" i="3"/>
  <c r="B427" i="3"/>
  <c r="B421" i="3"/>
  <c r="B414" i="3"/>
  <c r="B412" i="3"/>
  <c r="B410" i="3"/>
  <c r="B408" i="3"/>
  <c r="B405" i="3"/>
  <c r="B399" i="3"/>
  <c r="B392" i="3"/>
  <c r="B389" i="3"/>
  <c r="B386" i="3"/>
  <c r="B382" i="3"/>
  <c r="B372" i="3"/>
  <c r="B369" i="3"/>
  <c r="B356" i="3"/>
  <c r="B354" i="3"/>
  <c r="B352" i="3"/>
  <c r="B350" i="3"/>
  <c r="B342" i="3"/>
  <c r="B339" i="3"/>
  <c r="B330" i="3"/>
  <c r="B313" i="3"/>
  <c r="B307" i="3"/>
  <c r="B276" i="3"/>
  <c r="B273" i="3"/>
  <c r="B259" i="3"/>
  <c r="B256" i="3"/>
  <c r="B251" i="3"/>
  <c r="B249" i="3"/>
  <c r="B247" i="3"/>
  <c r="B243" i="3"/>
  <c r="B241" i="3"/>
  <c r="B238" i="3"/>
  <c r="B235" i="3"/>
  <c r="B228" i="3"/>
  <c r="B221" i="3"/>
  <c r="B218" i="3"/>
  <c r="B210" i="3"/>
  <c r="B204" i="3"/>
  <c r="B200" i="3"/>
  <c r="B195" i="3"/>
  <c r="B190" i="3"/>
  <c r="B185" i="3"/>
  <c r="B183" i="3"/>
  <c r="B181" i="3"/>
  <c r="B176" i="3"/>
  <c r="B171" i="3"/>
  <c r="B166" i="3"/>
  <c r="B161" i="3"/>
  <c r="B158" i="3"/>
  <c r="B151" i="3"/>
  <c r="B148" i="3"/>
  <c r="B145" i="3"/>
  <c r="B140" i="3"/>
  <c r="B137" i="3"/>
  <c r="B132" i="3"/>
  <c r="B129" i="3"/>
  <c r="B125" i="3"/>
  <c r="B115" i="3"/>
  <c r="B112" i="3"/>
  <c r="B110" i="3"/>
  <c r="B107" i="3"/>
  <c r="B104" i="3"/>
  <c r="B102" i="3"/>
  <c r="B100" i="3"/>
  <c r="B98" i="3"/>
  <c r="B96" i="3"/>
  <c r="B94" i="3"/>
  <c r="B91" i="3"/>
  <c r="B88" i="3"/>
  <c r="B85" i="3"/>
  <c r="B82" i="3"/>
  <c r="B76" i="3"/>
  <c r="B66" i="3"/>
  <c r="B64" i="3"/>
  <c r="B59" i="3"/>
  <c r="B54" i="3"/>
  <c r="B52" i="3"/>
  <c r="B7" i="3"/>
  <c r="B10" i="3" s="1"/>
  <c r="B13" i="3" s="1"/>
  <c r="B16" i="3" s="1"/>
  <c r="B21" i="3" s="1"/>
  <c r="B24" i="3" s="1"/>
  <c r="B28" i="3" s="1"/>
  <c r="B39" i="6"/>
  <c r="B37" i="6"/>
  <c r="B35" i="6"/>
  <c r="B30" i="6"/>
  <c r="B28" i="6"/>
  <c r="B26" i="6"/>
  <c r="B24" i="6"/>
  <c r="B19" i="6"/>
  <c r="B17" i="6"/>
  <c r="B14" i="6"/>
  <c r="B12" i="6"/>
  <c r="B9" i="6"/>
  <c r="B7" i="6"/>
  <c r="B52" i="2"/>
  <c r="B44" i="2"/>
  <c r="B42" i="2"/>
  <c r="B38" i="2"/>
  <c r="B35" i="2"/>
  <c r="B32" i="2"/>
  <c r="B30" i="2"/>
  <c r="B26" i="2"/>
  <c r="B22" i="2"/>
  <c r="B33" i="3" l="1"/>
  <c r="B38" i="3" s="1"/>
  <c r="B43" i="3" s="1"/>
  <c r="B47" i="3" s="1"/>
</calcChain>
</file>

<file path=xl/sharedStrings.xml><?xml version="1.0" encoding="utf-8"?>
<sst xmlns="http://schemas.openxmlformats.org/spreadsheetml/2006/main" count="2806" uniqueCount="1028">
  <si>
    <t>２　指定地域密着型特定施設入居者生活介護の提供の開始等</t>
    <rPh sb="2" eb="4">
      <t>シテイ</t>
    </rPh>
    <rPh sb="4" eb="6">
      <t>チイキ</t>
    </rPh>
    <rPh sb="6" eb="9">
      <t>ミッチャクガタ</t>
    </rPh>
    <rPh sb="9" eb="11">
      <t>トクテイ</t>
    </rPh>
    <rPh sb="11" eb="13">
      <t>シセツ</t>
    </rPh>
    <rPh sb="13" eb="16">
      <t>ニュウキョシャ</t>
    </rPh>
    <rPh sb="16" eb="18">
      <t>セイカツ</t>
    </rPh>
    <rPh sb="18" eb="20">
      <t>カイゴ</t>
    </rPh>
    <rPh sb="21" eb="23">
      <t>テイキョウ</t>
    </rPh>
    <rPh sb="24" eb="26">
      <t>カイシ</t>
    </rPh>
    <rPh sb="26" eb="27">
      <t>トウ</t>
    </rPh>
    <phoneticPr fontId="4"/>
  </si>
  <si>
    <t>看護職員</t>
    <rPh sb="0" eb="2">
      <t>カンゴ</t>
    </rPh>
    <rPh sb="2" eb="4">
      <t>ショクイン</t>
    </rPh>
    <phoneticPr fontId="4"/>
  </si>
  <si>
    <t>２　計画作成担当者について</t>
    <rPh sb="2" eb="4">
      <t>ケイカク</t>
    </rPh>
    <rPh sb="4" eb="6">
      <t>サクセイ</t>
    </rPh>
    <rPh sb="6" eb="9">
      <t>タントウシャ</t>
    </rPh>
    <phoneticPr fontId="4"/>
  </si>
  <si>
    <t>３　生活相談員について</t>
    <rPh sb="2" eb="4">
      <t>セイカツ</t>
    </rPh>
    <rPh sb="4" eb="7">
      <t>ソウダンイン</t>
    </rPh>
    <phoneticPr fontId="4"/>
  </si>
  <si>
    <t>　設備・備品について</t>
    <rPh sb="1" eb="3">
      <t>セツビ</t>
    </rPh>
    <rPh sb="4" eb="6">
      <t>ビヒン</t>
    </rPh>
    <phoneticPr fontId="4"/>
  </si>
  <si>
    <t>【具体的に記入してください】</t>
    <rPh sb="1" eb="4">
      <t>グタイテキ</t>
    </rPh>
    <rPh sb="5" eb="7">
      <t>キニュウ</t>
    </rPh>
    <phoneticPr fontId="4"/>
  </si>
  <si>
    <t>　運営規程に規定されている項目の（　　）内に○印をつけてください。</t>
    <rPh sb="1" eb="3">
      <t>ウンエイ</t>
    </rPh>
    <rPh sb="3" eb="5">
      <t>キテイ</t>
    </rPh>
    <rPh sb="6" eb="8">
      <t>キテイ</t>
    </rPh>
    <rPh sb="13" eb="15">
      <t>コウモク</t>
    </rPh>
    <rPh sb="20" eb="21">
      <t>ナイ</t>
    </rPh>
    <rPh sb="23" eb="24">
      <t>シルシ</t>
    </rPh>
    <phoneticPr fontId="4"/>
  </si>
  <si>
    <t>実施年月日</t>
    <rPh sb="0" eb="2">
      <t>ジッシ</t>
    </rPh>
    <rPh sb="2" eb="5">
      <t>ネンガッピ</t>
    </rPh>
    <phoneticPr fontId="4"/>
  </si>
  <si>
    <t>出席者</t>
    <rPh sb="0" eb="3">
      <t>シュッセキシャ</t>
    </rPh>
    <phoneticPr fontId="4"/>
  </si>
  <si>
    <t>研　修　内　容</t>
    <rPh sb="0" eb="1">
      <t>ケン</t>
    </rPh>
    <rPh sb="2" eb="3">
      <t>オサム</t>
    </rPh>
    <rPh sb="4" eb="5">
      <t>ナイ</t>
    </rPh>
    <rPh sb="6" eb="7">
      <t>カタチ</t>
    </rPh>
    <phoneticPr fontId="4"/>
  </si>
  <si>
    <t>※</t>
    <phoneticPr fontId="4"/>
  </si>
  <si>
    <t>出席者欄には、氏名と職種を記入してください。</t>
    <rPh sb="0" eb="3">
      <t>シュッセキシャ</t>
    </rPh>
    <rPh sb="3" eb="4">
      <t>ラン</t>
    </rPh>
    <rPh sb="7" eb="9">
      <t>シメイ</t>
    </rPh>
    <rPh sb="10" eb="12">
      <t>ショクシュ</t>
    </rPh>
    <rPh sb="13" eb="15">
      <t>キニュウ</t>
    </rPh>
    <phoneticPr fontId="4"/>
  </si>
  <si>
    <t>協力医療機関</t>
    <rPh sb="0" eb="2">
      <t>キョウリョク</t>
    </rPh>
    <rPh sb="2" eb="4">
      <t>イリョウ</t>
    </rPh>
    <rPh sb="4" eb="6">
      <t>キカン</t>
    </rPh>
    <phoneticPr fontId="4"/>
  </si>
  <si>
    <t>協力歯科医療機関</t>
    <rPh sb="0" eb="2">
      <t>キョウリョク</t>
    </rPh>
    <rPh sb="2" eb="4">
      <t>シカ</t>
    </rPh>
    <rPh sb="4" eb="6">
      <t>イリョウ</t>
    </rPh>
    <rPh sb="6" eb="8">
      <t>キカン</t>
    </rPh>
    <phoneticPr fontId="4"/>
  </si>
  <si>
    <t>年</t>
    <rPh sb="0" eb="1">
      <t>ネン</t>
    </rPh>
    <phoneticPr fontId="4"/>
  </si>
  <si>
    <t>月</t>
    <rPh sb="0" eb="1">
      <t>ツキ</t>
    </rPh>
    <phoneticPr fontId="4"/>
  </si>
  <si>
    <t>日</t>
    <rPh sb="0" eb="1">
      <t>ヒ</t>
    </rPh>
    <phoneticPr fontId="4"/>
  </si>
  <si>
    <t>介護保険事業所番号</t>
    <rPh sb="0" eb="2">
      <t>カイゴ</t>
    </rPh>
    <rPh sb="2" eb="4">
      <t>ホケン</t>
    </rPh>
    <rPh sb="4" eb="7">
      <t>ジギョウショ</t>
    </rPh>
    <rPh sb="7" eb="9">
      <t>バンゴウ</t>
    </rPh>
    <phoneticPr fontId="4"/>
  </si>
  <si>
    <t>名　　称</t>
    <rPh sb="0" eb="1">
      <t>ナ</t>
    </rPh>
    <rPh sb="3" eb="4">
      <t>ショウ</t>
    </rPh>
    <phoneticPr fontId="4"/>
  </si>
  <si>
    <t>住　　所</t>
    <rPh sb="0" eb="1">
      <t>ジュウ</t>
    </rPh>
    <rPh sb="3" eb="4">
      <t>ショ</t>
    </rPh>
    <phoneticPr fontId="4"/>
  </si>
  <si>
    <t>（</t>
    <phoneticPr fontId="4"/>
  </si>
  <si>
    <t>ｰ</t>
    <phoneticPr fontId="4"/>
  </si>
  <si>
    <t>）</t>
    <phoneticPr fontId="4"/>
  </si>
  <si>
    <t>連　絡　先</t>
    <rPh sb="0" eb="1">
      <t>レン</t>
    </rPh>
    <rPh sb="2" eb="3">
      <t>ラク</t>
    </rPh>
    <rPh sb="4" eb="5">
      <t>サキ</t>
    </rPh>
    <phoneticPr fontId="4"/>
  </si>
  <si>
    <t>電話番号</t>
    <rPh sb="0" eb="2">
      <t>デンワ</t>
    </rPh>
    <rPh sb="2" eb="4">
      <t>バンゴウ</t>
    </rPh>
    <phoneticPr fontId="4"/>
  </si>
  <si>
    <t>ＦＡＸ番号</t>
    <rPh sb="3" eb="5">
      <t>バンゴウ</t>
    </rPh>
    <phoneticPr fontId="4"/>
  </si>
  <si>
    <t>開設年月日</t>
    <rPh sb="0" eb="2">
      <t>カイセツ</t>
    </rPh>
    <rPh sb="2" eb="5">
      <t>ネンガッピ</t>
    </rPh>
    <phoneticPr fontId="4"/>
  </si>
  <si>
    <t>人</t>
    <rPh sb="0" eb="1">
      <t>ヒト</t>
    </rPh>
    <phoneticPr fontId="4"/>
  </si>
  <si>
    <t>事　業　所</t>
    <rPh sb="0" eb="1">
      <t>コト</t>
    </rPh>
    <rPh sb="2" eb="3">
      <t>ギョウ</t>
    </rPh>
    <rPh sb="4" eb="5">
      <t>ショ</t>
    </rPh>
    <phoneticPr fontId="4"/>
  </si>
  <si>
    <t>　</t>
    <phoneticPr fontId="4"/>
  </si>
  <si>
    <t>氏　名</t>
    <rPh sb="0" eb="1">
      <t>シ</t>
    </rPh>
    <rPh sb="2" eb="3">
      <t>メイ</t>
    </rPh>
    <phoneticPr fontId="4"/>
  </si>
  <si>
    <t>事業所名</t>
    <rPh sb="0" eb="3">
      <t>ジギョウショ</t>
    </rPh>
    <rPh sb="3" eb="4">
      <t>ナ</t>
    </rPh>
    <phoneticPr fontId="4"/>
  </si>
  <si>
    <t>時間</t>
    <rPh sb="0" eb="2">
      <t>ジカン</t>
    </rPh>
    <phoneticPr fontId="4"/>
  </si>
  <si>
    <t>）</t>
    <phoneticPr fontId="4"/>
  </si>
  <si>
    <t>　人員に関する報告</t>
    <rPh sb="1" eb="3">
      <t>ジンイン</t>
    </rPh>
    <rPh sb="4" eb="5">
      <t>カン</t>
    </rPh>
    <rPh sb="7" eb="9">
      <t>ホウコク</t>
    </rPh>
    <phoneticPr fontId="4"/>
  </si>
  <si>
    <t>　</t>
    <phoneticPr fontId="4"/>
  </si>
  <si>
    <t>管理者の氏名を記入してください。</t>
    <rPh sb="0" eb="2">
      <t>カンリ</t>
    </rPh>
    <rPh sb="2" eb="3">
      <t>シャ</t>
    </rPh>
    <rPh sb="4" eb="6">
      <t>シメイ</t>
    </rPh>
    <rPh sb="7" eb="9">
      <t>キニュウ</t>
    </rPh>
    <phoneticPr fontId="4"/>
  </si>
  <si>
    <t>兼務する職種を記入してください。</t>
    <rPh sb="0" eb="2">
      <t>ケンム</t>
    </rPh>
    <rPh sb="4" eb="6">
      <t>ショクシュ</t>
    </rPh>
    <rPh sb="7" eb="9">
      <t>キニュウ</t>
    </rPh>
    <phoneticPr fontId="4"/>
  </si>
  <si>
    <t>職　　　種</t>
    <rPh sb="0" eb="1">
      <t>ショク</t>
    </rPh>
    <rPh sb="4" eb="5">
      <t>タネ</t>
    </rPh>
    <phoneticPr fontId="4"/>
  </si>
  <si>
    <t>1週あたりの時間数</t>
    <rPh sb="1" eb="2">
      <t>シュウ</t>
    </rPh>
    <rPh sb="6" eb="9">
      <t>ジカンスウ</t>
    </rPh>
    <phoneticPr fontId="4"/>
  </si>
  <si>
    <t>　運営に関する報告</t>
    <rPh sb="1" eb="3">
      <t>ウンエイ</t>
    </rPh>
    <rPh sb="4" eb="5">
      <t>カン</t>
    </rPh>
    <rPh sb="7" eb="9">
      <t>ホウコク</t>
    </rPh>
    <phoneticPr fontId="4"/>
  </si>
  <si>
    <t>避難訓練</t>
    <rPh sb="0" eb="2">
      <t>ヒナン</t>
    </rPh>
    <rPh sb="2" eb="4">
      <t>クンレン</t>
    </rPh>
    <phoneticPr fontId="4"/>
  </si>
  <si>
    <t>救出訓練</t>
    <rPh sb="0" eb="2">
      <t>キュウシュツ</t>
    </rPh>
    <rPh sb="2" eb="4">
      <t>クンレン</t>
    </rPh>
    <phoneticPr fontId="4"/>
  </si>
  <si>
    <t>その他</t>
    <rPh sb="2" eb="3">
      <t>タ</t>
    </rPh>
    <phoneticPr fontId="4"/>
  </si>
  <si>
    <t>訓練</t>
    <rPh sb="0" eb="2">
      <t>クンレン</t>
    </rPh>
    <phoneticPr fontId="4"/>
  </si>
  <si>
    <t>　</t>
    <phoneticPr fontId="4"/>
  </si>
  <si>
    <t>　※欄が足りない場合は、別紙を作成し、添付してください。</t>
    <rPh sb="2" eb="3">
      <t>ラン</t>
    </rPh>
    <rPh sb="4" eb="5">
      <t>タ</t>
    </rPh>
    <rPh sb="8" eb="10">
      <t>バアイ</t>
    </rPh>
    <rPh sb="12" eb="14">
      <t>ベッシ</t>
    </rPh>
    <rPh sb="15" eb="17">
      <t>サクセイ</t>
    </rPh>
    <rPh sb="19" eb="21">
      <t>テンプ</t>
    </rPh>
    <phoneticPr fontId="4"/>
  </si>
  <si>
    <t>　※研修出席者には、対象とする職種（管理者、計画作成担当者等）を記載してください。</t>
    <rPh sb="2" eb="4">
      <t>ケンシュウ</t>
    </rPh>
    <rPh sb="4" eb="7">
      <t>シュッセキシャ</t>
    </rPh>
    <rPh sb="10" eb="12">
      <t>タイショウ</t>
    </rPh>
    <rPh sb="15" eb="17">
      <t>ショクシュ</t>
    </rPh>
    <rPh sb="18" eb="21">
      <t>カンリシャ</t>
    </rPh>
    <rPh sb="22" eb="24">
      <t>ケイカク</t>
    </rPh>
    <rPh sb="24" eb="26">
      <t>サクセイ</t>
    </rPh>
    <rPh sb="26" eb="29">
      <t>タントウシャ</t>
    </rPh>
    <rPh sb="29" eb="30">
      <t>トウ</t>
    </rPh>
    <rPh sb="32" eb="34">
      <t>キサイ</t>
    </rPh>
    <phoneticPr fontId="4"/>
  </si>
  <si>
    <t>　※研修を行っていない場合は、研修内容欄に”実施なし”又は”実施予定なし”と記載してください。</t>
    <rPh sb="2" eb="4">
      <t>ケンシュウ</t>
    </rPh>
    <rPh sb="5" eb="6">
      <t>オコナ</t>
    </rPh>
    <rPh sb="11" eb="13">
      <t>バアイ</t>
    </rPh>
    <rPh sb="15" eb="17">
      <t>ケンシュウ</t>
    </rPh>
    <rPh sb="17" eb="19">
      <t>ナイヨウ</t>
    </rPh>
    <rPh sb="19" eb="20">
      <t>ラン</t>
    </rPh>
    <rPh sb="22" eb="24">
      <t>ジッシ</t>
    </rPh>
    <rPh sb="27" eb="28">
      <t>マタ</t>
    </rPh>
    <rPh sb="30" eb="32">
      <t>ジッシ</t>
    </rPh>
    <rPh sb="32" eb="34">
      <t>ヨテイ</t>
    </rPh>
    <rPh sb="38" eb="40">
      <t>キサイ</t>
    </rPh>
    <phoneticPr fontId="4"/>
  </si>
  <si>
    <t>○×を記入</t>
    <rPh sb="3" eb="5">
      <t>キニュウ</t>
    </rPh>
    <phoneticPr fontId="4"/>
  </si>
  <si>
    <t>（実施　・　実施予定）</t>
    <rPh sb="1" eb="3">
      <t>ジッシ</t>
    </rPh>
    <rPh sb="6" eb="8">
      <t>ジッシ</t>
    </rPh>
    <rPh sb="8" eb="10">
      <t>ヨテイ</t>
    </rPh>
    <phoneticPr fontId="4"/>
  </si>
  <si>
    <t>研修を行っていない、又は、行う予定がない場合には、研修内容欄に”実施なし”と記入してください。</t>
    <rPh sb="0" eb="2">
      <t>ケンシュウ</t>
    </rPh>
    <rPh sb="3" eb="4">
      <t>オコナ</t>
    </rPh>
    <rPh sb="10" eb="11">
      <t>マタ</t>
    </rPh>
    <rPh sb="13" eb="14">
      <t>オコナ</t>
    </rPh>
    <rPh sb="15" eb="17">
      <t>ヨテイ</t>
    </rPh>
    <rPh sb="20" eb="22">
      <t>バアイ</t>
    </rPh>
    <rPh sb="25" eb="27">
      <t>ケンシュウ</t>
    </rPh>
    <rPh sb="27" eb="29">
      <t>ナイヨウ</t>
    </rPh>
    <rPh sb="29" eb="30">
      <t>ラン</t>
    </rPh>
    <rPh sb="32" eb="34">
      <t>ジッシ</t>
    </rPh>
    <rPh sb="38" eb="40">
      <t>キニュウ</t>
    </rPh>
    <phoneticPr fontId="4"/>
  </si>
  <si>
    <t>１　管理者について</t>
    <rPh sb="2" eb="5">
      <t>カンリシャ</t>
    </rPh>
    <phoneticPr fontId="4"/>
  </si>
  <si>
    <t>フリガナ</t>
    <phoneticPr fontId="4"/>
  </si>
  <si>
    <t>　</t>
    <phoneticPr fontId="4"/>
  </si>
  <si>
    <t>（</t>
    <phoneticPr fontId="4"/>
  </si>
  <si>
    <t>〒</t>
    <phoneticPr fontId="4"/>
  </si>
  <si>
    <t>作成年月日</t>
    <rPh sb="0" eb="2">
      <t>サクセイ</t>
    </rPh>
    <rPh sb="2" eb="5">
      <t>ネンガッピ</t>
    </rPh>
    <phoneticPr fontId="4"/>
  </si>
  <si>
    <t>作成者氏名</t>
    <rPh sb="0" eb="1">
      <t>サク</t>
    </rPh>
    <rPh sb="1" eb="2">
      <t>シゲル</t>
    </rPh>
    <rPh sb="2" eb="3">
      <t>シャ</t>
    </rPh>
    <rPh sb="3" eb="5">
      <t>シメイ</t>
    </rPh>
    <phoneticPr fontId="4"/>
  </si>
  <si>
    <t>対応完了年月日</t>
    <rPh sb="0" eb="2">
      <t>タイオウ</t>
    </rPh>
    <rPh sb="2" eb="4">
      <t>カンリョウ</t>
    </rPh>
    <rPh sb="4" eb="7">
      <t>ネンガッピ</t>
    </rPh>
    <phoneticPr fontId="4"/>
  </si>
  <si>
    <t>　このチェックシートは定期的に事業所で点検し、出来ていない基準については必ず対応し適正なサービス提供ができるよう対応してください。</t>
    <rPh sb="11" eb="14">
      <t>テイキテキ</t>
    </rPh>
    <rPh sb="15" eb="18">
      <t>ジギョウショ</t>
    </rPh>
    <rPh sb="19" eb="21">
      <t>テンケン</t>
    </rPh>
    <rPh sb="23" eb="25">
      <t>デキ</t>
    </rPh>
    <rPh sb="29" eb="31">
      <t>キジュン</t>
    </rPh>
    <rPh sb="36" eb="37">
      <t>カナラ</t>
    </rPh>
    <rPh sb="38" eb="40">
      <t>タイオウ</t>
    </rPh>
    <rPh sb="41" eb="43">
      <t>テキセイ</t>
    </rPh>
    <rPh sb="48" eb="50">
      <t>テイキョウ</t>
    </rPh>
    <rPh sb="56" eb="58">
      <t>タイオウ</t>
    </rPh>
    <phoneticPr fontId="4"/>
  </si>
  <si>
    <t>　</t>
    <phoneticPr fontId="4"/>
  </si>
  <si>
    <t>定員</t>
    <rPh sb="0" eb="2">
      <t>テイイン</t>
    </rPh>
    <phoneticPr fontId="4"/>
  </si>
  <si>
    <t>（地域密着型特定施設入居者生活介護）</t>
    <rPh sb="1" eb="3">
      <t>チイキ</t>
    </rPh>
    <rPh sb="3" eb="6">
      <t>ミッチャクガタ</t>
    </rPh>
    <rPh sb="6" eb="8">
      <t>トクテイ</t>
    </rPh>
    <rPh sb="8" eb="10">
      <t>シセツ</t>
    </rPh>
    <rPh sb="10" eb="13">
      <t>ニュウキョシャ</t>
    </rPh>
    <rPh sb="13" eb="15">
      <t>セイカツ</t>
    </rPh>
    <rPh sb="15" eb="17">
      <t>カイゴ</t>
    </rPh>
    <phoneticPr fontId="4"/>
  </si>
  <si>
    <t>年</t>
    <rPh sb="0" eb="1">
      <t>ネン</t>
    </rPh>
    <phoneticPr fontId="4"/>
  </si>
  <si>
    <t>月</t>
    <rPh sb="0" eb="1">
      <t>ツキ</t>
    </rPh>
    <phoneticPr fontId="4"/>
  </si>
  <si>
    <t>日</t>
    <rPh sb="0" eb="1">
      <t>ニチ</t>
    </rPh>
    <phoneticPr fontId="4"/>
  </si>
  <si>
    <t>　</t>
    <phoneticPr fontId="4"/>
  </si>
  <si>
    <t>　同一敷地内又は道路を隔てて隣接する等の他の事業所で兼務する場合の事業所名、職種及び１週あたりの時間数</t>
    <rPh sb="1" eb="3">
      <t>ドウイツ</t>
    </rPh>
    <rPh sb="3" eb="6">
      <t>シキチナイ</t>
    </rPh>
    <rPh sb="6" eb="7">
      <t>マタ</t>
    </rPh>
    <rPh sb="8" eb="10">
      <t>ドウロ</t>
    </rPh>
    <rPh sb="11" eb="12">
      <t>ヘダ</t>
    </rPh>
    <rPh sb="14" eb="16">
      <t>リンセツ</t>
    </rPh>
    <rPh sb="18" eb="19">
      <t>トウ</t>
    </rPh>
    <rPh sb="20" eb="21">
      <t>タ</t>
    </rPh>
    <rPh sb="22" eb="25">
      <t>ジギョウショ</t>
    </rPh>
    <rPh sb="26" eb="28">
      <t>ケンム</t>
    </rPh>
    <rPh sb="30" eb="32">
      <t>バアイ</t>
    </rPh>
    <rPh sb="33" eb="36">
      <t>ジギョウショ</t>
    </rPh>
    <rPh sb="36" eb="37">
      <t>ナ</t>
    </rPh>
    <rPh sb="38" eb="40">
      <t>ショクシュ</t>
    </rPh>
    <rPh sb="40" eb="41">
      <t>オヨ</t>
    </rPh>
    <rPh sb="43" eb="44">
      <t>シュウ</t>
    </rPh>
    <rPh sb="48" eb="51">
      <t>ジカンスウ</t>
    </rPh>
    <phoneticPr fontId="4"/>
  </si>
  <si>
    <t>　事業所内で兼務する職種</t>
    <rPh sb="1" eb="4">
      <t>ジギョウショ</t>
    </rPh>
    <rPh sb="4" eb="5">
      <t>ウチ</t>
    </rPh>
    <rPh sb="6" eb="8">
      <t>ケンム</t>
    </rPh>
    <rPh sb="10" eb="12">
      <t>ショクシュ</t>
    </rPh>
    <phoneticPr fontId="4"/>
  </si>
  <si>
    <t>４　看護職員及び介護職員について</t>
    <rPh sb="2" eb="4">
      <t>カンゴ</t>
    </rPh>
    <rPh sb="4" eb="6">
      <t>ショクイン</t>
    </rPh>
    <rPh sb="6" eb="7">
      <t>オヨ</t>
    </rPh>
    <rPh sb="8" eb="10">
      <t>カイゴ</t>
    </rPh>
    <rPh sb="10" eb="12">
      <t>ショクイン</t>
    </rPh>
    <phoneticPr fontId="4"/>
  </si>
  <si>
    <t>５　機能訓練指導員について</t>
    <rPh sb="2" eb="4">
      <t>キノウ</t>
    </rPh>
    <rPh sb="4" eb="6">
      <t>クンレン</t>
    </rPh>
    <rPh sb="6" eb="8">
      <t>シドウ</t>
    </rPh>
    <rPh sb="8" eb="9">
      <t>イン</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</si>
  <si>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</si>
  <si>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</si>
  <si>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</si>
  <si>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柔道整復師</t>
    <rPh sb="0" eb="2">
      <t>ジュウドウ</t>
    </rPh>
    <rPh sb="2" eb="5">
      <t>セイフクシ</t>
    </rPh>
    <phoneticPr fontId="4"/>
  </si>
  <si>
    <t>あん摩マッサージ指圧師</t>
    <rPh sb="8" eb="10">
      <t>シアツ</t>
    </rPh>
    <rPh sb="10" eb="11">
      <t>シ</t>
    </rPh>
    <phoneticPr fontId="4"/>
  </si>
  <si>
    <t>耐火建築物</t>
    <rPh sb="0" eb="2">
      <t>タイカ</t>
    </rPh>
    <rPh sb="2" eb="5">
      <t>ケンチクブツ</t>
    </rPh>
    <phoneticPr fontId="4"/>
  </si>
  <si>
    <t>準耐火建築物</t>
    <rPh sb="0" eb="1">
      <t>ジュン</t>
    </rPh>
    <rPh sb="1" eb="3">
      <t>タイカ</t>
    </rPh>
    <rPh sb="3" eb="6">
      <t>ケンチクブツ</t>
    </rPh>
    <phoneticPr fontId="4"/>
  </si>
  <si>
    <t>（　　　</t>
    <phoneticPr fontId="4"/>
  </si>
  <si>
    <t>）</t>
    <phoneticPr fontId="4"/>
  </si>
  <si>
    <t xml:space="preserve">事業の目的及び運営の方針 </t>
    <phoneticPr fontId="4"/>
  </si>
  <si>
    <t>従業者の職種、員数及び職務内容</t>
    <phoneticPr fontId="4"/>
  </si>
  <si>
    <t xml:space="preserve">入居定員及び居室数                                   </t>
    <phoneticPr fontId="4"/>
  </si>
  <si>
    <t>指定地域密着型特定施設入居者生活介護の内容及び利用料その他の費用の額</t>
    <phoneticPr fontId="4"/>
  </si>
  <si>
    <t xml:space="preserve">利用者が介護居室又は一時介護室に移る場合の条件及び手続  </t>
    <phoneticPr fontId="4"/>
  </si>
  <si>
    <t>施設の利用に当たっての留意事項</t>
    <phoneticPr fontId="4"/>
  </si>
  <si>
    <t xml:space="preserve">緊急時等における対応方法   </t>
    <phoneticPr fontId="4"/>
  </si>
  <si>
    <t xml:space="preserve">非常災害対策                                   </t>
    <phoneticPr fontId="4"/>
  </si>
  <si>
    <t xml:space="preserve">                               
</t>
    <phoneticPr fontId="4"/>
  </si>
  <si>
    <t xml:space="preserve">その他運営に関する重要事項    </t>
    <phoneticPr fontId="4"/>
  </si>
  <si>
    <t>事業所内研修</t>
    <rPh sb="0" eb="3">
      <t>ジギョウショ</t>
    </rPh>
    <rPh sb="3" eb="4">
      <t>ナイ</t>
    </rPh>
    <rPh sb="4" eb="6">
      <t>ケンシュウ</t>
    </rPh>
    <phoneticPr fontId="4"/>
  </si>
  <si>
    <t>事業所外研修</t>
    <rPh sb="0" eb="3">
      <t>ジギョウショ</t>
    </rPh>
    <rPh sb="2" eb="3">
      <t>ショ</t>
    </rPh>
    <rPh sb="3" eb="4">
      <t>ガイ</t>
    </rPh>
    <rPh sb="4" eb="6">
      <t>ケンシュウ</t>
    </rPh>
    <phoneticPr fontId="4"/>
  </si>
  <si>
    <t>※防火管理者の責務（消防法施行令第３条の２）</t>
    <rPh sb="1" eb="3">
      <t>ボウカ</t>
    </rPh>
    <rPh sb="3" eb="6">
      <t>カンリシャ</t>
    </rPh>
    <rPh sb="7" eb="9">
      <t>セキム</t>
    </rPh>
    <rPh sb="10" eb="12">
      <t>ショウボウ</t>
    </rPh>
    <rPh sb="12" eb="13">
      <t>ホウ</t>
    </rPh>
    <rPh sb="13" eb="15">
      <t>セコウ</t>
    </rPh>
    <rPh sb="15" eb="16">
      <t>レイ</t>
    </rPh>
    <rPh sb="16" eb="17">
      <t>ダイ</t>
    </rPh>
    <rPh sb="18" eb="19">
      <t>ジョウ</t>
    </rPh>
    <phoneticPr fontId="4"/>
  </si>
  <si>
    <t>第3条の２　防火管理者は、総務省令で定めるところにより、当該防火対象物についての防火管理に係る消防計画を作成し、所轄消防長又は消防署長に届け出なければならない。</t>
    <rPh sb="0" eb="1">
      <t>ダイ</t>
    </rPh>
    <rPh sb="2" eb="3">
      <t>ジョウ</t>
    </rPh>
    <rPh sb="6" eb="8">
      <t>ボウカ</t>
    </rPh>
    <rPh sb="8" eb="11">
      <t>カンリシャ</t>
    </rPh>
    <rPh sb="13" eb="15">
      <t>ソウム</t>
    </rPh>
    <rPh sb="15" eb="17">
      <t>ショウレイ</t>
    </rPh>
    <rPh sb="18" eb="19">
      <t>サダ</t>
    </rPh>
    <rPh sb="28" eb="30">
      <t>トウガイ</t>
    </rPh>
    <rPh sb="30" eb="32">
      <t>ボウカ</t>
    </rPh>
    <rPh sb="32" eb="35">
      <t>タイショウブツ</t>
    </rPh>
    <rPh sb="40" eb="42">
      <t>ボウカ</t>
    </rPh>
    <rPh sb="42" eb="44">
      <t>カンリ</t>
    </rPh>
    <rPh sb="45" eb="46">
      <t>カカワ</t>
    </rPh>
    <rPh sb="47" eb="49">
      <t>ショウボウ</t>
    </rPh>
    <rPh sb="49" eb="51">
      <t>ケイカク</t>
    </rPh>
    <rPh sb="52" eb="54">
      <t>サクセイ</t>
    </rPh>
    <rPh sb="56" eb="58">
      <t>ショカツ</t>
    </rPh>
    <rPh sb="58" eb="61">
      <t>ショウボウチョウ</t>
    </rPh>
    <rPh sb="61" eb="62">
      <t>マタ</t>
    </rPh>
    <rPh sb="63" eb="66">
      <t>ショウボウショ</t>
    </rPh>
    <rPh sb="66" eb="67">
      <t>チョウ</t>
    </rPh>
    <rPh sb="68" eb="69">
      <t>トド</t>
    </rPh>
    <rPh sb="70" eb="71">
      <t>デ</t>
    </rPh>
    <phoneticPr fontId="4"/>
  </si>
  <si>
    <t>第３条の２の３　防火管理者は、防火管理上必要な業務を行うときは、必要に応じて当該防火対象物の管理について権原を有する者の指示を求め、誠実にその職務を遂行しなければならない。</t>
    <rPh sb="0" eb="1">
      <t>ダイ</t>
    </rPh>
    <rPh sb="2" eb="3">
      <t>ジョウ</t>
    </rPh>
    <rPh sb="8" eb="10">
      <t>ボウカ</t>
    </rPh>
    <rPh sb="10" eb="13">
      <t>カンリシャ</t>
    </rPh>
    <rPh sb="15" eb="17">
      <t>ボウカ</t>
    </rPh>
    <rPh sb="17" eb="19">
      <t>カンリ</t>
    </rPh>
    <rPh sb="19" eb="20">
      <t>ジョウ</t>
    </rPh>
    <rPh sb="20" eb="22">
      <t>ヒツヨウ</t>
    </rPh>
    <rPh sb="23" eb="25">
      <t>ギョウム</t>
    </rPh>
    <rPh sb="26" eb="27">
      <t>オコナ</t>
    </rPh>
    <rPh sb="32" eb="34">
      <t>ヒツヨウ</t>
    </rPh>
    <rPh sb="35" eb="36">
      <t>オウ</t>
    </rPh>
    <rPh sb="38" eb="40">
      <t>トウガイ</t>
    </rPh>
    <rPh sb="40" eb="42">
      <t>ボウカ</t>
    </rPh>
    <rPh sb="42" eb="45">
      <t>タイショウブツ</t>
    </rPh>
    <rPh sb="46" eb="48">
      <t>カンリ</t>
    </rPh>
    <rPh sb="52" eb="54">
      <t>ケンゲン</t>
    </rPh>
    <rPh sb="55" eb="56">
      <t>ユウ</t>
    </rPh>
    <rPh sb="58" eb="59">
      <t>モノ</t>
    </rPh>
    <rPh sb="60" eb="62">
      <t>シジ</t>
    </rPh>
    <rPh sb="63" eb="64">
      <t>モト</t>
    </rPh>
    <rPh sb="66" eb="68">
      <t>セイジツ</t>
    </rPh>
    <rPh sb="71" eb="73">
      <t>ショクム</t>
    </rPh>
    <rPh sb="74" eb="76">
      <t>スイコウ</t>
    </rPh>
    <phoneticPr fontId="4"/>
  </si>
  <si>
    <t>第３条の２の４　防火管理者は、消防の用に供する設備、消防用水若しくは消火活動上必要な施設の点検及び整備又は火気の使用若しくは取扱いに関する監督を行うときは、火元責任者その他の防火管理の業務に従事する者に対し、必要な指示を与えなければならない。</t>
    <phoneticPr fontId="4"/>
  </si>
  <si>
    <t>※防災・災害に関する情報は、ふじさわ防災ナビから確認できます。
http://www.city.fujisawa.kanagawa.jp/bousai/bosai/bosai/yobo/bosainavi.html</t>
    <rPh sb="1" eb="3">
      <t>ボウサイ</t>
    </rPh>
    <rPh sb="4" eb="6">
      <t>サイガイ</t>
    </rPh>
    <rPh sb="7" eb="8">
      <t>カン</t>
    </rPh>
    <rPh sb="10" eb="12">
      <t>ジョウホウ</t>
    </rPh>
    <rPh sb="18" eb="20">
      <t>ボウサイ</t>
    </rPh>
    <rPh sb="24" eb="26">
      <t>カクニン</t>
    </rPh>
    <phoneticPr fontId="4"/>
  </si>
  <si>
    <t>（</t>
    <phoneticPr fontId="4"/>
  </si>
  <si>
    <t>　消防法第８条に規定する防火管理者（又は責任者）の氏名を記入してください。</t>
    <rPh sb="1" eb="4">
      <t>ショウボウホウ</t>
    </rPh>
    <rPh sb="4" eb="5">
      <t>ダイ</t>
    </rPh>
    <rPh sb="6" eb="7">
      <t>ジョウ</t>
    </rPh>
    <rPh sb="8" eb="10">
      <t>キテイ</t>
    </rPh>
    <rPh sb="12" eb="14">
      <t>ボウカ</t>
    </rPh>
    <rPh sb="14" eb="17">
      <t>カンリシャ</t>
    </rPh>
    <rPh sb="18" eb="19">
      <t>マタ</t>
    </rPh>
    <rPh sb="20" eb="22">
      <t>セキニン</t>
    </rPh>
    <rPh sb="22" eb="23">
      <t>シャ</t>
    </rPh>
    <rPh sb="25" eb="27">
      <t>シメイ</t>
    </rPh>
    <rPh sb="28" eb="30">
      <t>キニュウ</t>
    </rPh>
    <phoneticPr fontId="4"/>
  </si>
  <si>
    <t>３　受給資格等の確認</t>
    <rPh sb="2" eb="4">
      <t>ジュキュウ</t>
    </rPh>
    <rPh sb="4" eb="6">
      <t>シカク</t>
    </rPh>
    <rPh sb="6" eb="7">
      <t>トウ</t>
    </rPh>
    <rPh sb="8" eb="10">
      <t>カクニン</t>
    </rPh>
    <phoneticPr fontId="4"/>
  </si>
  <si>
    <t>４　要介護認定の申請に係る援助</t>
    <rPh sb="2" eb="5">
      <t>ヨウカイゴ</t>
    </rPh>
    <rPh sb="5" eb="7">
      <t>ニンテイ</t>
    </rPh>
    <rPh sb="8" eb="10">
      <t>シンセイ</t>
    </rPh>
    <rPh sb="11" eb="12">
      <t>カカ</t>
    </rPh>
    <rPh sb="13" eb="15">
      <t>エンジョ</t>
    </rPh>
    <phoneticPr fontId="4"/>
  </si>
  <si>
    <t>５　サービスの提供の記録</t>
    <rPh sb="7" eb="9">
      <t>テイキョウ</t>
    </rPh>
    <rPh sb="10" eb="12">
      <t>キロク</t>
    </rPh>
    <phoneticPr fontId="4"/>
  </si>
  <si>
    <t>６　利用料等の受領</t>
    <rPh sb="2" eb="5">
      <t>リヨウリョウ</t>
    </rPh>
    <rPh sb="5" eb="6">
      <t>トウ</t>
    </rPh>
    <rPh sb="7" eb="9">
      <t>ジュリョウ</t>
    </rPh>
    <phoneticPr fontId="4"/>
  </si>
  <si>
    <t>７　保険給付の請求のための証明書の交付</t>
    <rPh sb="2" eb="4">
      <t>ホケン</t>
    </rPh>
    <rPh sb="4" eb="6">
      <t>キュウフ</t>
    </rPh>
    <rPh sb="7" eb="9">
      <t>セイキュウ</t>
    </rPh>
    <rPh sb="13" eb="16">
      <t>ショウメイショ</t>
    </rPh>
    <rPh sb="17" eb="19">
      <t>コウフ</t>
    </rPh>
    <phoneticPr fontId="4"/>
  </si>
  <si>
    <t>８　指定地域密着型特定施設入居者生活介護の取扱方針</t>
    <rPh sb="2" eb="4">
      <t>シテイ</t>
    </rPh>
    <rPh sb="4" eb="6">
      <t>チイキ</t>
    </rPh>
    <rPh sb="6" eb="9">
      <t>ミッチャクガタ</t>
    </rPh>
    <rPh sb="9" eb="11">
      <t>トクテイ</t>
    </rPh>
    <rPh sb="11" eb="13">
      <t>シセツ</t>
    </rPh>
    <rPh sb="13" eb="16">
      <t>ニュウキョシャ</t>
    </rPh>
    <rPh sb="16" eb="18">
      <t>セイカツ</t>
    </rPh>
    <rPh sb="18" eb="20">
      <t>カイゴ</t>
    </rPh>
    <rPh sb="21" eb="23">
      <t>トリアツカイ</t>
    </rPh>
    <rPh sb="23" eb="25">
      <t>ホウシン</t>
    </rPh>
    <phoneticPr fontId="4"/>
  </si>
  <si>
    <t>９　地域密着型特定施設サービス計画の作成</t>
    <rPh sb="2" eb="4">
      <t>チイキ</t>
    </rPh>
    <rPh sb="4" eb="7">
      <t>ミッチャクガタ</t>
    </rPh>
    <rPh sb="7" eb="9">
      <t>トクテイ</t>
    </rPh>
    <rPh sb="9" eb="11">
      <t>シセツ</t>
    </rPh>
    <rPh sb="15" eb="17">
      <t>ケイカク</t>
    </rPh>
    <rPh sb="18" eb="20">
      <t>サクセイ</t>
    </rPh>
    <phoneticPr fontId="4"/>
  </si>
  <si>
    <t>１０　介護</t>
    <rPh sb="3" eb="5">
      <t>カイゴ</t>
    </rPh>
    <phoneticPr fontId="4"/>
  </si>
  <si>
    <t>１１　機能訓練</t>
    <rPh sb="3" eb="5">
      <t>キノウ</t>
    </rPh>
    <rPh sb="5" eb="7">
      <t>クンレン</t>
    </rPh>
    <phoneticPr fontId="4"/>
  </si>
  <si>
    <t>１２　健康管理</t>
    <rPh sb="3" eb="5">
      <t>ケンコウ</t>
    </rPh>
    <rPh sb="5" eb="7">
      <t>カンリ</t>
    </rPh>
    <phoneticPr fontId="4"/>
  </si>
  <si>
    <t>１３　相談及び援助</t>
    <rPh sb="3" eb="5">
      <t>ソウダン</t>
    </rPh>
    <rPh sb="5" eb="6">
      <t>オヨ</t>
    </rPh>
    <rPh sb="7" eb="9">
      <t>エンジョ</t>
    </rPh>
    <phoneticPr fontId="4"/>
  </si>
  <si>
    <t>１４　利用者の家族との連携等</t>
    <rPh sb="3" eb="6">
      <t>リヨウシャ</t>
    </rPh>
    <rPh sb="7" eb="9">
      <t>カゾク</t>
    </rPh>
    <rPh sb="11" eb="13">
      <t>レンケイ</t>
    </rPh>
    <rPh sb="13" eb="14">
      <t>トウ</t>
    </rPh>
    <phoneticPr fontId="4"/>
  </si>
  <si>
    <t>１５　利用者に関する市町村への通知</t>
    <rPh sb="3" eb="6">
      <t>リヨウシャ</t>
    </rPh>
    <rPh sb="7" eb="8">
      <t>カン</t>
    </rPh>
    <rPh sb="10" eb="13">
      <t>シチョウソン</t>
    </rPh>
    <rPh sb="15" eb="17">
      <t>ツウチ</t>
    </rPh>
    <phoneticPr fontId="4"/>
  </si>
  <si>
    <t>１６　緊急時等の対応</t>
    <rPh sb="3" eb="6">
      <t>キンキュウジ</t>
    </rPh>
    <rPh sb="6" eb="7">
      <t>トウ</t>
    </rPh>
    <rPh sb="8" eb="10">
      <t>タイオウ</t>
    </rPh>
    <phoneticPr fontId="4"/>
  </si>
  <si>
    <t>１７　管理者の責務</t>
    <rPh sb="3" eb="6">
      <t>カンリシャ</t>
    </rPh>
    <rPh sb="7" eb="9">
      <t>セキム</t>
    </rPh>
    <phoneticPr fontId="4"/>
  </si>
  <si>
    <t>１８　運営規程</t>
    <rPh sb="3" eb="5">
      <t>ウンエイ</t>
    </rPh>
    <rPh sb="5" eb="7">
      <t>キテイ</t>
    </rPh>
    <phoneticPr fontId="4"/>
  </si>
  <si>
    <t>１９　勤務体制の確保等</t>
    <rPh sb="3" eb="5">
      <t>キンム</t>
    </rPh>
    <rPh sb="5" eb="7">
      <t>タイセイ</t>
    </rPh>
    <rPh sb="8" eb="10">
      <t>カクホ</t>
    </rPh>
    <rPh sb="10" eb="11">
      <t>トウ</t>
    </rPh>
    <phoneticPr fontId="4"/>
  </si>
  <si>
    <t>２０　協力医療機関等</t>
    <rPh sb="3" eb="5">
      <t>キョウリョク</t>
    </rPh>
    <rPh sb="5" eb="7">
      <t>イリョウ</t>
    </rPh>
    <rPh sb="7" eb="9">
      <t>キカン</t>
    </rPh>
    <rPh sb="9" eb="10">
      <t>トウ</t>
    </rPh>
    <phoneticPr fontId="4"/>
  </si>
  <si>
    <t>６月</t>
  </si>
  <si>
    <t>７月</t>
  </si>
  <si>
    <t>８月</t>
  </si>
  <si>
    <t>１０月</t>
  </si>
  <si>
    <t>１１月</t>
  </si>
  <si>
    <t>１２月</t>
  </si>
  <si>
    <t>　協力医療機関等の名称を記入してください。</t>
    <rPh sb="1" eb="3">
      <t>キョウリョク</t>
    </rPh>
    <rPh sb="3" eb="5">
      <t>イリョウ</t>
    </rPh>
    <rPh sb="5" eb="7">
      <t>キカン</t>
    </rPh>
    <rPh sb="7" eb="8">
      <t>トウ</t>
    </rPh>
    <rPh sb="9" eb="11">
      <t>メイショウ</t>
    </rPh>
    <rPh sb="12" eb="14">
      <t>キニュウ</t>
    </rPh>
    <phoneticPr fontId="4"/>
  </si>
  <si>
    <t>　【記入欄（具体的な設備）】</t>
    <phoneticPr fontId="4"/>
  </si>
  <si>
    <t>　【記入欄（具体的な設備や工夫）】</t>
    <phoneticPr fontId="4"/>
  </si>
  <si>
    <t>※市に届け出ている協力医療機関等と相違している場合は、別に市長が定める様式で届け出をしてください。</t>
    <rPh sb="1" eb="2">
      <t>シ</t>
    </rPh>
    <rPh sb="3" eb="4">
      <t>トド</t>
    </rPh>
    <rPh sb="5" eb="6">
      <t>デ</t>
    </rPh>
    <rPh sb="9" eb="11">
      <t>キョウリョク</t>
    </rPh>
    <rPh sb="11" eb="13">
      <t>イリョウ</t>
    </rPh>
    <rPh sb="13" eb="15">
      <t>キカン</t>
    </rPh>
    <rPh sb="15" eb="16">
      <t>トウ</t>
    </rPh>
    <rPh sb="17" eb="19">
      <t>ソウイ</t>
    </rPh>
    <rPh sb="23" eb="25">
      <t>バアイ</t>
    </rPh>
    <rPh sb="27" eb="28">
      <t>ベツ</t>
    </rPh>
    <rPh sb="29" eb="31">
      <t>シチョウ</t>
    </rPh>
    <rPh sb="32" eb="33">
      <t>サダ</t>
    </rPh>
    <rPh sb="35" eb="37">
      <t>ヨウシキ</t>
    </rPh>
    <rPh sb="38" eb="39">
      <t>トド</t>
    </rPh>
    <rPh sb="40" eb="41">
      <t>デ</t>
    </rPh>
    <phoneticPr fontId="4"/>
  </si>
  <si>
    <t>※市に届け出ている管理者氏名と相違している場合は、別に市長が定める様式で届出をしてください。</t>
    <rPh sb="1" eb="2">
      <t>シ</t>
    </rPh>
    <rPh sb="3" eb="4">
      <t>トド</t>
    </rPh>
    <rPh sb="5" eb="6">
      <t>デ</t>
    </rPh>
    <rPh sb="9" eb="12">
      <t>カンリシャ</t>
    </rPh>
    <rPh sb="12" eb="14">
      <t>シメイ</t>
    </rPh>
    <rPh sb="15" eb="17">
      <t>ソウイ</t>
    </rPh>
    <rPh sb="21" eb="23">
      <t>バアイ</t>
    </rPh>
    <rPh sb="25" eb="26">
      <t>ベツ</t>
    </rPh>
    <rPh sb="27" eb="29">
      <t>シチョウ</t>
    </rPh>
    <rPh sb="30" eb="31">
      <t>サダ</t>
    </rPh>
    <rPh sb="33" eb="35">
      <t>ヨウシキ</t>
    </rPh>
    <rPh sb="36" eb="37">
      <t>トド</t>
    </rPh>
    <rPh sb="37" eb="38">
      <t>デ</t>
    </rPh>
    <phoneticPr fontId="4"/>
  </si>
  <si>
    <t>※１６又は１７で×を記入した事業所は、日常生活に要する費用の取扱いが不適切な可能性があります。「居住、滞在及び宿泊並びに食事の提供に係る利用料等に関する指針」（平成１７年９月７日厚生労働省告示第４１９号）、「通所介護等における日常生活に要する費用の取扱いについて」（平成１２年３月３０日老企第５４号）等を再確認し、適正な費用負担となるよう改善してください。</t>
    <rPh sb="3" eb="4">
      <t>マタ</t>
    </rPh>
    <rPh sb="10" eb="12">
      <t>キニュウ</t>
    </rPh>
    <rPh sb="14" eb="17">
      <t>ジギョウショ</t>
    </rPh>
    <rPh sb="19" eb="21">
      <t>ニチジョウ</t>
    </rPh>
    <rPh sb="21" eb="23">
      <t>セイカツ</t>
    </rPh>
    <rPh sb="24" eb="25">
      <t>ヨウ</t>
    </rPh>
    <rPh sb="27" eb="29">
      <t>ヒヨウ</t>
    </rPh>
    <rPh sb="30" eb="32">
      <t>トリアツカ</t>
    </rPh>
    <rPh sb="34" eb="37">
      <t>フテキセツ</t>
    </rPh>
    <rPh sb="38" eb="41">
      <t>カノウセイ</t>
    </rPh>
    <rPh sb="48" eb="50">
      <t>キョジュウ</t>
    </rPh>
    <rPh sb="51" eb="53">
      <t>タイザイ</t>
    </rPh>
    <rPh sb="53" eb="54">
      <t>オヨ</t>
    </rPh>
    <rPh sb="55" eb="57">
      <t>シュクハク</t>
    </rPh>
    <rPh sb="57" eb="58">
      <t>ナラ</t>
    </rPh>
    <rPh sb="60" eb="62">
      <t>ショクジ</t>
    </rPh>
    <rPh sb="63" eb="65">
      <t>テイキョウ</t>
    </rPh>
    <rPh sb="66" eb="67">
      <t>カカ</t>
    </rPh>
    <rPh sb="68" eb="71">
      <t>リヨウリョウ</t>
    </rPh>
    <rPh sb="71" eb="72">
      <t>トウ</t>
    </rPh>
    <rPh sb="73" eb="74">
      <t>カン</t>
    </rPh>
    <rPh sb="76" eb="78">
      <t>シシン</t>
    </rPh>
    <rPh sb="80" eb="82">
      <t>ヘイセイ</t>
    </rPh>
    <rPh sb="84" eb="85">
      <t>ネン</t>
    </rPh>
    <rPh sb="86" eb="87">
      <t>ガツ</t>
    </rPh>
    <rPh sb="88" eb="89">
      <t>ニチ</t>
    </rPh>
    <rPh sb="89" eb="91">
      <t>コウセイ</t>
    </rPh>
    <rPh sb="91" eb="94">
      <t>ロウドウショウ</t>
    </rPh>
    <rPh sb="94" eb="96">
      <t>コクジ</t>
    </rPh>
    <rPh sb="96" eb="97">
      <t>ダイ</t>
    </rPh>
    <rPh sb="100" eb="101">
      <t>ゴウ</t>
    </rPh>
    <rPh sb="104" eb="106">
      <t>ツウショ</t>
    </rPh>
    <rPh sb="106" eb="108">
      <t>カイゴ</t>
    </rPh>
    <rPh sb="108" eb="109">
      <t>トウ</t>
    </rPh>
    <rPh sb="113" eb="115">
      <t>ニチジョウ</t>
    </rPh>
    <rPh sb="115" eb="117">
      <t>セイカツ</t>
    </rPh>
    <rPh sb="118" eb="119">
      <t>ヨウ</t>
    </rPh>
    <rPh sb="121" eb="123">
      <t>ヒヨウ</t>
    </rPh>
    <rPh sb="124" eb="126">
      <t>トリアツカイ</t>
    </rPh>
    <rPh sb="133" eb="135">
      <t>ヘイセイ</t>
    </rPh>
    <rPh sb="137" eb="138">
      <t>ネン</t>
    </rPh>
    <rPh sb="139" eb="140">
      <t>ツキ</t>
    </rPh>
    <rPh sb="142" eb="143">
      <t>ヒ</t>
    </rPh>
    <rPh sb="150" eb="151">
      <t>トウ</t>
    </rPh>
    <phoneticPr fontId="4"/>
  </si>
  <si>
    <t>　【記入欄（具体的に）】</t>
    <phoneticPr fontId="4"/>
  </si>
  <si>
    <t>　【記入欄（具体的に）】</t>
    <phoneticPr fontId="4"/>
  </si>
  <si>
    <t>※秘密保持に関しては、従業者の雇用時に個人情報等の秘密を保持すべき旨を書類で交わしておくこと等の措置を講ずるべきとされています。</t>
    <rPh sb="1" eb="3">
      <t>ヒミツ</t>
    </rPh>
    <rPh sb="3" eb="5">
      <t>ホジ</t>
    </rPh>
    <rPh sb="6" eb="7">
      <t>カン</t>
    </rPh>
    <rPh sb="11" eb="14">
      <t>ジュウギョウシャ</t>
    </rPh>
    <rPh sb="15" eb="17">
      <t>コヨウ</t>
    </rPh>
    <rPh sb="17" eb="18">
      <t>トキ</t>
    </rPh>
    <rPh sb="19" eb="21">
      <t>コジン</t>
    </rPh>
    <rPh sb="21" eb="23">
      <t>ジョウホウ</t>
    </rPh>
    <rPh sb="23" eb="24">
      <t>トウ</t>
    </rPh>
    <rPh sb="25" eb="27">
      <t>ヒミツ</t>
    </rPh>
    <rPh sb="28" eb="30">
      <t>ホジ</t>
    </rPh>
    <rPh sb="33" eb="34">
      <t>ムネ</t>
    </rPh>
    <rPh sb="35" eb="37">
      <t>ショルイ</t>
    </rPh>
    <rPh sb="38" eb="39">
      <t>カ</t>
    </rPh>
    <rPh sb="46" eb="47">
      <t>トウ</t>
    </rPh>
    <rPh sb="48" eb="50">
      <t>ソチ</t>
    </rPh>
    <rPh sb="51" eb="52">
      <t>コウ</t>
    </rPh>
    <phoneticPr fontId="4"/>
  </si>
  <si>
    <t>　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保険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59" eb="61">
      <t>キジュン</t>
    </rPh>
    <rPh sb="62" eb="63">
      <t>ミ</t>
    </rPh>
    <rPh sb="67" eb="69">
      <t>バアイ</t>
    </rPh>
    <rPh sb="72" eb="74">
      <t>チイキ</t>
    </rPh>
    <rPh sb="74" eb="76">
      <t>ミッチャク</t>
    </rPh>
    <rPh sb="76" eb="77">
      <t>ガタ</t>
    </rPh>
    <rPh sb="81" eb="82">
      <t>トウ</t>
    </rPh>
    <rPh sb="83" eb="85">
      <t>シテイ</t>
    </rPh>
    <rPh sb="86" eb="88">
      <t>コウシン</t>
    </rPh>
    <rPh sb="89" eb="90">
      <t>ウ</t>
    </rPh>
    <rPh sb="97" eb="99">
      <t>バアイ</t>
    </rPh>
    <rPh sb="105" eb="108">
      <t>ホケンシャ</t>
    </rPh>
    <rPh sb="112" eb="114">
      <t>キジュン</t>
    </rPh>
    <rPh sb="115" eb="117">
      <t>イハン</t>
    </rPh>
    <rPh sb="124" eb="125">
      <t>アキ</t>
    </rPh>
    <rPh sb="128" eb="130">
      <t>バアイ</t>
    </rPh>
    <rPh sb="131" eb="133">
      <t>キジュン</t>
    </rPh>
    <rPh sb="134" eb="136">
      <t>ジュンシュ</t>
    </rPh>
    <rPh sb="140" eb="142">
      <t>カンコク</t>
    </rPh>
    <rPh sb="143" eb="144">
      <t>オコナ</t>
    </rPh>
    <rPh sb="148" eb="150">
      <t>カンコク</t>
    </rPh>
    <rPh sb="151" eb="152">
      <t>シタガ</t>
    </rPh>
    <rPh sb="155" eb="157">
      <t>バアイ</t>
    </rPh>
    <rPh sb="159" eb="162">
      <t>ジギョウショ</t>
    </rPh>
    <rPh sb="162" eb="163">
      <t>ナ</t>
    </rPh>
    <rPh sb="163" eb="164">
      <t>トウ</t>
    </rPh>
    <rPh sb="165" eb="167">
      <t>コウヒョウ</t>
    </rPh>
    <rPh sb="169" eb="171">
      <t>カンコク</t>
    </rPh>
    <rPh sb="172" eb="173">
      <t>シタガ</t>
    </rPh>
    <rPh sb="176" eb="178">
      <t>メイレイ</t>
    </rPh>
    <rPh sb="188" eb="190">
      <t>メイレイ</t>
    </rPh>
    <rPh sb="191" eb="192">
      <t>シタガ</t>
    </rPh>
    <rPh sb="195" eb="197">
      <t>バアイ</t>
    </rPh>
    <rPh sb="200" eb="202">
      <t>シテイ</t>
    </rPh>
    <rPh sb="203" eb="204">
      <t>ト</t>
    </rPh>
    <rPh sb="205" eb="206">
      <t>ケ</t>
    </rPh>
    <phoneticPr fontId="4"/>
  </si>
  <si>
    <t>（</t>
    <phoneticPr fontId="4"/>
  </si>
  <si>
    <t>）</t>
    <phoneticPr fontId="4"/>
  </si>
  <si>
    <t>↓</t>
    <phoneticPr fontId="4"/>
  </si>
  <si>
    <t>　【記入欄（具体的に）】</t>
    <phoneticPr fontId="4"/>
  </si>
  <si>
    <t>※市に届け出ている計画作成担当者氏名と相違している場合は、変更届を提出してください。</t>
    <rPh sb="1" eb="2">
      <t>シ</t>
    </rPh>
    <rPh sb="3" eb="4">
      <t>トド</t>
    </rPh>
    <rPh sb="5" eb="6">
      <t>デ</t>
    </rPh>
    <rPh sb="9" eb="11">
      <t>ケイカク</t>
    </rPh>
    <rPh sb="11" eb="13">
      <t>サクセイ</t>
    </rPh>
    <rPh sb="13" eb="16">
      <t>タントウシャ</t>
    </rPh>
    <rPh sb="16" eb="18">
      <t>シメイ</t>
    </rPh>
    <rPh sb="19" eb="21">
      <t>ソウイ</t>
    </rPh>
    <rPh sb="25" eb="27">
      <t>バアイ</t>
    </rPh>
    <rPh sb="29" eb="31">
      <t>ヘンコウ</t>
    </rPh>
    <rPh sb="31" eb="32">
      <t>トドケ</t>
    </rPh>
    <rPh sb="33" eb="35">
      <t>テイシュツ</t>
    </rPh>
    <phoneticPr fontId="4"/>
  </si>
  <si>
    <t>はり師</t>
    <rPh sb="2" eb="3">
      <t>シ</t>
    </rPh>
    <phoneticPr fontId="4"/>
  </si>
  <si>
    <t>きゅう師</t>
    <rPh sb="3" eb="4">
      <t>シ</t>
    </rPh>
    <phoneticPr fontId="4"/>
  </si>
  <si>
    <t>１　内容及び手続の説明及び契約の締結等</t>
    <rPh sb="2" eb="4">
      <t>ナイヨウ</t>
    </rPh>
    <rPh sb="4" eb="5">
      <t>オヨ</t>
    </rPh>
    <rPh sb="6" eb="8">
      <t>テツヅ</t>
    </rPh>
    <rPh sb="9" eb="11">
      <t>セツメイ</t>
    </rPh>
    <rPh sb="11" eb="12">
      <t>オヨ</t>
    </rPh>
    <rPh sb="13" eb="15">
      <t>ケイヤク</t>
    </rPh>
    <rPh sb="16" eb="18">
      <t>テイケツ</t>
    </rPh>
    <rPh sb="18" eb="19">
      <t>トウ</t>
    </rPh>
    <phoneticPr fontId="4"/>
  </si>
  <si>
    <t>→問１０へ</t>
    <rPh sb="1" eb="2">
      <t>トイ</t>
    </rPh>
    <phoneticPr fontId="4"/>
  </si>
  <si>
    <t>Ⅱ</t>
  </si>
  <si>
    <t>あり　・　なし</t>
    <phoneticPr fontId="4"/>
  </si>
  <si>
    <t>※事故報告書は、http://www.city.fujisawa.kanagawa.jp/kaigo-j/kenko/fukushi/kaigohoken/jigyosha/jikohokoku.html 　に掲載しています。</t>
    <phoneticPr fontId="4"/>
  </si>
  <si>
    <t xml:space="preserve">      　　　　年　　　　月　　　　日</t>
    <rPh sb="10" eb="11">
      <t>ネン</t>
    </rPh>
    <rPh sb="15" eb="16">
      <t>ツキ</t>
    </rPh>
    <rPh sb="20" eb="21">
      <t>ヒ</t>
    </rPh>
    <phoneticPr fontId="4"/>
  </si>
  <si>
    <t>Ⅲ</t>
    <phoneticPr fontId="4"/>
  </si>
  <si>
    <t>Ⅰ</t>
    <phoneticPr fontId="4"/>
  </si>
  <si>
    <t>　計画作成担当者を１人以上配置していますか。</t>
    <rPh sb="1" eb="3">
      <t>ケイカク</t>
    </rPh>
    <rPh sb="3" eb="5">
      <t>サクセイ</t>
    </rPh>
    <rPh sb="5" eb="8">
      <t>タントウシャ</t>
    </rPh>
    <rPh sb="10" eb="11">
      <t>ヒト</t>
    </rPh>
    <rPh sb="11" eb="13">
      <t>イジョウ</t>
    </rPh>
    <rPh sb="13" eb="15">
      <t>ハイチ</t>
    </rPh>
    <phoneticPr fontId="4"/>
  </si>
  <si>
    <t>　計画作成担当者は、介護支援専門員の資格を有していますか。</t>
    <rPh sb="1" eb="3">
      <t>ケイカク</t>
    </rPh>
    <rPh sb="3" eb="5">
      <t>サクセイ</t>
    </rPh>
    <rPh sb="5" eb="8">
      <t>タントウシャ</t>
    </rPh>
    <rPh sb="10" eb="12">
      <t>カイゴ</t>
    </rPh>
    <rPh sb="12" eb="14">
      <t>シエン</t>
    </rPh>
    <rPh sb="14" eb="17">
      <t>センモンイン</t>
    </rPh>
    <rPh sb="18" eb="20">
      <t>シカク</t>
    </rPh>
    <rPh sb="21" eb="22">
      <t>ユウ</t>
    </rPh>
    <phoneticPr fontId="4"/>
  </si>
  <si>
    <t>　常勤の生活相談員を１人以上配置していますか。</t>
    <rPh sb="1" eb="3">
      <t>ジョウキン</t>
    </rPh>
    <rPh sb="4" eb="6">
      <t>セイカツ</t>
    </rPh>
    <rPh sb="6" eb="9">
      <t>ソウダンイン</t>
    </rPh>
    <rPh sb="11" eb="12">
      <t>ヒト</t>
    </rPh>
    <rPh sb="12" eb="14">
      <t>イジョウ</t>
    </rPh>
    <rPh sb="14" eb="16">
      <t>ハイチ</t>
    </rPh>
    <phoneticPr fontId="4"/>
  </si>
  <si>
    <t>　看護職員（看護師又は准看護師）を常勤換算方法で１人以上配置していますか。</t>
    <rPh sb="1" eb="3">
      <t>カンゴ</t>
    </rPh>
    <rPh sb="3" eb="5">
      <t>ショクイン</t>
    </rPh>
    <rPh sb="6" eb="9">
      <t>カンゴシ</t>
    </rPh>
    <rPh sb="9" eb="10">
      <t>マタ</t>
    </rPh>
    <rPh sb="11" eb="15">
      <t>ジュンカンゴシ</t>
    </rPh>
    <rPh sb="17" eb="19">
      <t>ジョウキン</t>
    </rPh>
    <rPh sb="19" eb="21">
      <t>カンサン</t>
    </rPh>
    <rPh sb="21" eb="23">
      <t>ホウホウ</t>
    </rPh>
    <rPh sb="25" eb="26">
      <t>ニン</t>
    </rPh>
    <rPh sb="26" eb="28">
      <t>イジョウ</t>
    </rPh>
    <rPh sb="28" eb="30">
      <t>ハイチ</t>
    </rPh>
    <phoneticPr fontId="4"/>
  </si>
  <si>
    <t>　介護サービスの提供内容に応じて介護職員の勤務体系を適切に定め、宿直時間帯を含めて適切な介護が提供できるよう、常に１人以上の介護職員を配置していますか。</t>
    <rPh sb="1" eb="3">
      <t>カイゴ</t>
    </rPh>
    <rPh sb="8" eb="10">
      <t>テイキョウ</t>
    </rPh>
    <rPh sb="10" eb="12">
      <t>ナイヨウ</t>
    </rPh>
    <rPh sb="13" eb="14">
      <t>オウ</t>
    </rPh>
    <rPh sb="16" eb="18">
      <t>カイゴ</t>
    </rPh>
    <rPh sb="18" eb="20">
      <t>ショクイン</t>
    </rPh>
    <rPh sb="21" eb="23">
      <t>キンム</t>
    </rPh>
    <rPh sb="23" eb="25">
      <t>タイケイ</t>
    </rPh>
    <rPh sb="26" eb="28">
      <t>テキセツ</t>
    </rPh>
    <rPh sb="29" eb="30">
      <t>サダ</t>
    </rPh>
    <rPh sb="32" eb="34">
      <t>シュクチョク</t>
    </rPh>
    <rPh sb="34" eb="36">
      <t>ジカン</t>
    </rPh>
    <rPh sb="36" eb="37">
      <t>タイ</t>
    </rPh>
    <rPh sb="38" eb="39">
      <t>フク</t>
    </rPh>
    <rPh sb="41" eb="43">
      <t>テキセツ</t>
    </rPh>
    <rPh sb="44" eb="46">
      <t>カイゴ</t>
    </rPh>
    <rPh sb="47" eb="49">
      <t>テイキョウ</t>
    </rPh>
    <rPh sb="55" eb="56">
      <t>ツネ</t>
    </rPh>
    <rPh sb="58" eb="59">
      <t>ニン</t>
    </rPh>
    <rPh sb="59" eb="61">
      <t>イジョウ</t>
    </rPh>
    <rPh sb="62" eb="64">
      <t>カイゴ</t>
    </rPh>
    <rPh sb="64" eb="66">
      <t>ショクイン</t>
    </rPh>
    <rPh sb="67" eb="69">
      <t>ハイチ</t>
    </rPh>
    <phoneticPr fontId="4"/>
  </si>
  <si>
    <t>　看護職員及び介護職員の合計数は、常勤換算方法で、利用者の数が３又はその端数が増すごとに１以上配置していますか。</t>
    <rPh sb="1" eb="3">
      <t>カンゴ</t>
    </rPh>
    <rPh sb="3" eb="5">
      <t>ショクイン</t>
    </rPh>
    <rPh sb="5" eb="6">
      <t>オヨ</t>
    </rPh>
    <rPh sb="7" eb="9">
      <t>カイゴ</t>
    </rPh>
    <rPh sb="9" eb="11">
      <t>ショクイン</t>
    </rPh>
    <rPh sb="12" eb="15">
      <t>ゴウケイスウ</t>
    </rPh>
    <rPh sb="17" eb="19">
      <t>ジョウキン</t>
    </rPh>
    <rPh sb="19" eb="21">
      <t>カンサン</t>
    </rPh>
    <rPh sb="21" eb="23">
      <t>ホウホウ</t>
    </rPh>
    <rPh sb="25" eb="28">
      <t>リヨウシャ</t>
    </rPh>
    <rPh sb="29" eb="30">
      <t>カズ</t>
    </rPh>
    <rPh sb="32" eb="33">
      <t>マタ</t>
    </rPh>
    <rPh sb="36" eb="38">
      <t>ハスウ</t>
    </rPh>
    <rPh sb="39" eb="40">
      <t>マ</t>
    </rPh>
    <rPh sb="45" eb="47">
      <t>イジョウ</t>
    </rPh>
    <rPh sb="47" eb="49">
      <t>ハイチ</t>
    </rPh>
    <phoneticPr fontId="4"/>
  </si>
  <si>
    <t>　看護職員のうち１人以上、介護職員のうち１人以上は常勤ですか。</t>
    <rPh sb="1" eb="3">
      <t>カンゴ</t>
    </rPh>
    <rPh sb="3" eb="5">
      <t>ショクイン</t>
    </rPh>
    <rPh sb="9" eb="10">
      <t>ヒト</t>
    </rPh>
    <rPh sb="10" eb="12">
      <t>イジョウ</t>
    </rPh>
    <rPh sb="13" eb="15">
      <t>カイゴ</t>
    </rPh>
    <rPh sb="15" eb="17">
      <t>ショクイン</t>
    </rPh>
    <rPh sb="21" eb="22">
      <t>ヒト</t>
    </rPh>
    <rPh sb="22" eb="24">
      <t>イジョウ</t>
    </rPh>
    <rPh sb="25" eb="27">
      <t>ジョウキン</t>
    </rPh>
    <phoneticPr fontId="4"/>
  </si>
  <si>
    <t>　機能訓練指導員を１人以上配置していますか。</t>
    <rPh sb="1" eb="3">
      <t>キノウ</t>
    </rPh>
    <rPh sb="3" eb="5">
      <t>クンレン</t>
    </rPh>
    <rPh sb="5" eb="8">
      <t>シドウイン</t>
    </rPh>
    <rPh sb="10" eb="11">
      <t>ヒト</t>
    </rPh>
    <rPh sb="11" eb="13">
      <t>イジョウ</t>
    </rPh>
    <rPh sb="13" eb="15">
      <t>ハイチ</t>
    </rPh>
    <phoneticPr fontId="4"/>
  </si>
  <si>
    <t>　機能訓練指導員の有する資格は何ですか。</t>
    <rPh sb="1" eb="3">
      <t>キノウ</t>
    </rPh>
    <rPh sb="3" eb="5">
      <t>クンレン</t>
    </rPh>
    <rPh sb="5" eb="8">
      <t>シドウイン</t>
    </rPh>
    <rPh sb="9" eb="10">
      <t>ユウ</t>
    </rPh>
    <rPh sb="12" eb="14">
      <t>シカク</t>
    </rPh>
    <rPh sb="15" eb="16">
      <t>ナン</t>
    </rPh>
    <phoneticPr fontId="4"/>
  </si>
  <si>
    <t>　問９の回答がはり師及びきゅう師の場合、理学療法士、作業療法士、言語聴覚士、看護職員、柔道整復師、あん摩マッサージ指圧師の資格を有する機能訓練指導員を配置した事業所で６月以上機能訓練指導に従事した者であることを確認していますか。</t>
    <rPh sb="1" eb="2">
      <t>トイ</t>
    </rPh>
    <rPh sb="4" eb="6">
      <t>カイトウ</t>
    </rPh>
    <rPh sb="9" eb="10">
      <t>シ</t>
    </rPh>
    <rPh sb="10" eb="11">
      <t>オヨ</t>
    </rPh>
    <rPh sb="15" eb="16">
      <t>シ</t>
    </rPh>
    <rPh sb="17" eb="19">
      <t>バアイ</t>
    </rPh>
    <rPh sb="20" eb="22">
      <t>リガク</t>
    </rPh>
    <rPh sb="22" eb="25">
      <t>リョウホウシ</t>
    </rPh>
    <rPh sb="26" eb="31">
      <t>サギョウリョウホウシ</t>
    </rPh>
    <rPh sb="32" eb="37">
      <t>ゲンゴチョウカクシ</t>
    </rPh>
    <rPh sb="38" eb="40">
      <t>カンゴ</t>
    </rPh>
    <rPh sb="40" eb="42">
      <t>ショクイン</t>
    </rPh>
    <rPh sb="43" eb="48">
      <t>ジュウドウセイフクシ</t>
    </rPh>
    <rPh sb="51" eb="52">
      <t>マ</t>
    </rPh>
    <rPh sb="57" eb="60">
      <t>シアツシ</t>
    </rPh>
    <rPh sb="61" eb="63">
      <t>シカク</t>
    </rPh>
    <rPh sb="64" eb="65">
      <t>ユウ</t>
    </rPh>
    <rPh sb="67" eb="74">
      <t>キノウクンレンシドウイン</t>
    </rPh>
    <rPh sb="75" eb="77">
      <t>ハイチ</t>
    </rPh>
    <rPh sb="79" eb="82">
      <t>ジギョウショ</t>
    </rPh>
    <rPh sb="84" eb="85">
      <t>ツキ</t>
    </rPh>
    <rPh sb="85" eb="87">
      <t>イジョウ</t>
    </rPh>
    <rPh sb="87" eb="89">
      <t>キノウ</t>
    </rPh>
    <rPh sb="89" eb="91">
      <t>クンレン</t>
    </rPh>
    <rPh sb="91" eb="93">
      <t>シドウ</t>
    </rPh>
    <rPh sb="94" eb="96">
      <t>ジュウジ</t>
    </rPh>
    <rPh sb="98" eb="99">
      <t>モノ</t>
    </rPh>
    <rPh sb="105" eb="107">
      <t>カクニン</t>
    </rPh>
    <phoneticPr fontId="4"/>
  </si>
  <si>
    <t>　建築基準法上の建物の種別はどれですか。</t>
    <rPh sb="1" eb="3">
      <t>ケンチク</t>
    </rPh>
    <rPh sb="3" eb="6">
      <t>キジュンホウ</t>
    </rPh>
    <rPh sb="6" eb="7">
      <t>ジョウ</t>
    </rPh>
    <rPh sb="8" eb="10">
      <t>タテモノ</t>
    </rPh>
    <rPh sb="11" eb="13">
      <t>シュベツ</t>
    </rPh>
    <phoneticPr fontId="4"/>
  </si>
  <si>
    <t>　施設は、利用者が車椅子で円滑に移動することが可能な構造になっていますか。</t>
    <rPh sb="1" eb="3">
      <t>シセツ</t>
    </rPh>
    <rPh sb="5" eb="8">
      <t>リヨウシャ</t>
    </rPh>
    <rPh sb="9" eb="10">
      <t>クルマ</t>
    </rPh>
    <rPh sb="10" eb="12">
      <t>イス</t>
    </rPh>
    <rPh sb="13" eb="15">
      <t>エンカツ</t>
    </rPh>
    <rPh sb="16" eb="18">
      <t>イドウ</t>
    </rPh>
    <rPh sb="23" eb="25">
      <t>カノウ</t>
    </rPh>
    <rPh sb="26" eb="28">
      <t>コウゾウ</t>
    </rPh>
    <phoneticPr fontId="4"/>
  </si>
  <si>
    <t>　介護居室はプライバシーの保護に配慮され、介護を行える適当な広さが確保されていますか。</t>
    <rPh sb="1" eb="3">
      <t>カイゴ</t>
    </rPh>
    <rPh sb="3" eb="5">
      <t>キョシツ</t>
    </rPh>
    <rPh sb="13" eb="15">
      <t>ホゴ</t>
    </rPh>
    <rPh sb="16" eb="18">
      <t>ハイリョ</t>
    </rPh>
    <rPh sb="21" eb="23">
      <t>カイゴ</t>
    </rPh>
    <rPh sb="24" eb="25">
      <t>オコナ</t>
    </rPh>
    <rPh sb="27" eb="29">
      <t>テキトウ</t>
    </rPh>
    <rPh sb="30" eb="31">
      <t>ヒロ</t>
    </rPh>
    <rPh sb="33" eb="35">
      <t>カクホ</t>
    </rPh>
    <phoneticPr fontId="4"/>
  </si>
  <si>
    <t>　介護居室は地階に設けられていませんか。（地階になければ○）</t>
    <rPh sb="1" eb="3">
      <t>カイゴ</t>
    </rPh>
    <rPh sb="3" eb="5">
      <t>キョシツ</t>
    </rPh>
    <rPh sb="6" eb="8">
      <t>チカイ</t>
    </rPh>
    <rPh sb="9" eb="10">
      <t>モウ</t>
    </rPh>
    <rPh sb="21" eb="23">
      <t>チカイ</t>
    </rPh>
    <phoneticPr fontId="4"/>
  </si>
  <si>
    <t>　介護居室の１以上の出入口は、避難上有効な空き地、廊下又は広間に直接面する構造になっていますか。</t>
    <rPh sb="1" eb="3">
      <t>カイゴ</t>
    </rPh>
    <rPh sb="3" eb="5">
      <t>キョシツ</t>
    </rPh>
    <rPh sb="7" eb="9">
      <t>イジョウ</t>
    </rPh>
    <rPh sb="10" eb="12">
      <t>デイ</t>
    </rPh>
    <rPh sb="12" eb="13">
      <t>クチ</t>
    </rPh>
    <rPh sb="15" eb="17">
      <t>ヒナン</t>
    </rPh>
    <rPh sb="17" eb="18">
      <t>ウエ</t>
    </rPh>
    <rPh sb="18" eb="20">
      <t>ユウコウ</t>
    </rPh>
    <rPh sb="21" eb="22">
      <t>ア</t>
    </rPh>
    <rPh sb="23" eb="24">
      <t>チ</t>
    </rPh>
    <rPh sb="25" eb="27">
      <t>ロウカ</t>
    </rPh>
    <rPh sb="27" eb="28">
      <t>マタ</t>
    </rPh>
    <rPh sb="29" eb="31">
      <t>ヒロマ</t>
    </rPh>
    <rPh sb="32" eb="34">
      <t>チョクセツ</t>
    </rPh>
    <rPh sb="34" eb="35">
      <t>メン</t>
    </rPh>
    <rPh sb="37" eb="39">
      <t>コウゾウ</t>
    </rPh>
    <phoneticPr fontId="4"/>
  </si>
  <si>
    <t>　一時介護室は、介護を行うために適当な広さが確保されていますか。</t>
    <rPh sb="1" eb="3">
      <t>イチジ</t>
    </rPh>
    <rPh sb="3" eb="6">
      <t>カイゴシツ</t>
    </rPh>
    <rPh sb="8" eb="10">
      <t>カイゴ</t>
    </rPh>
    <rPh sb="11" eb="12">
      <t>オコナ</t>
    </rPh>
    <rPh sb="16" eb="18">
      <t>テキトウ</t>
    </rPh>
    <rPh sb="19" eb="20">
      <t>ヒロ</t>
    </rPh>
    <rPh sb="22" eb="24">
      <t>カクホ</t>
    </rPh>
    <phoneticPr fontId="4"/>
  </si>
  <si>
    <t>　浴室は、身体の不自由な者が入浴するのに適したものになっていますか。</t>
    <rPh sb="1" eb="3">
      <t>ヨクシツ</t>
    </rPh>
    <rPh sb="5" eb="7">
      <t>シンタイ</t>
    </rPh>
    <rPh sb="8" eb="11">
      <t>フジユウ</t>
    </rPh>
    <rPh sb="12" eb="13">
      <t>シャ</t>
    </rPh>
    <rPh sb="14" eb="16">
      <t>ニュウヨク</t>
    </rPh>
    <rPh sb="20" eb="21">
      <t>テキ</t>
    </rPh>
    <phoneticPr fontId="4"/>
  </si>
  <si>
    <t>　便所は、居室のある階ごとに設置され、非常用設備が備えられていますか。</t>
    <rPh sb="1" eb="3">
      <t>ベンジョ</t>
    </rPh>
    <rPh sb="5" eb="7">
      <t>キョシツ</t>
    </rPh>
    <rPh sb="10" eb="11">
      <t>カイ</t>
    </rPh>
    <rPh sb="14" eb="16">
      <t>セッチ</t>
    </rPh>
    <rPh sb="19" eb="22">
      <t>ヒジョウヨウ</t>
    </rPh>
    <rPh sb="22" eb="24">
      <t>セツビ</t>
    </rPh>
    <rPh sb="25" eb="26">
      <t>ソナ</t>
    </rPh>
    <phoneticPr fontId="4"/>
  </si>
  <si>
    <t>　食堂は、機能を十分に発揮し得る適当な広さが確保されていますか。</t>
    <rPh sb="1" eb="3">
      <t>ショクドウ</t>
    </rPh>
    <rPh sb="5" eb="7">
      <t>キノウ</t>
    </rPh>
    <rPh sb="8" eb="10">
      <t>ジュウブン</t>
    </rPh>
    <rPh sb="11" eb="13">
      <t>ハッキ</t>
    </rPh>
    <rPh sb="14" eb="15">
      <t>エ</t>
    </rPh>
    <rPh sb="16" eb="18">
      <t>テキトウ</t>
    </rPh>
    <rPh sb="19" eb="20">
      <t>ヒロ</t>
    </rPh>
    <rPh sb="22" eb="24">
      <t>カクホ</t>
    </rPh>
    <phoneticPr fontId="4"/>
  </si>
  <si>
    <t>　機能訓練室は、機能を十分に発揮し得る適当な広さが確保されていますか。</t>
    <rPh sb="1" eb="3">
      <t>キノウ</t>
    </rPh>
    <rPh sb="3" eb="5">
      <t>クンレン</t>
    </rPh>
    <rPh sb="5" eb="6">
      <t>シツ</t>
    </rPh>
    <rPh sb="8" eb="10">
      <t>キノウ</t>
    </rPh>
    <rPh sb="11" eb="13">
      <t>ジュウブン</t>
    </rPh>
    <rPh sb="14" eb="16">
      <t>ハッキ</t>
    </rPh>
    <rPh sb="17" eb="18">
      <t>エ</t>
    </rPh>
    <rPh sb="19" eb="21">
      <t>テキトウ</t>
    </rPh>
    <rPh sb="22" eb="23">
      <t>ヒロ</t>
    </rPh>
    <phoneticPr fontId="4"/>
  </si>
  <si>
    <t>　消防法その他の法令等に規定された設備を設けていますか。</t>
    <rPh sb="1" eb="3">
      <t>ショウボウ</t>
    </rPh>
    <rPh sb="3" eb="4">
      <t>ホウ</t>
    </rPh>
    <rPh sb="6" eb="7">
      <t>タ</t>
    </rPh>
    <rPh sb="8" eb="10">
      <t>ホウレイ</t>
    </rPh>
    <rPh sb="10" eb="11">
      <t>トウ</t>
    </rPh>
    <rPh sb="12" eb="14">
      <t>キテイ</t>
    </rPh>
    <rPh sb="17" eb="19">
      <t>セツビ</t>
    </rPh>
    <rPh sb="20" eb="21">
      <t>モウ</t>
    </rPh>
    <phoneticPr fontId="4"/>
  </si>
  <si>
    <t>　敷地内の安全管理等、利用者の動線が確保されていますか。</t>
    <rPh sb="1" eb="3">
      <t>シキチ</t>
    </rPh>
    <rPh sb="3" eb="4">
      <t>ナイ</t>
    </rPh>
    <rPh sb="5" eb="7">
      <t>アンゼン</t>
    </rPh>
    <rPh sb="7" eb="10">
      <t>カンリトウ</t>
    </rPh>
    <rPh sb="11" eb="14">
      <t>リヨウシャ</t>
    </rPh>
    <rPh sb="15" eb="17">
      <t>ドウセン</t>
    </rPh>
    <rPh sb="18" eb="20">
      <t>カクホ</t>
    </rPh>
    <phoneticPr fontId="4"/>
  </si>
  <si>
    <t>　食材の管理は適正にできていますか。</t>
    <rPh sb="1" eb="3">
      <t>ショクザイ</t>
    </rPh>
    <rPh sb="4" eb="6">
      <t>カンリ</t>
    </rPh>
    <rPh sb="7" eb="9">
      <t>テキセイ</t>
    </rPh>
    <phoneticPr fontId="4"/>
  </si>
  <si>
    <t>　調理器具等は清潔に保たれていますか。</t>
    <rPh sb="1" eb="3">
      <t>チョウリ</t>
    </rPh>
    <rPh sb="3" eb="5">
      <t>キグ</t>
    </rPh>
    <rPh sb="5" eb="6">
      <t>トウ</t>
    </rPh>
    <rPh sb="7" eb="9">
      <t>セイケツ</t>
    </rPh>
    <rPh sb="10" eb="11">
      <t>タモ</t>
    </rPh>
    <phoneticPr fontId="4"/>
  </si>
  <si>
    <t>　重要事項説明書の内容は、運営規程の内容と一致していますか。</t>
    <rPh sb="1" eb="3">
      <t>ジュウヨウ</t>
    </rPh>
    <rPh sb="3" eb="5">
      <t>ジコウ</t>
    </rPh>
    <rPh sb="5" eb="8">
      <t>セツメイショ</t>
    </rPh>
    <rPh sb="9" eb="11">
      <t>ナイヨウ</t>
    </rPh>
    <rPh sb="13" eb="15">
      <t>ウンエイ</t>
    </rPh>
    <rPh sb="15" eb="17">
      <t>キテイ</t>
    </rPh>
    <rPh sb="18" eb="20">
      <t>ナイヨウ</t>
    </rPh>
    <rPh sb="21" eb="23">
      <t>イッチ</t>
    </rPh>
    <phoneticPr fontId="4"/>
  </si>
  <si>
    <t>　入居申込者やその家族等に対して、契約の前に重要事項説明書を交付して説明を行っていますか。（利用者全員に行っていれば○）</t>
    <rPh sb="1" eb="3">
      <t>ニュウキョ</t>
    </rPh>
    <rPh sb="3" eb="6">
      <t>モウシコミシャ</t>
    </rPh>
    <rPh sb="9" eb="11">
      <t>カゾク</t>
    </rPh>
    <rPh sb="11" eb="12">
      <t>トウ</t>
    </rPh>
    <rPh sb="13" eb="14">
      <t>タイ</t>
    </rPh>
    <rPh sb="17" eb="19">
      <t>ケイヤク</t>
    </rPh>
    <rPh sb="20" eb="21">
      <t>マエ</t>
    </rPh>
    <rPh sb="22" eb="24">
      <t>ジュウヨウ</t>
    </rPh>
    <rPh sb="24" eb="26">
      <t>ジコウ</t>
    </rPh>
    <rPh sb="26" eb="29">
      <t>セツメイショ</t>
    </rPh>
    <rPh sb="30" eb="32">
      <t>コウフ</t>
    </rPh>
    <rPh sb="34" eb="36">
      <t>セツメイ</t>
    </rPh>
    <rPh sb="37" eb="38">
      <t>オコナ</t>
    </rPh>
    <rPh sb="46" eb="49">
      <t>リヨウシャ</t>
    </rPh>
    <rPh sb="49" eb="51">
      <t>ゼンイン</t>
    </rPh>
    <rPh sb="52" eb="53">
      <t>オコナ</t>
    </rPh>
    <phoneticPr fontId="4"/>
  </si>
  <si>
    <t>　説明後、内容を確認した旨の同意を文書で得ていますか。（利用者全員から同意があれば○）</t>
    <rPh sb="1" eb="4">
      <t>セツメイゴ</t>
    </rPh>
    <rPh sb="5" eb="7">
      <t>ナイヨウ</t>
    </rPh>
    <rPh sb="8" eb="10">
      <t>カクニン</t>
    </rPh>
    <rPh sb="12" eb="13">
      <t>ムネ</t>
    </rPh>
    <rPh sb="14" eb="16">
      <t>ドウイ</t>
    </rPh>
    <rPh sb="17" eb="19">
      <t>ブンショ</t>
    </rPh>
    <rPh sb="20" eb="21">
      <t>エ</t>
    </rPh>
    <rPh sb="28" eb="31">
      <t>リヨウシャ</t>
    </rPh>
    <rPh sb="31" eb="33">
      <t>ゼンイン</t>
    </rPh>
    <rPh sb="35" eb="37">
      <t>ドウイ</t>
    </rPh>
    <phoneticPr fontId="4"/>
  </si>
  <si>
    <t>　契約書には、介護サービスの内容及び利用料その他費用の額、契約解除の条件を記載していますか。</t>
    <rPh sb="1" eb="4">
      <t>ケイヤクショ</t>
    </rPh>
    <rPh sb="7" eb="9">
      <t>カイゴ</t>
    </rPh>
    <rPh sb="14" eb="16">
      <t>ナイヨウ</t>
    </rPh>
    <rPh sb="16" eb="17">
      <t>オヨ</t>
    </rPh>
    <rPh sb="18" eb="21">
      <t>リヨウリョウ</t>
    </rPh>
    <rPh sb="23" eb="24">
      <t>タ</t>
    </rPh>
    <rPh sb="24" eb="26">
      <t>ヒヨウ</t>
    </rPh>
    <rPh sb="27" eb="28">
      <t>ガク</t>
    </rPh>
    <rPh sb="29" eb="31">
      <t>ケイヤク</t>
    </rPh>
    <rPh sb="31" eb="33">
      <t>カイジョ</t>
    </rPh>
    <rPh sb="34" eb="36">
      <t>ジョウケン</t>
    </rPh>
    <rPh sb="37" eb="39">
      <t>キサイ</t>
    </rPh>
    <phoneticPr fontId="4"/>
  </si>
  <si>
    <t>　入居及びサービス提供に関する契約において、入居者の権利を不当に狭めるような契約解除の条件を定めていませんか。（定めていなければ○）</t>
    <rPh sb="1" eb="3">
      <t>ニュウキョ</t>
    </rPh>
    <rPh sb="3" eb="4">
      <t>オヨ</t>
    </rPh>
    <rPh sb="9" eb="11">
      <t>テイキョウ</t>
    </rPh>
    <rPh sb="12" eb="13">
      <t>カン</t>
    </rPh>
    <rPh sb="15" eb="17">
      <t>ケイヤク</t>
    </rPh>
    <rPh sb="22" eb="25">
      <t>ニュウキョシャ</t>
    </rPh>
    <rPh sb="26" eb="28">
      <t>ケンリ</t>
    </rPh>
    <rPh sb="29" eb="31">
      <t>フトウ</t>
    </rPh>
    <rPh sb="32" eb="33">
      <t>セバ</t>
    </rPh>
    <rPh sb="38" eb="40">
      <t>ケイヤク</t>
    </rPh>
    <rPh sb="40" eb="42">
      <t>カイジョ</t>
    </rPh>
    <rPh sb="43" eb="45">
      <t>ジョウケン</t>
    </rPh>
    <rPh sb="46" eb="47">
      <t>サダ</t>
    </rPh>
    <rPh sb="56" eb="57">
      <t>サダ</t>
    </rPh>
    <phoneticPr fontId="4"/>
  </si>
  <si>
    <t>　正当な理由なく入居者に対するサービスの提供を拒んでいませんか。（拒んでいなければ○）</t>
    <rPh sb="1" eb="3">
      <t>セイトウ</t>
    </rPh>
    <rPh sb="4" eb="6">
      <t>リユウ</t>
    </rPh>
    <rPh sb="8" eb="11">
      <t>ニュウキョシャ</t>
    </rPh>
    <rPh sb="12" eb="13">
      <t>タイ</t>
    </rPh>
    <rPh sb="20" eb="22">
      <t>テイキョウ</t>
    </rPh>
    <rPh sb="23" eb="24">
      <t>コバ</t>
    </rPh>
    <rPh sb="33" eb="34">
      <t>コバ</t>
    </rPh>
    <phoneticPr fontId="4"/>
  </si>
  <si>
    <t>　入居申込者又は入居者が入院治療を要する者であること等入居者等に対し自ら必要なサービスを提供することが困難であると認めた場合は、適切な病院又は診療所の紹介その他の適切な措置を速やかに講じていますか。</t>
    <rPh sb="1" eb="3">
      <t>ニュウキョ</t>
    </rPh>
    <rPh sb="3" eb="6">
      <t>モウシコミシャ</t>
    </rPh>
    <rPh sb="6" eb="7">
      <t>マタ</t>
    </rPh>
    <rPh sb="8" eb="11">
      <t>ニュウキョシャ</t>
    </rPh>
    <rPh sb="12" eb="14">
      <t>ニュウイン</t>
    </rPh>
    <rPh sb="14" eb="16">
      <t>チリョウ</t>
    </rPh>
    <rPh sb="17" eb="18">
      <t>ヨウ</t>
    </rPh>
    <rPh sb="20" eb="21">
      <t>シャ</t>
    </rPh>
    <rPh sb="26" eb="27">
      <t>トウ</t>
    </rPh>
    <rPh sb="27" eb="30">
      <t>ニュウキョシャ</t>
    </rPh>
    <rPh sb="30" eb="31">
      <t>トウ</t>
    </rPh>
    <rPh sb="32" eb="33">
      <t>タイ</t>
    </rPh>
    <rPh sb="34" eb="35">
      <t>ミズカ</t>
    </rPh>
    <rPh sb="36" eb="38">
      <t>ヒツヨウ</t>
    </rPh>
    <rPh sb="44" eb="46">
      <t>テイキョウ</t>
    </rPh>
    <rPh sb="51" eb="53">
      <t>コンナン</t>
    </rPh>
    <rPh sb="57" eb="58">
      <t>ミト</t>
    </rPh>
    <rPh sb="60" eb="62">
      <t>バアイ</t>
    </rPh>
    <rPh sb="64" eb="66">
      <t>テキセツ</t>
    </rPh>
    <rPh sb="67" eb="69">
      <t>ビョウイン</t>
    </rPh>
    <rPh sb="69" eb="70">
      <t>マタ</t>
    </rPh>
    <rPh sb="71" eb="74">
      <t>シンリョウジョ</t>
    </rPh>
    <rPh sb="75" eb="77">
      <t>ショウカイ</t>
    </rPh>
    <rPh sb="79" eb="80">
      <t>タ</t>
    </rPh>
    <rPh sb="81" eb="83">
      <t>テキセツ</t>
    </rPh>
    <rPh sb="84" eb="86">
      <t>ソチ</t>
    </rPh>
    <rPh sb="87" eb="88">
      <t>スミ</t>
    </rPh>
    <rPh sb="91" eb="92">
      <t>コウ</t>
    </rPh>
    <phoneticPr fontId="4"/>
  </si>
  <si>
    <t>　サービスの提供に当たっては、利用者の心身の状況、その置かれている環境等の把握に努めていますか。</t>
    <rPh sb="6" eb="8">
      <t>テイキョウ</t>
    </rPh>
    <rPh sb="9" eb="10">
      <t>ア</t>
    </rPh>
    <rPh sb="15" eb="18">
      <t>リヨウシャ</t>
    </rPh>
    <rPh sb="19" eb="21">
      <t>シンシン</t>
    </rPh>
    <rPh sb="22" eb="24">
      <t>ジョウキョウ</t>
    </rPh>
    <rPh sb="27" eb="28">
      <t>オ</t>
    </rPh>
    <rPh sb="33" eb="35">
      <t>カンキョウ</t>
    </rPh>
    <rPh sb="35" eb="36">
      <t>トウ</t>
    </rPh>
    <rPh sb="37" eb="39">
      <t>ハアク</t>
    </rPh>
    <rPh sb="40" eb="41">
      <t>ツト</t>
    </rPh>
    <phoneticPr fontId="4"/>
  </si>
  <si>
    <t>　サービスの提供を求められた場合は、被保険者証によって被保険者資格、要介護認定の有無及び有効期間を確認していますか。</t>
    <rPh sb="6" eb="8">
      <t>テイキョウ</t>
    </rPh>
    <rPh sb="9" eb="10">
      <t>モト</t>
    </rPh>
    <rPh sb="14" eb="16">
      <t>バアイ</t>
    </rPh>
    <rPh sb="18" eb="22">
      <t>ヒホケンシャ</t>
    </rPh>
    <rPh sb="22" eb="23">
      <t>ショウ</t>
    </rPh>
    <rPh sb="27" eb="31">
      <t>ヒホケンシャ</t>
    </rPh>
    <rPh sb="31" eb="33">
      <t>シカク</t>
    </rPh>
    <rPh sb="34" eb="37">
      <t>ヨウカイゴ</t>
    </rPh>
    <rPh sb="37" eb="39">
      <t>ニンテイ</t>
    </rPh>
    <rPh sb="40" eb="42">
      <t>ウム</t>
    </rPh>
    <rPh sb="42" eb="43">
      <t>オヨ</t>
    </rPh>
    <rPh sb="44" eb="46">
      <t>ユウコウ</t>
    </rPh>
    <rPh sb="46" eb="48">
      <t>キカン</t>
    </rPh>
    <rPh sb="49" eb="51">
      <t>カクニン</t>
    </rPh>
    <phoneticPr fontId="4"/>
  </si>
  <si>
    <t>　利用者の要介護認定の更新の申請が、遅くとも当該利用者が受けている要介護認定の有効期間が終了する日の３０日前までになされるよう、必要な援助を行っていますか。</t>
    <rPh sb="1" eb="4">
      <t>リヨウシャ</t>
    </rPh>
    <rPh sb="5" eb="8">
      <t>ヨウカイゴ</t>
    </rPh>
    <rPh sb="8" eb="10">
      <t>ニンテイ</t>
    </rPh>
    <rPh sb="11" eb="13">
      <t>コウシン</t>
    </rPh>
    <rPh sb="14" eb="16">
      <t>シンセイ</t>
    </rPh>
    <rPh sb="18" eb="19">
      <t>オソ</t>
    </rPh>
    <rPh sb="22" eb="24">
      <t>トウガイ</t>
    </rPh>
    <rPh sb="24" eb="27">
      <t>リヨウシャ</t>
    </rPh>
    <rPh sb="28" eb="29">
      <t>ウ</t>
    </rPh>
    <rPh sb="33" eb="36">
      <t>ヨウカイゴ</t>
    </rPh>
    <rPh sb="36" eb="38">
      <t>ニンテイ</t>
    </rPh>
    <rPh sb="39" eb="41">
      <t>ユウコウ</t>
    </rPh>
    <rPh sb="41" eb="43">
      <t>キカン</t>
    </rPh>
    <rPh sb="44" eb="46">
      <t>シュウリョウ</t>
    </rPh>
    <rPh sb="48" eb="49">
      <t>ヒ</t>
    </rPh>
    <rPh sb="52" eb="53">
      <t>ヒ</t>
    </rPh>
    <rPh sb="53" eb="54">
      <t>マエ</t>
    </rPh>
    <rPh sb="64" eb="66">
      <t>ヒツヨウ</t>
    </rPh>
    <rPh sb="67" eb="69">
      <t>エンジョ</t>
    </rPh>
    <rPh sb="70" eb="71">
      <t>オコナ</t>
    </rPh>
    <phoneticPr fontId="4"/>
  </si>
  <si>
    <t>　サービスの開始に際しては、当該開始の年月日及び入居している指定地域密着型特定施設の名称を、サービスの終了に際しては当該終了の年月日を、被保険者証に記載していますか。</t>
    <rPh sb="6" eb="8">
      <t>カイシ</t>
    </rPh>
    <rPh sb="9" eb="10">
      <t>サイ</t>
    </rPh>
    <rPh sb="14" eb="16">
      <t>トウガイ</t>
    </rPh>
    <rPh sb="16" eb="18">
      <t>カイシ</t>
    </rPh>
    <rPh sb="19" eb="22">
      <t>ネンガッピ</t>
    </rPh>
    <rPh sb="22" eb="23">
      <t>オヨ</t>
    </rPh>
    <rPh sb="24" eb="26">
      <t>ニュウキョ</t>
    </rPh>
    <rPh sb="30" eb="32">
      <t>シテイ</t>
    </rPh>
    <rPh sb="32" eb="34">
      <t>チイキ</t>
    </rPh>
    <rPh sb="34" eb="37">
      <t>ミッチャクガタ</t>
    </rPh>
    <rPh sb="37" eb="39">
      <t>トクテイ</t>
    </rPh>
    <rPh sb="39" eb="41">
      <t>シセツ</t>
    </rPh>
    <rPh sb="42" eb="44">
      <t>メイショウ</t>
    </rPh>
    <rPh sb="51" eb="53">
      <t>シュウリョウ</t>
    </rPh>
    <rPh sb="54" eb="55">
      <t>サイ</t>
    </rPh>
    <rPh sb="58" eb="60">
      <t>トウガイ</t>
    </rPh>
    <rPh sb="60" eb="62">
      <t>シュウリョウ</t>
    </rPh>
    <rPh sb="63" eb="66">
      <t>ネンガッピ</t>
    </rPh>
    <rPh sb="68" eb="72">
      <t>ヒホケンシャ</t>
    </rPh>
    <rPh sb="72" eb="73">
      <t>ショウ</t>
    </rPh>
    <rPh sb="74" eb="76">
      <t>キサイ</t>
    </rPh>
    <phoneticPr fontId="4"/>
  </si>
  <si>
    <t>　サービスを提供した際には、提供した具体的なサービスの内容等（提供日、内容、利用者の状況その他必要な事項）を記録し、サービスの完結の日から５年間保存していますか。</t>
    <rPh sb="6" eb="8">
      <t>テイキョウ</t>
    </rPh>
    <rPh sb="10" eb="11">
      <t>サイ</t>
    </rPh>
    <rPh sb="14" eb="16">
      <t>テイキョウ</t>
    </rPh>
    <rPh sb="18" eb="21">
      <t>グタイテキ</t>
    </rPh>
    <rPh sb="27" eb="29">
      <t>ナイヨウ</t>
    </rPh>
    <rPh sb="29" eb="30">
      <t>トウ</t>
    </rPh>
    <rPh sb="31" eb="33">
      <t>テイキョウ</t>
    </rPh>
    <rPh sb="33" eb="34">
      <t>ビ</t>
    </rPh>
    <rPh sb="35" eb="37">
      <t>ナイヨウ</t>
    </rPh>
    <rPh sb="38" eb="41">
      <t>リヨウシャ</t>
    </rPh>
    <rPh sb="42" eb="44">
      <t>ジョウキョウ</t>
    </rPh>
    <rPh sb="46" eb="47">
      <t>タ</t>
    </rPh>
    <rPh sb="47" eb="49">
      <t>ヒツヨウ</t>
    </rPh>
    <rPh sb="50" eb="52">
      <t>ジコウ</t>
    </rPh>
    <rPh sb="54" eb="56">
      <t>キロク</t>
    </rPh>
    <rPh sb="63" eb="65">
      <t>カンケツ</t>
    </rPh>
    <rPh sb="66" eb="67">
      <t>ヒ</t>
    </rPh>
    <rPh sb="70" eb="72">
      <t>ネンカン</t>
    </rPh>
    <rPh sb="72" eb="74">
      <t>ホゾン</t>
    </rPh>
    <phoneticPr fontId="4"/>
  </si>
  <si>
    <t>　介護保険負担割合証によって利用者の負担割合を確認していますか。</t>
    <rPh sb="1" eb="3">
      <t>カイゴ</t>
    </rPh>
    <rPh sb="3" eb="5">
      <t>ホケン</t>
    </rPh>
    <rPh sb="5" eb="7">
      <t>フタン</t>
    </rPh>
    <rPh sb="7" eb="9">
      <t>ワリアイ</t>
    </rPh>
    <rPh sb="9" eb="10">
      <t>アカシ</t>
    </rPh>
    <rPh sb="14" eb="17">
      <t>リヨウシャ</t>
    </rPh>
    <rPh sb="18" eb="20">
      <t>フタン</t>
    </rPh>
    <rPh sb="20" eb="22">
      <t>ワリアイ</t>
    </rPh>
    <rPh sb="23" eb="25">
      <t>カクニン</t>
    </rPh>
    <phoneticPr fontId="4"/>
  </si>
  <si>
    <t>　法定代理受領サービスに該当するサービスを提供した際には、その利用者から利用料の一部として、当該サービスに係る地域密着型介護サービス費用基準額から当該指定地域密着型特定施設入居者生活介護事業者に支払われる地域密着型介護サービス費の額を控除して得た額の支払を受けていますか。</t>
    <rPh sb="31" eb="34">
      <t>リヨウシャ</t>
    </rPh>
    <rPh sb="73" eb="75">
      <t>トウガイ</t>
    </rPh>
    <rPh sb="75" eb="77">
      <t>シテイ</t>
    </rPh>
    <rPh sb="77" eb="79">
      <t>チイキ</t>
    </rPh>
    <rPh sb="79" eb="82">
      <t>ミッチャクガタ</t>
    </rPh>
    <phoneticPr fontId="4"/>
  </si>
  <si>
    <t>　法定代理受領サービスに該当しないサービスを提供した際（償還払い）には、その利用者から支払を受ける利用料の額と、サービスに係る地域密着型介護サービス費用基準額との間に、不合理な差額が生じないようにしていますか。（事例がない場合は「事例なし」と記入してください。）</t>
    <rPh sb="28" eb="30">
      <t>ショウカン</t>
    </rPh>
    <rPh sb="30" eb="31">
      <t>バラ</t>
    </rPh>
    <phoneticPr fontId="4"/>
  </si>
  <si>
    <t>　利用者に対して、食材料費、居住費等の内訳が記載されている領収証を発行していますか。</t>
    <rPh sb="1" eb="4">
      <t>リヨウシャ</t>
    </rPh>
    <rPh sb="5" eb="6">
      <t>タイ</t>
    </rPh>
    <rPh sb="14" eb="16">
      <t>キョジュウ</t>
    </rPh>
    <rPh sb="16" eb="17">
      <t>ヒ</t>
    </rPh>
    <rPh sb="29" eb="32">
      <t>リョウシュウショウ</t>
    </rPh>
    <rPh sb="33" eb="35">
      <t>ハッコウ</t>
    </rPh>
    <phoneticPr fontId="4"/>
  </si>
  <si>
    <t>　食材料費、居住費等の費用の額にかかるサービスの提供に当たっては、あらかじめ、利用者又はその家族に対し、サービスの内容及び費用について説明し利用者の同意を得ていますか。</t>
    <rPh sb="1" eb="2">
      <t>ショク</t>
    </rPh>
    <rPh sb="2" eb="5">
      <t>ザイリョウヒ</t>
    </rPh>
    <rPh sb="6" eb="8">
      <t>キョジュウ</t>
    </rPh>
    <rPh sb="8" eb="9">
      <t>ヒ</t>
    </rPh>
    <rPh sb="9" eb="10">
      <t>トウ</t>
    </rPh>
    <rPh sb="11" eb="13">
      <t>ヒヨウ</t>
    </rPh>
    <rPh sb="14" eb="15">
      <t>ガク</t>
    </rPh>
    <rPh sb="24" eb="26">
      <t>テイキョウ</t>
    </rPh>
    <rPh sb="27" eb="28">
      <t>ア</t>
    </rPh>
    <rPh sb="39" eb="41">
      <t>リヨウ</t>
    </rPh>
    <rPh sb="41" eb="42">
      <t>シャ</t>
    </rPh>
    <rPh sb="42" eb="43">
      <t>マタ</t>
    </rPh>
    <rPh sb="46" eb="48">
      <t>カゾク</t>
    </rPh>
    <rPh sb="49" eb="50">
      <t>タイ</t>
    </rPh>
    <rPh sb="57" eb="59">
      <t>ナイヨウ</t>
    </rPh>
    <rPh sb="59" eb="60">
      <t>オヨ</t>
    </rPh>
    <rPh sb="61" eb="63">
      <t>ヒヨウ</t>
    </rPh>
    <rPh sb="67" eb="69">
      <t>セツメイ</t>
    </rPh>
    <rPh sb="70" eb="73">
      <t>リヨウシャ</t>
    </rPh>
    <rPh sb="74" eb="76">
      <t>ドウイ</t>
    </rPh>
    <rPh sb="77" eb="78">
      <t>エ</t>
    </rPh>
    <phoneticPr fontId="4"/>
  </si>
  <si>
    <t>　法定代理受領サービスでないサービス提供に係る利用料の支払いを受けた（償還払い）場合は、提供したサービスの内容、費用の額その他必要と認められる事項を記載したサービス提供証明書を、利用者に対して交付していますか。（事例がない場合は「事例なし」と記入）</t>
    <rPh sb="1" eb="3">
      <t>ホウテイ</t>
    </rPh>
    <rPh sb="3" eb="5">
      <t>ダイリ</t>
    </rPh>
    <rPh sb="5" eb="7">
      <t>ジュリョウ</t>
    </rPh>
    <rPh sb="18" eb="20">
      <t>テイキョウ</t>
    </rPh>
    <rPh sb="21" eb="22">
      <t>カカ</t>
    </rPh>
    <rPh sb="23" eb="26">
      <t>リヨウリョウ</t>
    </rPh>
    <rPh sb="27" eb="29">
      <t>シハラ</t>
    </rPh>
    <rPh sb="31" eb="32">
      <t>ウ</t>
    </rPh>
    <rPh sb="35" eb="37">
      <t>ショウカン</t>
    </rPh>
    <rPh sb="37" eb="38">
      <t>バラ</t>
    </rPh>
    <rPh sb="40" eb="42">
      <t>バアイ</t>
    </rPh>
    <rPh sb="44" eb="46">
      <t>テイキョウ</t>
    </rPh>
    <rPh sb="53" eb="55">
      <t>ナイヨウ</t>
    </rPh>
    <rPh sb="56" eb="58">
      <t>ヒヨウ</t>
    </rPh>
    <rPh sb="59" eb="60">
      <t>ガク</t>
    </rPh>
    <rPh sb="62" eb="63">
      <t>タ</t>
    </rPh>
    <rPh sb="63" eb="65">
      <t>ヒツヨウ</t>
    </rPh>
    <rPh sb="66" eb="67">
      <t>ミト</t>
    </rPh>
    <rPh sb="71" eb="73">
      <t>ジコウ</t>
    </rPh>
    <rPh sb="74" eb="76">
      <t>キサイ</t>
    </rPh>
    <rPh sb="82" eb="84">
      <t>テイキョウ</t>
    </rPh>
    <rPh sb="84" eb="87">
      <t>ショウメイショ</t>
    </rPh>
    <rPh sb="89" eb="92">
      <t>リヨウシャ</t>
    </rPh>
    <rPh sb="93" eb="94">
      <t>タイ</t>
    </rPh>
    <rPh sb="96" eb="98">
      <t>コウフ</t>
    </rPh>
    <phoneticPr fontId="4"/>
  </si>
  <si>
    <t>　利用者の要介護状態の軽減又は悪化の防止に資するよう、認知症の状況等利用者の心身の状況を踏まえて、日常生活に必要な援助を妥当適切に行っていますか。</t>
    <rPh sb="1" eb="4">
      <t>リヨウシャ</t>
    </rPh>
    <rPh sb="5" eb="8">
      <t>ヨウカイゴ</t>
    </rPh>
    <rPh sb="8" eb="10">
      <t>ジョウタイ</t>
    </rPh>
    <rPh sb="11" eb="13">
      <t>ケイゲン</t>
    </rPh>
    <rPh sb="13" eb="14">
      <t>マタ</t>
    </rPh>
    <rPh sb="15" eb="17">
      <t>アッカ</t>
    </rPh>
    <rPh sb="18" eb="20">
      <t>ボウシ</t>
    </rPh>
    <rPh sb="21" eb="22">
      <t>シ</t>
    </rPh>
    <rPh sb="27" eb="30">
      <t>ニンチショウ</t>
    </rPh>
    <rPh sb="31" eb="33">
      <t>ジョウキョウ</t>
    </rPh>
    <rPh sb="33" eb="34">
      <t>トウ</t>
    </rPh>
    <rPh sb="34" eb="37">
      <t>リヨウシャ</t>
    </rPh>
    <rPh sb="38" eb="40">
      <t>シンシン</t>
    </rPh>
    <rPh sb="41" eb="43">
      <t>ジョウキョウ</t>
    </rPh>
    <rPh sb="44" eb="45">
      <t>フ</t>
    </rPh>
    <rPh sb="49" eb="51">
      <t>ニチジョウ</t>
    </rPh>
    <rPh sb="51" eb="53">
      <t>セイカツ</t>
    </rPh>
    <rPh sb="54" eb="56">
      <t>ヒツヨウ</t>
    </rPh>
    <rPh sb="57" eb="59">
      <t>エンジョ</t>
    </rPh>
    <rPh sb="60" eb="62">
      <t>ダトウ</t>
    </rPh>
    <rPh sb="62" eb="64">
      <t>テキセツ</t>
    </rPh>
    <rPh sb="65" eb="66">
      <t>オコナ</t>
    </rPh>
    <phoneticPr fontId="4"/>
  </si>
  <si>
    <t>　地域密着型特定施設サービス計画に基づき、サービスが漫然かつ画一的なものとならないよう配慮していますか。</t>
    <rPh sb="1" eb="3">
      <t>チイキ</t>
    </rPh>
    <rPh sb="3" eb="6">
      <t>ミッチャクガタ</t>
    </rPh>
    <rPh sb="6" eb="8">
      <t>トクテイ</t>
    </rPh>
    <rPh sb="8" eb="10">
      <t>シセツ</t>
    </rPh>
    <rPh sb="14" eb="16">
      <t>ケイカク</t>
    </rPh>
    <rPh sb="17" eb="18">
      <t>モト</t>
    </rPh>
    <rPh sb="26" eb="28">
      <t>マンゼン</t>
    </rPh>
    <rPh sb="30" eb="33">
      <t>カクイツテキ</t>
    </rPh>
    <rPh sb="43" eb="45">
      <t>ハイリョ</t>
    </rPh>
    <phoneticPr fontId="4"/>
  </si>
  <si>
    <t>　サービス提供に当たっては懇切丁寧に行うことを旨とし、利用者又はその家族から求められたときは、サービスの提供方法等について、理解しやすいように説明を行なっていますか。</t>
    <rPh sb="27" eb="30">
      <t>リヨウシャ</t>
    </rPh>
    <rPh sb="38" eb="39">
      <t>モト</t>
    </rPh>
    <rPh sb="52" eb="54">
      <t>テイキョウ</t>
    </rPh>
    <rPh sb="54" eb="56">
      <t>ホウホウ</t>
    </rPh>
    <rPh sb="56" eb="57">
      <t>トウ</t>
    </rPh>
    <rPh sb="62" eb="64">
      <t>リカイ</t>
    </rPh>
    <rPh sb="71" eb="73">
      <t>セツメイ</t>
    </rPh>
    <rPh sb="74" eb="75">
      <t>オコ</t>
    </rPh>
    <phoneticPr fontId="4"/>
  </si>
  <si>
    <t>　サービス提供に当たっては、身体的拘束その他利用者の行動の制限を行わないようにしていますか。</t>
    <rPh sb="5" eb="7">
      <t>テイキョウ</t>
    </rPh>
    <rPh sb="8" eb="9">
      <t>ア</t>
    </rPh>
    <rPh sb="14" eb="17">
      <t>シンタイテキ</t>
    </rPh>
    <rPh sb="17" eb="19">
      <t>コウソク</t>
    </rPh>
    <rPh sb="21" eb="22">
      <t>タ</t>
    </rPh>
    <rPh sb="22" eb="25">
      <t>リヨウシャ</t>
    </rPh>
    <rPh sb="26" eb="28">
      <t>コウドウ</t>
    </rPh>
    <rPh sb="29" eb="31">
      <t>セイゲン</t>
    </rPh>
    <rPh sb="32" eb="33">
      <t>オコナ</t>
    </rPh>
    <phoneticPr fontId="4"/>
  </si>
  <si>
    <t>　運営規程及び重要事項説明書で身体的拘束等の廃止について規定していますか。</t>
    <rPh sb="1" eb="3">
      <t>ウンエイ</t>
    </rPh>
    <rPh sb="3" eb="5">
      <t>キテイ</t>
    </rPh>
    <rPh sb="5" eb="6">
      <t>オヨ</t>
    </rPh>
    <rPh sb="7" eb="9">
      <t>ジュウヨウ</t>
    </rPh>
    <rPh sb="9" eb="11">
      <t>ジコウ</t>
    </rPh>
    <rPh sb="11" eb="14">
      <t>セツメイショ</t>
    </rPh>
    <rPh sb="15" eb="18">
      <t>シンタイテキ</t>
    </rPh>
    <rPh sb="18" eb="20">
      <t>コウソク</t>
    </rPh>
    <rPh sb="20" eb="21">
      <t>トウ</t>
    </rPh>
    <rPh sb="22" eb="24">
      <t>ハイシ</t>
    </rPh>
    <rPh sb="28" eb="30">
      <t>キテイ</t>
    </rPh>
    <phoneticPr fontId="4"/>
  </si>
  <si>
    <t>　契約書に身体拘束の廃止についての項目がありますか。</t>
    <rPh sb="1" eb="4">
      <t>ケイヤクショ</t>
    </rPh>
    <rPh sb="5" eb="7">
      <t>シンタイ</t>
    </rPh>
    <rPh sb="7" eb="9">
      <t>コウソク</t>
    </rPh>
    <rPh sb="10" eb="12">
      <t>ハイシ</t>
    </rPh>
    <rPh sb="17" eb="19">
      <t>コウモク</t>
    </rPh>
    <phoneticPr fontId="4"/>
  </si>
  <si>
    <t>　やむを得ず身体的拘束等を行う場合の手続き等を定めていますか。</t>
    <rPh sb="4" eb="5">
      <t>エ</t>
    </rPh>
    <rPh sb="6" eb="9">
      <t>シンタイテキ</t>
    </rPh>
    <rPh sb="9" eb="11">
      <t>コウソク</t>
    </rPh>
    <rPh sb="11" eb="12">
      <t>トウ</t>
    </rPh>
    <rPh sb="13" eb="14">
      <t>オコナ</t>
    </rPh>
    <rPh sb="15" eb="17">
      <t>バアイ</t>
    </rPh>
    <rPh sb="18" eb="20">
      <t>テツヅ</t>
    </rPh>
    <rPh sb="21" eb="22">
      <t>トウ</t>
    </rPh>
    <rPh sb="23" eb="24">
      <t>サダ</t>
    </rPh>
    <phoneticPr fontId="4"/>
  </si>
  <si>
    <t>　身体的拘束を行った事例がありますか。</t>
    <rPh sb="1" eb="4">
      <t>シンタイテキ</t>
    </rPh>
    <rPh sb="4" eb="6">
      <t>コウソク</t>
    </rPh>
    <rPh sb="7" eb="8">
      <t>オコナ</t>
    </rPh>
    <rPh sb="10" eb="12">
      <t>ジレイ</t>
    </rPh>
    <phoneticPr fontId="4"/>
  </si>
  <si>
    <t>　（２６で事例ありの場合）「切迫性」・「非代替性」・「一時性」のすべてを満たしていますか。</t>
    <rPh sb="5" eb="7">
      <t>ジレイ</t>
    </rPh>
    <rPh sb="10" eb="12">
      <t>バアイ</t>
    </rPh>
    <rPh sb="14" eb="17">
      <t>セッパクセイ</t>
    </rPh>
    <rPh sb="20" eb="21">
      <t>ヒ</t>
    </rPh>
    <rPh sb="21" eb="23">
      <t>ダイガ</t>
    </rPh>
    <rPh sb="23" eb="24">
      <t>セイ</t>
    </rPh>
    <rPh sb="27" eb="29">
      <t>イチジ</t>
    </rPh>
    <rPh sb="29" eb="30">
      <t>セイ</t>
    </rPh>
    <rPh sb="36" eb="37">
      <t>ミ</t>
    </rPh>
    <phoneticPr fontId="4"/>
  </si>
  <si>
    <t>　（２６で事例ありの場合）利用者本人や家族に対し、身体的拘束の内容、目的、理由、拘束の時間、時間帯、期間等を詳細に説明し、理解を得ていますか。</t>
    <rPh sb="13" eb="16">
      <t>リヨウシャ</t>
    </rPh>
    <rPh sb="16" eb="18">
      <t>ホンニン</t>
    </rPh>
    <phoneticPr fontId="4"/>
  </si>
  <si>
    <t>　（２６で事例ありの場合）身体拘束の態様及び時間、その際の利用者の心身の状況、緊急やむを得なかった理由を記録し、５年間保存していますか。</t>
    <rPh sb="13" eb="15">
      <t>シンタイ</t>
    </rPh>
    <rPh sb="15" eb="17">
      <t>コウソク</t>
    </rPh>
    <rPh sb="18" eb="20">
      <t>タイヨウ</t>
    </rPh>
    <rPh sb="20" eb="21">
      <t>オヨ</t>
    </rPh>
    <rPh sb="22" eb="24">
      <t>ジカン</t>
    </rPh>
    <rPh sb="27" eb="28">
      <t>サイ</t>
    </rPh>
    <rPh sb="29" eb="32">
      <t>リヨウシャ</t>
    </rPh>
    <rPh sb="33" eb="35">
      <t>シンシン</t>
    </rPh>
    <rPh sb="36" eb="38">
      <t>ジョウキョウ</t>
    </rPh>
    <rPh sb="39" eb="41">
      <t>キンキュウ</t>
    </rPh>
    <rPh sb="44" eb="45">
      <t>エ</t>
    </rPh>
    <rPh sb="49" eb="51">
      <t>リユウ</t>
    </rPh>
    <rPh sb="52" eb="54">
      <t>キロク</t>
    </rPh>
    <rPh sb="57" eb="59">
      <t>ネンカン</t>
    </rPh>
    <rPh sb="59" eb="61">
      <t>ホゾン</t>
    </rPh>
    <phoneticPr fontId="4"/>
  </si>
  <si>
    <t>　（２６で事例ありの場合）常に観察、再検討、改善を行っていますか。</t>
    <rPh sb="13" eb="14">
      <t>ツネ</t>
    </rPh>
    <rPh sb="15" eb="17">
      <t>カンサツ</t>
    </rPh>
    <rPh sb="18" eb="21">
      <t>サイケントウ</t>
    </rPh>
    <rPh sb="22" eb="24">
      <t>カイゼン</t>
    </rPh>
    <rPh sb="25" eb="26">
      <t>オコナ</t>
    </rPh>
    <phoneticPr fontId="4"/>
  </si>
  <si>
    <t>　（２６で事例ありの場合）身体的拘束等の必要がなくなった場合、すみやかに拘束を解除していますか。</t>
    <rPh sb="13" eb="16">
      <t>シンタイテキ</t>
    </rPh>
    <rPh sb="16" eb="18">
      <t>コウソク</t>
    </rPh>
    <rPh sb="18" eb="19">
      <t>トウ</t>
    </rPh>
    <rPh sb="20" eb="22">
      <t>ヒツヨウ</t>
    </rPh>
    <rPh sb="28" eb="30">
      <t>バアイ</t>
    </rPh>
    <rPh sb="36" eb="38">
      <t>コウソク</t>
    </rPh>
    <rPh sb="39" eb="41">
      <t>カイジョ</t>
    </rPh>
    <phoneticPr fontId="4"/>
  </si>
  <si>
    <t>　身体的拘束等の適正化を図るため、次のア～ウの措置を講じていますか。</t>
  </si>
  <si>
    <t>イ　身体的拘束等の適正化のための指針を整備していますか。</t>
    <rPh sb="2" eb="7">
      <t>シンタイテキコウソク</t>
    </rPh>
    <rPh sb="7" eb="8">
      <t>トウ</t>
    </rPh>
    <rPh sb="9" eb="12">
      <t>テキセイカ</t>
    </rPh>
    <rPh sb="16" eb="18">
      <t>シシン</t>
    </rPh>
    <rPh sb="19" eb="21">
      <t>セイビ</t>
    </rPh>
    <phoneticPr fontId="4"/>
  </si>
  <si>
    <t>ウ　介護職員その他の従業者に対し、身体的拘束等の適正化のための研修を定期的に実施していますか。</t>
    <rPh sb="2" eb="4">
      <t>カイゴ</t>
    </rPh>
    <rPh sb="4" eb="6">
      <t>ショクイン</t>
    </rPh>
    <rPh sb="8" eb="9">
      <t>タ</t>
    </rPh>
    <rPh sb="10" eb="13">
      <t>ジュウギョウシャ</t>
    </rPh>
    <rPh sb="14" eb="15">
      <t>タイ</t>
    </rPh>
    <rPh sb="17" eb="22">
      <t>シンタイテキコウソク</t>
    </rPh>
    <rPh sb="22" eb="23">
      <t>トウ</t>
    </rPh>
    <rPh sb="24" eb="27">
      <t>テキセイカ</t>
    </rPh>
    <rPh sb="31" eb="33">
      <t>ケンシュウ</t>
    </rPh>
    <rPh sb="34" eb="37">
      <t>テイキテキ</t>
    </rPh>
    <rPh sb="38" eb="40">
      <t>ジッシ</t>
    </rPh>
    <phoneticPr fontId="4"/>
  </si>
  <si>
    <t>　自ら提供するサービスの質の評価を行い、常にその改善を図っていますか。</t>
    <rPh sb="1" eb="2">
      <t>ミズカ</t>
    </rPh>
    <rPh sb="3" eb="5">
      <t>テイキョウ</t>
    </rPh>
    <rPh sb="12" eb="13">
      <t>シツ</t>
    </rPh>
    <rPh sb="14" eb="16">
      <t>ヒョウカ</t>
    </rPh>
    <rPh sb="17" eb="18">
      <t>オコナ</t>
    </rPh>
    <rPh sb="20" eb="21">
      <t>ツネ</t>
    </rPh>
    <rPh sb="24" eb="26">
      <t>カイゼン</t>
    </rPh>
    <rPh sb="27" eb="28">
      <t>ハカ</t>
    </rPh>
    <phoneticPr fontId="4"/>
  </si>
  <si>
    <t>　管理者は、地域密着型特定施設サービス計画の作成に関する業務を、計画作成担当者に担当させていますか。</t>
    <rPh sb="1" eb="4">
      <t>カンリシャ</t>
    </rPh>
    <rPh sb="6" eb="8">
      <t>チイキ</t>
    </rPh>
    <rPh sb="8" eb="11">
      <t>ミッチャクガタ</t>
    </rPh>
    <rPh sb="11" eb="13">
      <t>トクテイ</t>
    </rPh>
    <rPh sb="13" eb="15">
      <t>シセツ</t>
    </rPh>
    <rPh sb="19" eb="21">
      <t>ケイカク</t>
    </rPh>
    <rPh sb="22" eb="24">
      <t>サクセイ</t>
    </rPh>
    <rPh sb="25" eb="26">
      <t>カン</t>
    </rPh>
    <rPh sb="28" eb="30">
      <t>ギョウム</t>
    </rPh>
    <rPh sb="32" eb="34">
      <t>ケイカク</t>
    </rPh>
    <rPh sb="34" eb="36">
      <t>サクセイ</t>
    </rPh>
    <rPh sb="36" eb="39">
      <t>タントウシャ</t>
    </rPh>
    <rPh sb="40" eb="42">
      <t>タントウ</t>
    </rPh>
    <phoneticPr fontId="4"/>
  </si>
  <si>
    <t>　計画作成担当者は、地域密着型特定施設サービス計画の作成に当たっては、適切な方法により、利用者について、その有する能力、その置かれている環境等の評価を通じて利用者が現に抱える問題点を明らかにし、利用者が自立した日常生活を営むことができるように支援する上で解決すべき課題を把握していますか。</t>
    <rPh sb="1" eb="3">
      <t>ケイカク</t>
    </rPh>
    <rPh sb="3" eb="5">
      <t>サクセイ</t>
    </rPh>
    <rPh sb="5" eb="8">
      <t>タントウシャ</t>
    </rPh>
    <rPh sb="10" eb="12">
      <t>チイキ</t>
    </rPh>
    <rPh sb="12" eb="15">
      <t>ミッチャクガタ</t>
    </rPh>
    <rPh sb="15" eb="17">
      <t>トクテイ</t>
    </rPh>
    <rPh sb="17" eb="19">
      <t>シセツ</t>
    </rPh>
    <rPh sb="23" eb="25">
      <t>ケイカク</t>
    </rPh>
    <rPh sb="26" eb="28">
      <t>サクセイ</t>
    </rPh>
    <rPh sb="29" eb="30">
      <t>ア</t>
    </rPh>
    <rPh sb="35" eb="37">
      <t>テキセツ</t>
    </rPh>
    <rPh sb="38" eb="40">
      <t>ホウホウ</t>
    </rPh>
    <rPh sb="44" eb="47">
      <t>リヨウシャ</t>
    </rPh>
    <rPh sb="54" eb="55">
      <t>ユウ</t>
    </rPh>
    <rPh sb="57" eb="59">
      <t>ノウリョク</t>
    </rPh>
    <rPh sb="62" eb="63">
      <t>オ</t>
    </rPh>
    <rPh sb="68" eb="70">
      <t>カンキョウ</t>
    </rPh>
    <rPh sb="70" eb="71">
      <t>トウ</t>
    </rPh>
    <rPh sb="72" eb="74">
      <t>ヒョウカ</t>
    </rPh>
    <rPh sb="75" eb="76">
      <t>ツウ</t>
    </rPh>
    <rPh sb="78" eb="81">
      <t>リヨウシャ</t>
    </rPh>
    <rPh sb="82" eb="83">
      <t>ゲン</t>
    </rPh>
    <rPh sb="84" eb="85">
      <t>カカ</t>
    </rPh>
    <rPh sb="87" eb="90">
      <t>モンダイテン</t>
    </rPh>
    <rPh sb="91" eb="92">
      <t>アキ</t>
    </rPh>
    <rPh sb="97" eb="100">
      <t>リヨウシャ</t>
    </rPh>
    <rPh sb="101" eb="103">
      <t>ジリツ</t>
    </rPh>
    <rPh sb="105" eb="107">
      <t>ニチジョウ</t>
    </rPh>
    <rPh sb="107" eb="109">
      <t>セイカツ</t>
    </rPh>
    <rPh sb="110" eb="111">
      <t>イトナ</t>
    </rPh>
    <rPh sb="121" eb="123">
      <t>シエン</t>
    </rPh>
    <rPh sb="125" eb="126">
      <t>ウエ</t>
    </rPh>
    <rPh sb="127" eb="129">
      <t>カイケツ</t>
    </rPh>
    <rPh sb="132" eb="134">
      <t>カダイ</t>
    </rPh>
    <rPh sb="135" eb="137">
      <t>ハアク</t>
    </rPh>
    <phoneticPr fontId="4"/>
  </si>
  <si>
    <t>　計画作成担当者は、地域密着型特定施設サービス計画の作成及び実施に当たっては、利用者の希望を十分勘案していますか。</t>
    <rPh sb="1" eb="3">
      <t>ケイカク</t>
    </rPh>
    <rPh sb="3" eb="5">
      <t>サクセイ</t>
    </rPh>
    <rPh sb="5" eb="8">
      <t>タントウシャ</t>
    </rPh>
    <rPh sb="10" eb="12">
      <t>チイキ</t>
    </rPh>
    <rPh sb="12" eb="15">
      <t>ミッチャクガタ</t>
    </rPh>
    <rPh sb="15" eb="17">
      <t>トクテイ</t>
    </rPh>
    <rPh sb="17" eb="19">
      <t>シセツ</t>
    </rPh>
    <rPh sb="23" eb="25">
      <t>ケイカク</t>
    </rPh>
    <rPh sb="26" eb="28">
      <t>サクセイ</t>
    </rPh>
    <rPh sb="28" eb="29">
      <t>オヨ</t>
    </rPh>
    <rPh sb="30" eb="32">
      <t>ジッシ</t>
    </rPh>
    <rPh sb="33" eb="34">
      <t>ア</t>
    </rPh>
    <rPh sb="39" eb="42">
      <t>リヨウシャ</t>
    </rPh>
    <rPh sb="43" eb="45">
      <t>キボウ</t>
    </rPh>
    <rPh sb="46" eb="48">
      <t>ジュウブン</t>
    </rPh>
    <rPh sb="48" eb="50">
      <t>カンアン</t>
    </rPh>
    <phoneticPr fontId="4"/>
  </si>
  <si>
    <t>　計画作成担当者は、利用者又はその家族の希望、利用者について把握された解決すべき課題に基づき、他の従業者と協議※の上、サービスの目標及びその達成時期、サービスの内容、サービスを提供する上での留意点等を盛り込んだ地域密着型特定施設サービス計画の原案を作成していますか。（※協議とは具体的にはカンファレンスや会議を想定しています。）</t>
    <rPh sb="1" eb="3">
      <t>ケイカク</t>
    </rPh>
    <rPh sb="3" eb="5">
      <t>サクセイ</t>
    </rPh>
    <rPh sb="5" eb="8">
      <t>タントウシャ</t>
    </rPh>
    <rPh sb="10" eb="13">
      <t>リヨウシャ</t>
    </rPh>
    <rPh sb="13" eb="14">
      <t>マタ</t>
    </rPh>
    <rPh sb="17" eb="19">
      <t>カゾク</t>
    </rPh>
    <rPh sb="20" eb="22">
      <t>キボウ</t>
    </rPh>
    <rPh sb="23" eb="26">
      <t>リヨウシャ</t>
    </rPh>
    <rPh sb="30" eb="32">
      <t>ハアク</t>
    </rPh>
    <rPh sb="35" eb="37">
      <t>カイケツ</t>
    </rPh>
    <rPh sb="40" eb="42">
      <t>カダイ</t>
    </rPh>
    <rPh sb="43" eb="44">
      <t>モト</t>
    </rPh>
    <rPh sb="47" eb="48">
      <t>タ</t>
    </rPh>
    <rPh sb="49" eb="52">
      <t>ジュウギョウシャ</t>
    </rPh>
    <rPh sb="53" eb="55">
      <t>キョウギ</t>
    </rPh>
    <rPh sb="57" eb="58">
      <t>ウエ</t>
    </rPh>
    <rPh sb="64" eb="66">
      <t>モクヒョウ</t>
    </rPh>
    <rPh sb="66" eb="67">
      <t>オヨ</t>
    </rPh>
    <rPh sb="70" eb="72">
      <t>タッセイ</t>
    </rPh>
    <rPh sb="72" eb="74">
      <t>ジキ</t>
    </rPh>
    <rPh sb="80" eb="82">
      <t>ナイヨウ</t>
    </rPh>
    <rPh sb="88" eb="90">
      <t>テイキョウ</t>
    </rPh>
    <rPh sb="92" eb="93">
      <t>ウエ</t>
    </rPh>
    <rPh sb="95" eb="98">
      <t>リュウイテン</t>
    </rPh>
    <rPh sb="98" eb="99">
      <t>トウ</t>
    </rPh>
    <rPh sb="100" eb="101">
      <t>モ</t>
    </rPh>
    <rPh sb="102" eb="103">
      <t>コ</t>
    </rPh>
    <rPh sb="105" eb="107">
      <t>チイキ</t>
    </rPh>
    <rPh sb="107" eb="110">
      <t>ミッチャクガタ</t>
    </rPh>
    <rPh sb="110" eb="112">
      <t>トクテイ</t>
    </rPh>
    <rPh sb="112" eb="114">
      <t>シセツ</t>
    </rPh>
    <rPh sb="118" eb="120">
      <t>ケイカク</t>
    </rPh>
    <rPh sb="121" eb="123">
      <t>ゲンアン</t>
    </rPh>
    <rPh sb="124" eb="126">
      <t>サクセイ</t>
    </rPh>
    <rPh sb="135" eb="137">
      <t>キョウギ</t>
    </rPh>
    <rPh sb="139" eb="142">
      <t>グタイテキ</t>
    </rPh>
    <rPh sb="152" eb="154">
      <t>カイギ</t>
    </rPh>
    <rPh sb="155" eb="157">
      <t>ソウテイ</t>
    </rPh>
    <phoneticPr fontId="4"/>
  </si>
  <si>
    <t>　計画作成担当者は、地域密着型特定施設サービス計画の作成に当たっては、その原案の内容について利用者又はその家族に対して説明し、文書により利用者の同意を得ていますか。</t>
    <rPh sb="1" eb="3">
      <t>ケイカク</t>
    </rPh>
    <rPh sb="3" eb="5">
      <t>サクセイ</t>
    </rPh>
    <rPh sb="5" eb="7">
      <t>タントウ</t>
    </rPh>
    <rPh sb="7" eb="8">
      <t>シャ</t>
    </rPh>
    <rPh sb="29" eb="30">
      <t>ア</t>
    </rPh>
    <rPh sb="37" eb="39">
      <t>ゲンアン</t>
    </rPh>
    <rPh sb="40" eb="42">
      <t>ナイヨウ</t>
    </rPh>
    <rPh sb="46" eb="49">
      <t>リヨウシャ</t>
    </rPh>
    <rPh sb="49" eb="50">
      <t>マタ</t>
    </rPh>
    <rPh sb="53" eb="55">
      <t>カゾク</t>
    </rPh>
    <rPh sb="56" eb="57">
      <t>タイ</t>
    </rPh>
    <rPh sb="59" eb="61">
      <t>セツメイ</t>
    </rPh>
    <rPh sb="63" eb="65">
      <t>ブンショ</t>
    </rPh>
    <rPh sb="68" eb="71">
      <t>リヨウシャ</t>
    </rPh>
    <rPh sb="72" eb="74">
      <t>ドウイ</t>
    </rPh>
    <rPh sb="75" eb="76">
      <t>エ</t>
    </rPh>
    <phoneticPr fontId="4"/>
  </si>
  <si>
    <t>　計画作成担当者は、地域密着型特定施設サービス計画作成後においても、他の従業者との連携を継続的に行うことにより、当該計画の実施状況の把握を行うとともに、利用者についての解決すべき課題の把握を行い、必要に応じて地域密着型特定施設サービス計画の変更を行っていますか。</t>
    <rPh sb="1" eb="3">
      <t>ケイカク</t>
    </rPh>
    <rPh sb="3" eb="5">
      <t>サクセイ</t>
    </rPh>
    <rPh sb="5" eb="8">
      <t>タントウシャ</t>
    </rPh>
    <rPh sb="10" eb="12">
      <t>チイキ</t>
    </rPh>
    <rPh sb="12" eb="15">
      <t>ミッチャクガタ</t>
    </rPh>
    <rPh sb="15" eb="17">
      <t>トクテイ</t>
    </rPh>
    <rPh sb="17" eb="19">
      <t>シセツ</t>
    </rPh>
    <rPh sb="23" eb="25">
      <t>ケイカク</t>
    </rPh>
    <rPh sb="25" eb="27">
      <t>サクセイ</t>
    </rPh>
    <rPh sb="27" eb="28">
      <t>ゴ</t>
    </rPh>
    <rPh sb="34" eb="35">
      <t>タ</t>
    </rPh>
    <rPh sb="36" eb="39">
      <t>ジュウギョウシャ</t>
    </rPh>
    <rPh sb="41" eb="43">
      <t>レンケイ</t>
    </rPh>
    <rPh sb="44" eb="47">
      <t>ケイゾクテキ</t>
    </rPh>
    <rPh sb="48" eb="49">
      <t>オコナ</t>
    </rPh>
    <rPh sb="56" eb="58">
      <t>トウガイ</t>
    </rPh>
    <rPh sb="58" eb="60">
      <t>ケイカク</t>
    </rPh>
    <rPh sb="61" eb="63">
      <t>ジッシ</t>
    </rPh>
    <rPh sb="63" eb="65">
      <t>ジョウキョウ</t>
    </rPh>
    <rPh sb="66" eb="68">
      <t>ハアク</t>
    </rPh>
    <rPh sb="69" eb="70">
      <t>オコナ</t>
    </rPh>
    <rPh sb="76" eb="79">
      <t>リヨウシャ</t>
    </rPh>
    <rPh sb="84" eb="86">
      <t>カイケツ</t>
    </rPh>
    <rPh sb="89" eb="91">
      <t>カダイ</t>
    </rPh>
    <rPh sb="92" eb="94">
      <t>ハアク</t>
    </rPh>
    <rPh sb="95" eb="96">
      <t>オコナ</t>
    </rPh>
    <rPh sb="98" eb="100">
      <t>ヒツヨウ</t>
    </rPh>
    <rPh sb="101" eb="102">
      <t>オウ</t>
    </rPh>
    <rPh sb="104" eb="106">
      <t>チイキ</t>
    </rPh>
    <rPh sb="106" eb="109">
      <t>ミッチャクガタ</t>
    </rPh>
    <rPh sb="109" eb="111">
      <t>トクテイ</t>
    </rPh>
    <rPh sb="111" eb="113">
      <t>シセツ</t>
    </rPh>
    <rPh sb="117" eb="119">
      <t>ケイカク</t>
    </rPh>
    <rPh sb="120" eb="122">
      <t>ヘンコウ</t>
    </rPh>
    <rPh sb="123" eb="124">
      <t>オコナ</t>
    </rPh>
    <phoneticPr fontId="4"/>
  </si>
  <si>
    <t>　サービスの提供に当たっては、利用者の人格を十分に配慮して、心身の状況に応じ、自立の支援と日常生活の充実に資するよう適切な技術をもって行っていますか。</t>
    <rPh sb="6" eb="8">
      <t>テイキョウ</t>
    </rPh>
    <rPh sb="9" eb="10">
      <t>ア</t>
    </rPh>
    <rPh sb="15" eb="18">
      <t>リヨウシャ</t>
    </rPh>
    <rPh sb="19" eb="21">
      <t>ジンカク</t>
    </rPh>
    <rPh sb="22" eb="24">
      <t>ジュウブン</t>
    </rPh>
    <rPh sb="25" eb="27">
      <t>ハイリョ</t>
    </rPh>
    <rPh sb="30" eb="32">
      <t>シンシン</t>
    </rPh>
    <rPh sb="33" eb="35">
      <t>ジョウキョウ</t>
    </rPh>
    <rPh sb="36" eb="37">
      <t>オウ</t>
    </rPh>
    <rPh sb="39" eb="41">
      <t>ジリツ</t>
    </rPh>
    <rPh sb="42" eb="44">
      <t>シエン</t>
    </rPh>
    <rPh sb="45" eb="47">
      <t>ニチジョウ</t>
    </rPh>
    <rPh sb="47" eb="49">
      <t>セイカツ</t>
    </rPh>
    <rPh sb="50" eb="52">
      <t>ジュウジツ</t>
    </rPh>
    <rPh sb="53" eb="54">
      <t>シ</t>
    </rPh>
    <rPh sb="58" eb="60">
      <t>テキセツ</t>
    </rPh>
    <rPh sb="61" eb="63">
      <t>ギジュツ</t>
    </rPh>
    <rPh sb="67" eb="68">
      <t>オコナ</t>
    </rPh>
    <phoneticPr fontId="4"/>
  </si>
  <si>
    <t>　食事を楽しむことができる援助はどのように行っていますか。</t>
    <rPh sb="1" eb="3">
      <t>ショクジ</t>
    </rPh>
    <rPh sb="4" eb="5">
      <t>タノ</t>
    </rPh>
    <rPh sb="13" eb="15">
      <t>エンジョ</t>
    </rPh>
    <rPh sb="21" eb="22">
      <t>オコナ</t>
    </rPh>
    <phoneticPr fontId="4"/>
  </si>
  <si>
    <t>　排せつに関する援助はどのように行っていますか。</t>
    <rPh sb="1" eb="2">
      <t>ハイ</t>
    </rPh>
    <rPh sb="5" eb="6">
      <t>カン</t>
    </rPh>
    <rPh sb="8" eb="10">
      <t>エンジョ</t>
    </rPh>
    <rPh sb="16" eb="17">
      <t>オコナ</t>
    </rPh>
    <phoneticPr fontId="4"/>
  </si>
  <si>
    <t>　入浴に関する援助はどのように行っていますか。</t>
    <rPh sb="1" eb="3">
      <t>ニュウヨク</t>
    </rPh>
    <rPh sb="4" eb="5">
      <t>カン</t>
    </rPh>
    <rPh sb="7" eb="9">
      <t>エンジョ</t>
    </rPh>
    <rPh sb="15" eb="16">
      <t>オコナ</t>
    </rPh>
    <phoneticPr fontId="4"/>
  </si>
  <si>
    <t>　服薬に関する援助はどのように行っていますか。</t>
    <rPh sb="1" eb="3">
      <t>フクヤク</t>
    </rPh>
    <rPh sb="4" eb="5">
      <t>カン</t>
    </rPh>
    <rPh sb="7" eb="9">
      <t>エンジョ</t>
    </rPh>
    <rPh sb="15" eb="16">
      <t>オコナ</t>
    </rPh>
    <phoneticPr fontId="4"/>
  </si>
  <si>
    <t>　サービスの提供に当たっては、利用者間の関係の支援を図っていますか。</t>
    <rPh sb="6" eb="8">
      <t>テイキョウ</t>
    </rPh>
    <rPh sb="9" eb="10">
      <t>ア</t>
    </rPh>
    <rPh sb="15" eb="18">
      <t>リヨウシャ</t>
    </rPh>
    <rPh sb="18" eb="19">
      <t>アイダ</t>
    </rPh>
    <rPh sb="20" eb="22">
      <t>カンケイ</t>
    </rPh>
    <rPh sb="23" eb="25">
      <t>シエン</t>
    </rPh>
    <rPh sb="26" eb="27">
      <t>ハカ</t>
    </rPh>
    <phoneticPr fontId="4"/>
  </si>
  <si>
    <t>　サービスの提供に当たっては、生活リズムの把握や体調変化の早期発見等に努め、安眠や休息の支援を図っていますか。</t>
    <rPh sb="6" eb="8">
      <t>テイキョウ</t>
    </rPh>
    <rPh sb="9" eb="10">
      <t>ア</t>
    </rPh>
    <rPh sb="15" eb="17">
      <t>セイカツ</t>
    </rPh>
    <rPh sb="21" eb="23">
      <t>ハアク</t>
    </rPh>
    <rPh sb="24" eb="26">
      <t>タイチョウ</t>
    </rPh>
    <rPh sb="26" eb="28">
      <t>ヘンカ</t>
    </rPh>
    <rPh sb="29" eb="31">
      <t>ソウキ</t>
    </rPh>
    <rPh sb="31" eb="33">
      <t>ハッケン</t>
    </rPh>
    <rPh sb="33" eb="34">
      <t>トウ</t>
    </rPh>
    <rPh sb="35" eb="36">
      <t>ツト</t>
    </rPh>
    <rPh sb="38" eb="40">
      <t>アンミン</t>
    </rPh>
    <rPh sb="41" eb="43">
      <t>キュウソク</t>
    </rPh>
    <rPh sb="44" eb="46">
      <t>シエン</t>
    </rPh>
    <rPh sb="47" eb="48">
      <t>ハカ</t>
    </rPh>
    <phoneticPr fontId="4"/>
  </si>
  <si>
    <t>　利用者の心身の状況等を踏まえ、必要に応じて日常生活を送る上で必要な生活機能の改善又は維持のための機能訓練を行っていますか。</t>
    <rPh sb="1" eb="4">
      <t>リヨウシャ</t>
    </rPh>
    <rPh sb="5" eb="7">
      <t>シンシン</t>
    </rPh>
    <rPh sb="8" eb="10">
      <t>ジョウキョウ</t>
    </rPh>
    <rPh sb="10" eb="11">
      <t>トウ</t>
    </rPh>
    <rPh sb="12" eb="13">
      <t>フ</t>
    </rPh>
    <rPh sb="16" eb="18">
      <t>ヒツヨウ</t>
    </rPh>
    <rPh sb="19" eb="20">
      <t>オウ</t>
    </rPh>
    <rPh sb="22" eb="24">
      <t>ニチジョウ</t>
    </rPh>
    <rPh sb="24" eb="26">
      <t>セイカツ</t>
    </rPh>
    <rPh sb="27" eb="28">
      <t>オク</t>
    </rPh>
    <rPh sb="29" eb="30">
      <t>ウエ</t>
    </rPh>
    <rPh sb="31" eb="33">
      <t>ヒツヨウ</t>
    </rPh>
    <rPh sb="34" eb="36">
      <t>セイカツ</t>
    </rPh>
    <rPh sb="36" eb="38">
      <t>キノウ</t>
    </rPh>
    <rPh sb="39" eb="41">
      <t>カイゼン</t>
    </rPh>
    <rPh sb="41" eb="42">
      <t>マタ</t>
    </rPh>
    <rPh sb="43" eb="45">
      <t>イジ</t>
    </rPh>
    <rPh sb="49" eb="51">
      <t>キノウ</t>
    </rPh>
    <rPh sb="51" eb="53">
      <t>クンレン</t>
    </rPh>
    <rPh sb="54" eb="55">
      <t>オコナ</t>
    </rPh>
    <phoneticPr fontId="4"/>
  </si>
  <si>
    <t>　看護職員は、常に利用者の健康の状況に注意するとともに、健康保持のための適切な措置を講じていますか。</t>
    <rPh sb="1" eb="3">
      <t>カンゴ</t>
    </rPh>
    <rPh sb="3" eb="5">
      <t>ショクイン</t>
    </rPh>
    <rPh sb="7" eb="8">
      <t>ツネ</t>
    </rPh>
    <rPh sb="9" eb="12">
      <t>リヨウシャ</t>
    </rPh>
    <rPh sb="13" eb="15">
      <t>ケンコウ</t>
    </rPh>
    <rPh sb="16" eb="18">
      <t>ジョウキョウ</t>
    </rPh>
    <rPh sb="19" eb="21">
      <t>チュウイ</t>
    </rPh>
    <rPh sb="28" eb="30">
      <t>ケンコウ</t>
    </rPh>
    <rPh sb="30" eb="32">
      <t>ホジ</t>
    </rPh>
    <rPh sb="36" eb="38">
      <t>テキセツ</t>
    </rPh>
    <rPh sb="39" eb="41">
      <t>ソチ</t>
    </rPh>
    <rPh sb="42" eb="43">
      <t>コウ</t>
    </rPh>
    <phoneticPr fontId="4"/>
  </si>
  <si>
    <t>　常に利用者の心身の状況、その置かれている環境等の的確な把握に努め、利用者又はその家族に対し、その相談に適切に応じるとともに、利用者の社会生活に必要な支援を行っていますか。</t>
    <rPh sb="1" eb="2">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7">
      <t>リヨウシャ</t>
    </rPh>
    <rPh sb="37" eb="38">
      <t>マタ</t>
    </rPh>
    <rPh sb="41" eb="43">
      <t>カゾク</t>
    </rPh>
    <rPh sb="44" eb="45">
      <t>タイ</t>
    </rPh>
    <rPh sb="49" eb="51">
      <t>ソウダン</t>
    </rPh>
    <rPh sb="52" eb="54">
      <t>テキセツ</t>
    </rPh>
    <rPh sb="55" eb="56">
      <t>オウ</t>
    </rPh>
    <rPh sb="63" eb="66">
      <t>リヨウシャ</t>
    </rPh>
    <rPh sb="67" eb="69">
      <t>シャカイ</t>
    </rPh>
    <rPh sb="69" eb="71">
      <t>セイカツ</t>
    </rPh>
    <rPh sb="72" eb="74">
      <t>ヒツヨウ</t>
    </rPh>
    <rPh sb="75" eb="77">
      <t>シエン</t>
    </rPh>
    <rPh sb="78" eb="79">
      <t>オコナ</t>
    </rPh>
    <phoneticPr fontId="4"/>
  </si>
  <si>
    <t>　社会生活に必要な支援として、入居者の自らの趣味又は嗜好に応じた生きがい活動について、どんな支援を行なっていますか。</t>
    <rPh sb="1" eb="3">
      <t>シャカイ</t>
    </rPh>
    <rPh sb="3" eb="5">
      <t>セイカツ</t>
    </rPh>
    <rPh sb="6" eb="8">
      <t>ヒツヨウ</t>
    </rPh>
    <rPh sb="9" eb="11">
      <t>シエン</t>
    </rPh>
    <rPh sb="15" eb="18">
      <t>ニュウキョシャ</t>
    </rPh>
    <rPh sb="19" eb="20">
      <t>ミズカ</t>
    </rPh>
    <rPh sb="22" eb="24">
      <t>シュミ</t>
    </rPh>
    <rPh sb="24" eb="25">
      <t>マタ</t>
    </rPh>
    <rPh sb="26" eb="28">
      <t>シコウ</t>
    </rPh>
    <rPh sb="29" eb="30">
      <t>オウ</t>
    </rPh>
    <rPh sb="32" eb="33">
      <t>イ</t>
    </rPh>
    <rPh sb="36" eb="38">
      <t>カツドウ</t>
    </rPh>
    <rPh sb="46" eb="48">
      <t>シエン</t>
    </rPh>
    <rPh sb="49" eb="50">
      <t>オコ</t>
    </rPh>
    <phoneticPr fontId="4"/>
  </si>
  <si>
    <t>　社会生活に必要な支援として、各種公共サービス及び必要とする行政機関に対する手続き等に関する情報提供又は相談では、どんな支援を行なっていますか。</t>
    <rPh sb="1" eb="3">
      <t>シャカイ</t>
    </rPh>
    <rPh sb="3" eb="5">
      <t>セイカツ</t>
    </rPh>
    <rPh sb="6" eb="8">
      <t>ヒツヨウ</t>
    </rPh>
    <rPh sb="9" eb="11">
      <t>シエン</t>
    </rPh>
    <rPh sb="15" eb="17">
      <t>カクシュ</t>
    </rPh>
    <rPh sb="17" eb="19">
      <t>コウキョウ</t>
    </rPh>
    <rPh sb="23" eb="24">
      <t>オヨ</t>
    </rPh>
    <rPh sb="25" eb="27">
      <t>ヒツヨウ</t>
    </rPh>
    <rPh sb="30" eb="32">
      <t>ギョウセイ</t>
    </rPh>
    <rPh sb="32" eb="34">
      <t>キカン</t>
    </rPh>
    <rPh sb="35" eb="36">
      <t>タイ</t>
    </rPh>
    <rPh sb="38" eb="40">
      <t>テツヅ</t>
    </rPh>
    <rPh sb="41" eb="42">
      <t>ナド</t>
    </rPh>
    <rPh sb="43" eb="44">
      <t>カン</t>
    </rPh>
    <rPh sb="46" eb="48">
      <t>ジョウホウ</t>
    </rPh>
    <rPh sb="48" eb="50">
      <t>テイキョウ</t>
    </rPh>
    <rPh sb="50" eb="51">
      <t>マタ</t>
    </rPh>
    <rPh sb="52" eb="54">
      <t>ソウダン</t>
    </rPh>
    <rPh sb="60" eb="62">
      <t>シエン</t>
    </rPh>
    <rPh sb="63" eb="64">
      <t>オコ</t>
    </rPh>
    <phoneticPr fontId="4"/>
  </si>
  <si>
    <t>　常に利用者の家族との連携を図るとともに、利用者とその家族との交流等の機会を確保するよう努めていますか。</t>
    <rPh sb="1" eb="2">
      <t>ツネ</t>
    </rPh>
    <rPh sb="3" eb="6">
      <t>リヨウシャ</t>
    </rPh>
    <rPh sb="7" eb="9">
      <t>カゾク</t>
    </rPh>
    <rPh sb="11" eb="13">
      <t>レンケイ</t>
    </rPh>
    <rPh sb="14" eb="15">
      <t>ハカ</t>
    </rPh>
    <rPh sb="21" eb="24">
      <t>リヨウシャ</t>
    </rPh>
    <rPh sb="27" eb="29">
      <t>カゾク</t>
    </rPh>
    <rPh sb="31" eb="33">
      <t>コウリュウ</t>
    </rPh>
    <rPh sb="33" eb="34">
      <t>トウ</t>
    </rPh>
    <rPh sb="35" eb="37">
      <t>キカイ</t>
    </rPh>
    <rPh sb="38" eb="40">
      <t>カクホ</t>
    </rPh>
    <rPh sb="44" eb="45">
      <t>ツト</t>
    </rPh>
    <phoneticPr fontId="4"/>
  </si>
  <si>
    <t>　利用者とその家族との交流の機会をどのように確保していますか。</t>
    <rPh sb="1" eb="4">
      <t>リヨウシャ</t>
    </rPh>
    <rPh sb="7" eb="9">
      <t>カゾク</t>
    </rPh>
    <rPh sb="11" eb="13">
      <t>コウリュウ</t>
    </rPh>
    <rPh sb="14" eb="16">
      <t>キカイ</t>
    </rPh>
    <rPh sb="22" eb="24">
      <t>カクホ</t>
    </rPh>
    <phoneticPr fontId="4"/>
  </si>
  <si>
    <t>　サービスを受けている利用者が正当な理由なしにサービスの利用に関する指示に従わず要介護状態の程度を増進させた、また、偽りその他不正な行為によって保険給付を受け、また受けようとしたときは、遅滞なく意見を付してその旨を市に通知していますか。（事例がない場合は「事例なし」と記入）</t>
    <rPh sb="6" eb="7">
      <t>ウ</t>
    </rPh>
    <rPh sb="11" eb="14">
      <t>リヨウシャ</t>
    </rPh>
    <rPh sb="15" eb="17">
      <t>セイトウ</t>
    </rPh>
    <rPh sb="18" eb="20">
      <t>リユウ</t>
    </rPh>
    <rPh sb="28" eb="30">
      <t>リヨウ</t>
    </rPh>
    <rPh sb="31" eb="32">
      <t>カン</t>
    </rPh>
    <rPh sb="34" eb="36">
      <t>シジ</t>
    </rPh>
    <rPh sb="37" eb="38">
      <t>シタガ</t>
    </rPh>
    <rPh sb="40" eb="43">
      <t>ヨウカイゴ</t>
    </rPh>
    <rPh sb="43" eb="45">
      <t>ジョウタイ</t>
    </rPh>
    <rPh sb="46" eb="48">
      <t>テイド</t>
    </rPh>
    <rPh sb="49" eb="51">
      <t>ゾウシン</t>
    </rPh>
    <rPh sb="58" eb="59">
      <t>イツワ</t>
    </rPh>
    <rPh sb="62" eb="63">
      <t>タ</t>
    </rPh>
    <rPh sb="63" eb="65">
      <t>フセイ</t>
    </rPh>
    <rPh sb="66" eb="68">
      <t>コウイ</t>
    </rPh>
    <rPh sb="72" eb="74">
      <t>ホケン</t>
    </rPh>
    <rPh sb="74" eb="76">
      <t>キュウフ</t>
    </rPh>
    <rPh sb="77" eb="78">
      <t>ウ</t>
    </rPh>
    <rPh sb="82" eb="83">
      <t>ウ</t>
    </rPh>
    <rPh sb="93" eb="95">
      <t>チタイ</t>
    </rPh>
    <rPh sb="97" eb="99">
      <t>イケン</t>
    </rPh>
    <rPh sb="100" eb="101">
      <t>フ</t>
    </rPh>
    <rPh sb="105" eb="106">
      <t>ムネ</t>
    </rPh>
    <rPh sb="107" eb="108">
      <t>シ</t>
    </rPh>
    <rPh sb="109" eb="111">
      <t>ツウチ</t>
    </rPh>
    <phoneticPr fontId="4"/>
  </si>
  <si>
    <t>　サービスの提供を行っているときに利用者に病状の急変が生じた場合その他必要な場合は、速やかに主治の医師又は協力医療機関へ連絡を行う等の措置を講じていますか。</t>
    <rPh sb="6" eb="8">
      <t>テイキョウ</t>
    </rPh>
    <rPh sb="9" eb="10">
      <t>オコナ</t>
    </rPh>
    <rPh sb="17" eb="20">
      <t>リヨウシャ</t>
    </rPh>
    <rPh sb="21" eb="23">
      <t>ビョウジョウ</t>
    </rPh>
    <rPh sb="24" eb="26">
      <t>キュウヘン</t>
    </rPh>
    <rPh sb="27" eb="28">
      <t>ショウ</t>
    </rPh>
    <rPh sb="30" eb="32">
      <t>バアイ</t>
    </rPh>
    <rPh sb="34" eb="35">
      <t>タ</t>
    </rPh>
    <rPh sb="35" eb="37">
      <t>ヒツヨウ</t>
    </rPh>
    <rPh sb="38" eb="40">
      <t>バアイ</t>
    </rPh>
    <rPh sb="42" eb="43">
      <t>スミ</t>
    </rPh>
    <rPh sb="46" eb="48">
      <t>シュジ</t>
    </rPh>
    <rPh sb="49" eb="51">
      <t>イシ</t>
    </rPh>
    <rPh sb="51" eb="52">
      <t>マタ</t>
    </rPh>
    <rPh sb="53" eb="55">
      <t>キョウリョク</t>
    </rPh>
    <rPh sb="55" eb="57">
      <t>イリョウ</t>
    </rPh>
    <rPh sb="57" eb="59">
      <t>キカン</t>
    </rPh>
    <rPh sb="60" eb="62">
      <t>レンラク</t>
    </rPh>
    <rPh sb="63" eb="64">
      <t>オコナ</t>
    </rPh>
    <rPh sb="65" eb="66">
      <t>ナド</t>
    </rPh>
    <rPh sb="67" eb="69">
      <t>ソチ</t>
    </rPh>
    <rPh sb="70" eb="71">
      <t>コウ</t>
    </rPh>
    <phoneticPr fontId="4"/>
  </si>
  <si>
    <t>　緊急時に円滑な協力を得るために、協力医療機関等とあらかじめ必要事項を取り決めてありますか。</t>
    <rPh sb="1" eb="4">
      <t>キンキュウジ</t>
    </rPh>
    <rPh sb="5" eb="7">
      <t>エンカツ</t>
    </rPh>
    <rPh sb="8" eb="10">
      <t>キョウリョク</t>
    </rPh>
    <rPh sb="11" eb="12">
      <t>エ</t>
    </rPh>
    <rPh sb="17" eb="19">
      <t>キョウリョク</t>
    </rPh>
    <rPh sb="19" eb="21">
      <t>イリョウ</t>
    </rPh>
    <rPh sb="21" eb="23">
      <t>キカン</t>
    </rPh>
    <rPh sb="23" eb="24">
      <t>トウ</t>
    </rPh>
    <rPh sb="30" eb="32">
      <t>ヒツヨウ</t>
    </rPh>
    <rPh sb="32" eb="34">
      <t>ジコウ</t>
    </rPh>
    <rPh sb="35" eb="36">
      <t>ト</t>
    </rPh>
    <rPh sb="37" eb="38">
      <t>キ</t>
    </rPh>
    <phoneticPr fontId="4"/>
  </si>
  <si>
    <t>　緊急時の連絡体制を整備していますか。</t>
    <rPh sb="1" eb="4">
      <t>キンキュウジ</t>
    </rPh>
    <rPh sb="5" eb="7">
      <t>レンラク</t>
    </rPh>
    <rPh sb="7" eb="9">
      <t>タイセイ</t>
    </rPh>
    <rPh sb="10" eb="12">
      <t>セイビ</t>
    </rPh>
    <phoneticPr fontId="4"/>
  </si>
  <si>
    <t>　緊急・災害時対応マニュアルを作成し、職員に周知徹底していますか。</t>
    <rPh sb="1" eb="3">
      <t>キンキュウ</t>
    </rPh>
    <rPh sb="4" eb="7">
      <t>サイガイジ</t>
    </rPh>
    <rPh sb="7" eb="9">
      <t>タイオウ</t>
    </rPh>
    <rPh sb="15" eb="17">
      <t>サクセイ</t>
    </rPh>
    <rPh sb="19" eb="21">
      <t>ショクイン</t>
    </rPh>
    <rPh sb="22" eb="24">
      <t>シュウチ</t>
    </rPh>
    <rPh sb="24" eb="26">
      <t>テッテイ</t>
    </rPh>
    <phoneticPr fontId="4"/>
  </si>
  <si>
    <t>　管理者は、従業者の勤務体制表（ローテーション表）を作成していますか。</t>
    <rPh sb="1" eb="4">
      <t>カンリシャ</t>
    </rPh>
    <rPh sb="6" eb="9">
      <t>ジュウギョウシャ</t>
    </rPh>
    <rPh sb="10" eb="12">
      <t>キンム</t>
    </rPh>
    <rPh sb="12" eb="14">
      <t>タイセイ</t>
    </rPh>
    <rPh sb="14" eb="15">
      <t>ヒョウ</t>
    </rPh>
    <rPh sb="23" eb="24">
      <t>ヒョウ</t>
    </rPh>
    <rPh sb="26" eb="28">
      <t>サクセイ</t>
    </rPh>
    <phoneticPr fontId="4"/>
  </si>
  <si>
    <t>　管理者は、全職員について、タイムカード等により勤務実績がわかるようにしていますか。</t>
    <rPh sb="1" eb="4">
      <t>カンリシャ</t>
    </rPh>
    <rPh sb="6" eb="9">
      <t>ゼンショクイン</t>
    </rPh>
    <rPh sb="20" eb="21">
      <t>トウ</t>
    </rPh>
    <rPh sb="24" eb="26">
      <t>キンム</t>
    </rPh>
    <rPh sb="26" eb="28">
      <t>ジッセキ</t>
    </rPh>
    <phoneticPr fontId="4"/>
  </si>
  <si>
    <t>　管理者は、サービスの利用の申込みに係る調整、業務の実施状況の把握その他の管理を一元的に行い、従業者に運営基準を遵守させるための必要な指揮命令を行っていますか。</t>
    <rPh sb="1" eb="4">
      <t>カンリシャ</t>
    </rPh>
    <rPh sb="11" eb="13">
      <t>リヨウ</t>
    </rPh>
    <rPh sb="14" eb="16">
      <t>モウシコ</t>
    </rPh>
    <rPh sb="18" eb="19">
      <t>カカ</t>
    </rPh>
    <rPh sb="20" eb="22">
      <t>チョウセイ</t>
    </rPh>
    <rPh sb="23" eb="25">
      <t>ギョウム</t>
    </rPh>
    <rPh sb="26" eb="28">
      <t>ジッシ</t>
    </rPh>
    <rPh sb="28" eb="30">
      <t>ジョウキョウ</t>
    </rPh>
    <rPh sb="31" eb="33">
      <t>ハアク</t>
    </rPh>
    <rPh sb="35" eb="36">
      <t>タ</t>
    </rPh>
    <rPh sb="37" eb="39">
      <t>カンリ</t>
    </rPh>
    <rPh sb="40" eb="43">
      <t>イチゲンテキ</t>
    </rPh>
    <rPh sb="44" eb="45">
      <t>オコナ</t>
    </rPh>
    <rPh sb="47" eb="50">
      <t>ジュウギョウシャ</t>
    </rPh>
    <rPh sb="51" eb="53">
      <t>ウンエイ</t>
    </rPh>
    <rPh sb="53" eb="55">
      <t>キジュン</t>
    </rPh>
    <rPh sb="56" eb="58">
      <t>ジュンシュ</t>
    </rPh>
    <rPh sb="64" eb="66">
      <t>ヒツヨウ</t>
    </rPh>
    <rPh sb="67" eb="69">
      <t>シキ</t>
    </rPh>
    <rPh sb="69" eb="71">
      <t>メイレイ</t>
    </rPh>
    <rPh sb="72" eb="73">
      <t>オコナ</t>
    </rPh>
    <phoneticPr fontId="4"/>
  </si>
  <si>
    <t>　運営規程の内容は、常に実態を反映したものを整備していますか。また、変更があった場合は、別に市長が定める様式で届出をしていますか。</t>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4" eb="45">
      <t>ベツ</t>
    </rPh>
    <rPh sb="46" eb="48">
      <t>シチョウ</t>
    </rPh>
    <rPh sb="49" eb="50">
      <t>サダ</t>
    </rPh>
    <rPh sb="52" eb="54">
      <t>ヨウシキ</t>
    </rPh>
    <rPh sb="55" eb="56">
      <t>トドケ</t>
    </rPh>
    <rPh sb="56" eb="57">
      <t>デ</t>
    </rPh>
    <phoneticPr fontId="4"/>
  </si>
  <si>
    <t>　従業者の日々の勤務時間、常勤・非常勤の別、各職員の兼務関係が明確にされた勤務表を作成していますか。</t>
    <rPh sb="1" eb="4">
      <t>ジュウギョウシャ</t>
    </rPh>
    <rPh sb="5" eb="7">
      <t>ヒビ</t>
    </rPh>
    <rPh sb="8" eb="10">
      <t>キンム</t>
    </rPh>
    <rPh sb="10" eb="12">
      <t>ジカン</t>
    </rPh>
    <rPh sb="13" eb="15">
      <t>ジョウキン</t>
    </rPh>
    <rPh sb="16" eb="19">
      <t>ヒジョウキン</t>
    </rPh>
    <rPh sb="20" eb="21">
      <t>ベツ</t>
    </rPh>
    <rPh sb="22" eb="23">
      <t>カク</t>
    </rPh>
    <rPh sb="23" eb="25">
      <t>ショクイン</t>
    </rPh>
    <rPh sb="26" eb="28">
      <t>ケンム</t>
    </rPh>
    <rPh sb="28" eb="30">
      <t>カンケイ</t>
    </rPh>
    <rPh sb="31" eb="33">
      <t>メイカク</t>
    </rPh>
    <rPh sb="37" eb="40">
      <t>キンムヒョウ</t>
    </rPh>
    <rPh sb="41" eb="43">
      <t>サクセイ</t>
    </rPh>
    <phoneticPr fontId="4"/>
  </si>
  <si>
    <t>　本年４月以降の研修の実施日又は実施予定日はいつですか。</t>
    <rPh sb="1" eb="3">
      <t>ホンネン</t>
    </rPh>
    <rPh sb="3" eb="4">
      <t>ヘイネン</t>
    </rPh>
    <rPh sb="4" eb="5">
      <t>ツキ</t>
    </rPh>
    <rPh sb="5" eb="7">
      <t>イコウ</t>
    </rPh>
    <rPh sb="8" eb="10">
      <t>ケンシュウ</t>
    </rPh>
    <rPh sb="11" eb="14">
      <t>ジッシビ</t>
    </rPh>
    <rPh sb="14" eb="15">
      <t>マタ</t>
    </rPh>
    <rPh sb="16" eb="18">
      <t>ジッシ</t>
    </rPh>
    <rPh sb="18" eb="20">
      <t>ヨテイ</t>
    </rPh>
    <rPh sb="20" eb="21">
      <t>ヒ</t>
    </rPh>
    <phoneticPr fontId="4"/>
  </si>
  <si>
    <t>　職員を育てる取組みをどのように図っていますか。</t>
    <rPh sb="1" eb="3">
      <t>ショクイン</t>
    </rPh>
    <rPh sb="4" eb="5">
      <t>ソダ</t>
    </rPh>
    <rPh sb="7" eb="9">
      <t>トリクミ</t>
    </rPh>
    <rPh sb="16" eb="17">
      <t>ハカ</t>
    </rPh>
    <phoneticPr fontId="4"/>
  </si>
  <si>
    <t>　消防法施行規則第3条に規定する消防計画等、非常災害に関する具体的な計画を立てていますか。</t>
    <rPh sb="1" eb="3">
      <t>ショウボウ</t>
    </rPh>
    <rPh sb="3" eb="4">
      <t>ホウ</t>
    </rPh>
    <rPh sb="4" eb="6">
      <t>セコウ</t>
    </rPh>
    <rPh sb="6" eb="8">
      <t>キソク</t>
    </rPh>
    <rPh sb="8" eb="9">
      <t>ダイ</t>
    </rPh>
    <rPh sb="10" eb="11">
      <t>ジョウ</t>
    </rPh>
    <rPh sb="12" eb="14">
      <t>キテイ</t>
    </rPh>
    <rPh sb="16" eb="18">
      <t>ショウボウ</t>
    </rPh>
    <rPh sb="18" eb="20">
      <t>ケイカク</t>
    </rPh>
    <rPh sb="20" eb="21">
      <t>トウ</t>
    </rPh>
    <rPh sb="22" eb="24">
      <t>ヒジョウ</t>
    </rPh>
    <rPh sb="24" eb="26">
      <t>サイガイ</t>
    </rPh>
    <rPh sb="27" eb="28">
      <t>カン</t>
    </rPh>
    <rPh sb="30" eb="33">
      <t>グタイテキ</t>
    </rPh>
    <rPh sb="34" eb="36">
      <t>ケイカク</t>
    </rPh>
    <rPh sb="37" eb="38">
      <t>タ</t>
    </rPh>
    <phoneticPr fontId="4"/>
  </si>
  <si>
    <t>　本年４月以降の非常災害訓練の実施日又は実施予定日はいつですか。</t>
    <rPh sb="1" eb="3">
      <t>ホンネン</t>
    </rPh>
    <rPh sb="3" eb="4">
      <t>ヘイネン</t>
    </rPh>
    <rPh sb="4" eb="5">
      <t>ツキ</t>
    </rPh>
    <rPh sb="5" eb="7">
      <t>イコウ</t>
    </rPh>
    <rPh sb="8" eb="10">
      <t>ヒジョウ</t>
    </rPh>
    <rPh sb="10" eb="12">
      <t>サイガイ</t>
    </rPh>
    <rPh sb="12" eb="14">
      <t>クンレン</t>
    </rPh>
    <rPh sb="15" eb="18">
      <t>ジッシビ</t>
    </rPh>
    <rPh sb="18" eb="19">
      <t>マタ</t>
    </rPh>
    <rPh sb="20" eb="22">
      <t>ジッシ</t>
    </rPh>
    <rPh sb="22" eb="24">
      <t>ヨテイ</t>
    </rPh>
    <rPh sb="24" eb="25">
      <t>ヒ</t>
    </rPh>
    <phoneticPr fontId="4"/>
  </si>
  <si>
    <t>　火災等の災害時に、地域の消防機関へ速やかに通報する体制をとるよう従業員に周知していますか。</t>
    <rPh sb="1" eb="3">
      <t>カサイ</t>
    </rPh>
    <rPh sb="3" eb="4">
      <t>トウ</t>
    </rPh>
    <rPh sb="5" eb="8">
      <t>サイガイジ</t>
    </rPh>
    <rPh sb="10" eb="12">
      <t>チイキ</t>
    </rPh>
    <rPh sb="13" eb="15">
      <t>ショウボウ</t>
    </rPh>
    <rPh sb="15" eb="17">
      <t>キカン</t>
    </rPh>
    <rPh sb="18" eb="19">
      <t>スミ</t>
    </rPh>
    <rPh sb="22" eb="24">
      <t>ツウホウ</t>
    </rPh>
    <rPh sb="26" eb="28">
      <t>タイセイ</t>
    </rPh>
    <rPh sb="33" eb="36">
      <t>ジュウギョウイン</t>
    </rPh>
    <rPh sb="37" eb="39">
      <t>シュウチ</t>
    </rPh>
    <phoneticPr fontId="4"/>
  </si>
  <si>
    <t>　消防法その他の法令等に規定された必要な消火設備、非常災害用設備について定期的に設備点検を行っていますか。</t>
    <rPh sb="1" eb="3">
      <t>ショウボウ</t>
    </rPh>
    <rPh sb="3" eb="4">
      <t>ホウ</t>
    </rPh>
    <rPh sb="6" eb="7">
      <t>タ</t>
    </rPh>
    <rPh sb="8" eb="10">
      <t>ホウレイ</t>
    </rPh>
    <rPh sb="10" eb="11">
      <t>トウ</t>
    </rPh>
    <rPh sb="12" eb="14">
      <t>キテイ</t>
    </rPh>
    <rPh sb="17" eb="19">
      <t>ヒツヨウ</t>
    </rPh>
    <rPh sb="20" eb="22">
      <t>ショウカ</t>
    </rPh>
    <rPh sb="22" eb="24">
      <t>セツビ</t>
    </rPh>
    <rPh sb="25" eb="27">
      <t>ヒジョウ</t>
    </rPh>
    <rPh sb="27" eb="29">
      <t>サイガイ</t>
    </rPh>
    <rPh sb="29" eb="30">
      <t>ヨウ</t>
    </rPh>
    <rPh sb="30" eb="32">
      <t>セツビ</t>
    </rPh>
    <rPh sb="36" eb="39">
      <t>テイキテキ</t>
    </rPh>
    <rPh sb="40" eb="42">
      <t>セツビ</t>
    </rPh>
    <rPh sb="42" eb="44">
      <t>テンケン</t>
    </rPh>
    <rPh sb="45" eb="46">
      <t>オコナ</t>
    </rPh>
    <phoneticPr fontId="4"/>
  </si>
  <si>
    <t>　利用者の使用する施設、食器その他の設備又は飲用に供する水について、衛生的な管理に努め、又は衛生上必要な措置を講じていますか。</t>
    <rPh sb="1" eb="4">
      <t>リヨウシャ</t>
    </rPh>
    <rPh sb="5" eb="7">
      <t>シヨウ</t>
    </rPh>
    <rPh sb="9" eb="11">
      <t>シセツ</t>
    </rPh>
    <rPh sb="12" eb="14">
      <t>ショッキ</t>
    </rPh>
    <rPh sb="16" eb="17">
      <t>タ</t>
    </rPh>
    <rPh sb="18" eb="20">
      <t>セツビ</t>
    </rPh>
    <rPh sb="20" eb="21">
      <t>マタ</t>
    </rPh>
    <rPh sb="22" eb="24">
      <t>インヨウ</t>
    </rPh>
    <rPh sb="25" eb="26">
      <t>キョウ</t>
    </rPh>
    <rPh sb="28" eb="29">
      <t>ミズ</t>
    </rPh>
    <rPh sb="34" eb="37">
      <t>エイセイテキ</t>
    </rPh>
    <rPh sb="38" eb="40">
      <t>カンリ</t>
    </rPh>
    <rPh sb="41" eb="42">
      <t>ツト</t>
    </rPh>
    <rPh sb="44" eb="45">
      <t>マタ</t>
    </rPh>
    <rPh sb="46" eb="49">
      <t>エイセイジョウ</t>
    </rPh>
    <rPh sb="49" eb="51">
      <t>ヒツヨウ</t>
    </rPh>
    <rPh sb="52" eb="54">
      <t>ソチ</t>
    </rPh>
    <rPh sb="55" eb="56">
      <t>コウ</t>
    </rPh>
    <phoneticPr fontId="4"/>
  </si>
  <si>
    <t>※参考：高齢者介護施設における感染対策マニュアルhttp://www.mhlw.go.jp/topics/kaigo/osirase/tp0628-1/
※参考：介護情報サービスかながわ（書式ライブラリー＞安全衛生管理・事故関連＞感染症関係）
http://www.rakuraku.or.jp/kaigo2/60/lib-list.asp。id=599&amp;topid=22</t>
    <rPh sb="1" eb="3">
      <t>サンコウ</t>
    </rPh>
    <rPh sb="4" eb="7">
      <t>コウレイシャ</t>
    </rPh>
    <rPh sb="7" eb="9">
      <t>カイゴ</t>
    </rPh>
    <rPh sb="9" eb="11">
      <t>シセツ</t>
    </rPh>
    <rPh sb="15" eb="17">
      <t>カンセン</t>
    </rPh>
    <rPh sb="17" eb="19">
      <t>タイサク</t>
    </rPh>
    <rPh sb="78" eb="80">
      <t>サンコウ</t>
    </rPh>
    <rPh sb="81" eb="83">
      <t>カイゴ</t>
    </rPh>
    <rPh sb="83" eb="85">
      <t>ジョウホウ</t>
    </rPh>
    <rPh sb="94" eb="96">
      <t>ショシキ</t>
    </rPh>
    <phoneticPr fontId="4"/>
  </si>
  <si>
    <t>　　就業規則や雇用契約書等に、従業者及び退職した者が業務上知り得た利用者やその家族の秘密を漏らすことを禁止する記載がありますか。</t>
  </si>
  <si>
    <t>　事業所を広告する場合は、その内容が虚偽又は誇大なものとならないようにしていますか。</t>
    <rPh sb="1" eb="4">
      <t>ジギョウショ</t>
    </rPh>
    <rPh sb="5" eb="7">
      <t>コウコク</t>
    </rPh>
    <rPh sb="9" eb="11">
      <t>バアイ</t>
    </rPh>
    <rPh sb="15" eb="17">
      <t>ナイヨウ</t>
    </rPh>
    <rPh sb="18" eb="20">
      <t>キョギ</t>
    </rPh>
    <rPh sb="20" eb="21">
      <t>マタ</t>
    </rPh>
    <rPh sb="22" eb="24">
      <t>コダイ</t>
    </rPh>
    <phoneticPr fontId="4"/>
  </si>
  <si>
    <t>　指定居宅介護支援事業者又はその従業者に対し、利用者に特定の事業者によるサービスを利用させることの対償として、金品その他の財産上の利益を供与していませんか。（供与していなければ○）</t>
    <rPh sb="1" eb="3">
      <t>シテイ</t>
    </rPh>
    <rPh sb="3" eb="5">
      <t>キョタク</t>
    </rPh>
    <rPh sb="5" eb="7">
      <t>カイゴ</t>
    </rPh>
    <rPh sb="7" eb="9">
      <t>シエン</t>
    </rPh>
    <rPh sb="9" eb="12">
      <t>ジギョウシャ</t>
    </rPh>
    <rPh sb="12" eb="13">
      <t>マタ</t>
    </rPh>
    <rPh sb="16" eb="19">
      <t>ジュウギョウシャ</t>
    </rPh>
    <rPh sb="20" eb="21">
      <t>タイ</t>
    </rPh>
    <rPh sb="23" eb="26">
      <t>リヨウシャ</t>
    </rPh>
    <rPh sb="27" eb="29">
      <t>トクテイ</t>
    </rPh>
    <rPh sb="30" eb="33">
      <t>ジギョウシャ</t>
    </rPh>
    <rPh sb="41" eb="43">
      <t>リヨウ</t>
    </rPh>
    <rPh sb="49" eb="51">
      <t>タイショウ</t>
    </rPh>
    <rPh sb="55" eb="57">
      <t>キンピン</t>
    </rPh>
    <rPh sb="59" eb="60">
      <t>タ</t>
    </rPh>
    <rPh sb="61" eb="63">
      <t>ザイサン</t>
    </rPh>
    <rPh sb="63" eb="64">
      <t>ジョウ</t>
    </rPh>
    <rPh sb="65" eb="67">
      <t>リエキ</t>
    </rPh>
    <rPh sb="68" eb="70">
      <t>キョウヨ</t>
    </rPh>
    <rPh sb="79" eb="81">
      <t>キョウヨ</t>
    </rPh>
    <phoneticPr fontId="4"/>
  </si>
  <si>
    <t>　利用者等に対し、苦情の申立先や窓口を記載した書類（重要事項説明書でも可）を配布するなど、サービスに対する苦情の申し出がしやすいようにしていますか。</t>
    <rPh sb="1" eb="4">
      <t>リヨウシャ</t>
    </rPh>
    <rPh sb="4" eb="5">
      <t>トウ</t>
    </rPh>
    <rPh sb="6" eb="7">
      <t>タイ</t>
    </rPh>
    <rPh sb="9" eb="11">
      <t>クジョウ</t>
    </rPh>
    <rPh sb="12" eb="14">
      <t>モウシタテ</t>
    </rPh>
    <rPh sb="14" eb="15">
      <t>サキ</t>
    </rPh>
    <rPh sb="16" eb="18">
      <t>マドグチ</t>
    </rPh>
    <rPh sb="19" eb="21">
      <t>キサイ</t>
    </rPh>
    <rPh sb="23" eb="25">
      <t>ショルイ</t>
    </rPh>
    <rPh sb="26" eb="28">
      <t>ジュウヨウ</t>
    </rPh>
    <rPh sb="28" eb="30">
      <t>ジコウ</t>
    </rPh>
    <rPh sb="30" eb="33">
      <t>セツメイショ</t>
    </rPh>
    <rPh sb="35" eb="36">
      <t>カ</t>
    </rPh>
    <rPh sb="38" eb="40">
      <t>ハイフ</t>
    </rPh>
    <rPh sb="50" eb="51">
      <t>タイ</t>
    </rPh>
    <rPh sb="53" eb="55">
      <t>クジョウ</t>
    </rPh>
    <rPh sb="56" eb="57">
      <t>モウ</t>
    </rPh>
    <rPh sb="58" eb="59">
      <t>デ</t>
    </rPh>
    <phoneticPr fontId="4"/>
  </si>
  <si>
    <t>　その書類には、相談窓口・苦情窓口として、次の項目が全て記載されていますか。
　○事業所担当窓口　　　○市町村窓口　　　○国保連窓口</t>
    <rPh sb="3" eb="5">
      <t>ショルイ</t>
    </rPh>
    <rPh sb="8" eb="10">
      <t>ソウダン</t>
    </rPh>
    <rPh sb="10" eb="12">
      <t>マドグチ</t>
    </rPh>
    <rPh sb="13" eb="15">
      <t>クジョウ</t>
    </rPh>
    <rPh sb="15" eb="17">
      <t>マドグチ</t>
    </rPh>
    <rPh sb="21" eb="22">
      <t>ツギ</t>
    </rPh>
    <rPh sb="23" eb="25">
      <t>コウモク</t>
    </rPh>
    <rPh sb="26" eb="27">
      <t>スベ</t>
    </rPh>
    <rPh sb="28" eb="30">
      <t>キサイ</t>
    </rPh>
    <rPh sb="41" eb="44">
      <t>ジギョウショ</t>
    </rPh>
    <rPh sb="44" eb="46">
      <t>タントウ</t>
    </rPh>
    <rPh sb="46" eb="48">
      <t>マドグチ</t>
    </rPh>
    <rPh sb="52" eb="55">
      <t>シチョウソン</t>
    </rPh>
    <rPh sb="55" eb="57">
      <t>マドグチ</t>
    </rPh>
    <rPh sb="61" eb="63">
      <t>コクホ</t>
    </rPh>
    <rPh sb="63" eb="64">
      <t>レン</t>
    </rPh>
    <rPh sb="64" eb="66">
      <t>マドグチ</t>
    </rPh>
    <phoneticPr fontId="4"/>
  </si>
  <si>
    <t>　苦情相談の方法や対応手順を記載したマニュアル等を整備していますか。</t>
    <rPh sb="1" eb="3">
      <t>クジョウ</t>
    </rPh>
    <rPh sb="3" eb="5">
      <t>ソウダン</t>
    </rPh>
    <rPh sb="6" eb="8">
      <t>ホウホウ</t>
    </rPh>
    <rPh sb="9" eb="11">
      <t>タイオウ</t>
    </rPh>
    <rPh sb="11" eb="13">
      <t>テジュン</t>
    </rPh>
    <rPh sb="14" eb="16">
      <t>キサイ</t>
    </rPh>
    <rPh sb="23" eb="24">
      <t>トウ</t>
    </rPh>
    <rPh sb="25" eb="27">
      <t>セイビ</t>
    </rPh>
    <phoneticPr fontId="4"/>
  </si>
  <si>
    <t>　苦情記録簿を整備して苦情の内容等の記録を５年間保管していますか。</t>
    <rPh sb="1" eb="3">
      <t>クジョウ</t>
    </rPh>
    <rPh sb="3" eb="6">
      <t>キロクボ</t>
    </rPh>
    <rPh sb="7" eb="9">
      <t>セイビ</t>
    </rPh>
    <rPh sb="11" eb="13">
      <t>クジョウ</t>
    </rPh>
    <rPh sb="14" eb="16">
      <t>ナイヨウ</t>
    </rPh>
    <rPh sb="16" eb="17">
      <t>トウ</t>
    </rPh>
    <rPh sb="18" eb="20">
      <t>キロク</t>
    </rPh>
    <rPh sb="22" eb="24">
      <t>ネンカン</t>
    </rPh>
    <rPh sb="24" eb="26">
      <t>ホカン</t>
    </rPh>
    <phoneticPr fontId="4"/>
  </si>
  <si>
    <t>　実際にあった苦情及びその原因と対応策について、職員に周知する等再発防止やサービスの質の向上に努めていますか。</t>
    <rPh sb="1" eb="3">
      <t>ジッサイ</t>
    </rPh>
    <rPh sb="7" eb="9">
      <t>クジョウ</t>
    </rPh>
    <rPh sb="9" eb="10">
      <t>オヨ</t>
    </rPh>
    <rPh sb="13" eb="15">
      <t>ゲンイン</t>
    </rPh>
    <rPh sb="16" eb="19">
      <t>タイオウサク</t>
    </rPh>
    <rPh sb="24" eb="26">
      <t>ショクイン</t>
    </rPh>
    <rPh sb="27" eb="29">
      <t>シュウチ</t>
    </rPh>
    <rPh sb="31" eb="32">
      <t>トウ</t>
    </rPh>
    <rPh sb="32" eb="34">
      <t>サイハツ</t>
    </rPh>
    <rPh sb="34" eb="36">
      <t>ボウシ</t>
    </rPh>
    <rPh sb="42" eb="43">
      <t>シツ</t>
    </rPh>
    <rPh sb="44" eb="46">
      <t>コウジョウ</t>
    </rPh>
    <rPh sb="47" eb="48">
      <t>ツト</t>
    </rPh>
    <phoneticPr fontId="4"/>
  </si>
  <si>
    <t>　利用者が外部に声を出せる工夫について、どのように図っていますか。</t>
    <rPh sb="1" eb="4">
      <t>リヨウシャ</t>
    </rPh>
    <rPh sb="5" eb="7">
      <t>ガイブ</t>
    </rPh>
    <rPh sb="8" eb="9">
      <t>コエ</t>
    </rPh>
    <rPh sb="10" eb="11">
      <t>ダ</t>
    </rPh>
    <rPh sb="13" eb="15">
      <t>クフウ</t>
    </rPh>
    <rPh sb="25" eb="26">
      <t>ハカ</t>
    </rPh>
    <phoneticPr fontId="4"/>
  </si>
  <si>
    <t>　事業の運営にあたり、地域住民又はその自発的な活動等との連携及び協力を行う等の地域との交流を図っていますか。</t>
    <rPh sb="1" eb="3">
      <t>ジギョウ</t>
    </rPh>
    <rPh sb="4" eb="6">
      <t>ウンエイ</t>
    </rPh>
    <rPh sb="11" eb="13">
      <t>チイキ</t>
    </rPh>
    <rPh sb="13" eb="15">
      <t>ジュウミン</t>
    </rPh>
    <rPh sb="15" eb="16">
      <t>マタ</t>
    </rPh>
    <rPh sb="19" eb="22">
      <t>ジハツテキ</t>
    </rPh>
    <rPh sb="23" eb="25">
      <t>カツドウ</t>
    </rPh>
    <rPh sb="25" eb="26">
      <t>トウ</t>
    </rPh>
    <rPh sb="28" eb="30">
      <t>レンケイ</t>
    </rPh>
    <rPh sb="30" eb="31">
      <t>オヨ</t>
    </rPh>
    <rPh sb="32" eb="34">
      <t>キョウリョク</t>
    </rPh>
    <rPh sb="35" eb="36">
      <t>オコナ</t>
    </rPh>
    <rPh sb="37" eb="38">
      <t>トウ</t>
    </rPh>
    <rPh sb="39" eb="41">
      <t>チイキ</t>
    </rPh>
    <rPh sb="43" eb="45">
      <t>コウリュウ</t>
    </rPh>
    <rPh sb="46" eb="47">
      <t>ハカ</t>
    </rPh>
    <phoneticPr fontId="4"/>
  </si>
  <si>
    <t>　サービスの提供により事故が発生した場合の対応方法についてあらかじめ定めていますか。</t>
    <rPh sb="6" eb="8">
      <t>テイキョウ</t>
    </rPh>
    <rPh sb="11" eb="13">
      <t>ジコ</t>
    </rPh>
    <rPh sb="14" eb="16">
      <t>ハッセイ</t>
    </rPh>
    <rPh sb="18" eb="20">
      <t>バアイ</t>
    </rPh>
    <rPh sb="21" eb="23">
      <t>タイオウ</t>
    </rPh>
    <rPh sb="23" eb="25">
      <t>ホウホウ</t>
    </rPh>
    <rPh sb="34" eb="35">
      <t>サダ</t>
    </rPh>
    <phoneticPr fontId="4"/>
  </si>
  <si>
    <t>　サービスの提供により事故が発生した場合には、当該利用者の家族、当該利用者に係る指定居宅介護支援事業者、保険者等に対して速やかに連絡を行っていますか。</t>
    <rPh sb="6" eb="8">
      <t>テイキョウ</t>
    </rPh>
    <rPh sb="11" eb="13">
      <t>ジコ</t>
    </rPh>
    <rPh sb="14" eb="16">
      <t>ハッセイ</t>
    </rPh>
    <rPh sb="18" eb="20">
      <t>バアイ</t>
    </rPh>
    <rPh sb="23" eb="25">
      <t>トウガイ</t>
    </rPh>
    <rPh sb="25" eb="28">
      <t>リヨウシャ</t>
    </rPh>
    <rPh sb="29" eb="31">
      <t>カゾク</t>
    </rPh>
    <rPh sb="32" eb="34">
      <t>トウガイ</t>
    </rPh>
    <rPh sb="34" eb="37">
      <t>リヨウシャ</t>
    </rPh>
    <rPh sb="38" eb="39">
      <t>カカ</t>
    </rPh>
    <rPh sb="40" eb="42">
      <t>シテイ</t>
    </rPh>
    <rPh sb="42" eb="44">
      <t>キョタク</t>
    </rPh>
    <rPh sb="44" eb="46">
      <t>カイゴ</t>
    </rPh>
    <rPh sb="46" eb="48">
      <t>シエン</t>
    </rPh>
    <rPh sb="48" eb="51">
      <t>ジギョウシャ</t>
    </rPh>
    <rPh sb="55" eb="56">
      <t>トウ</t>
    </rPh>
    <rPh sb="57" eb="58">
      <t>タイ</t>
    </rPh>
    <rPh sb="60" eb="61">
      <t>スミ</t>
    </rPh>
    <rPh sb="64" eb="66">
      <t>レンラク</t>
    </rPh>
    <rPh sb="67" eb="68">
      <t>オコナ</t>
    </rPh>
    <phoneticPr fontId="4"/>
  </si>
  <si>
    <t>　事故記録簿（ヒヤリハット簿）等を整備して、事故の状況及び事故に際して採った処置を５年間保存していますか。</t>
    <rPh sb="1" eb="3">
      <t>ジコ</t>
    </rPh>
    <rPh sb="3" eb="6">
      <t>キロクボ</t>
    </rPh>
    <rPh sb="13" eb="14">
      <t>ボ</t>
    </rPh>
    <rPh sb="15" eb="16">
      <t>トウ</t>
    </rPh>
    <rPh sb="17" eb="19">
      <t>セイビ</t>
    </rPh>
    <rPh sb="22" eb="24">
      <t>ジコ</t>
    </rPh>
    <rPh sb="25" eb="27">
      <t>ジョウキョウ</t>
    </rPh>
    <rPh sb="27" eb="28">
      <t>オヨ</t>
    </rPh>
    <rPh sb="29" eb="31">
      <t>ジコ</t>
    </rPh>
    <rPh sb="32" eb="33">
      <t>サイ</t>
    </rPh>
    <rPh sb="35" eb="36">
      <t>ト</t>
    </rPh>
    <rPh sb="38" eb="40">
      <t>ショチ</t>
    </rPh>
    <rPh sb="42" eb="43">
      <t>ネン</t>
    </rPh>
    <rPh sb="43" eb="44">
      <t>アイダ</t>
    </rPh>
    <rPh sb="44" eb="46">
      <t>ホゾン</t>
    </rPh>
    <phoneticPr fontId="4"/>
  </si>
  <si>
    <t>　事故報告書の様式、手順等を知っていますか。</t>
    <rPh sb="1" eb="3">
      <t>ジコ</t>
    </rPh>
    <rPh sb="3" eb="6">
      <t>ホウコクショ</t>
    </rPh>
    <rPh sb="7" eb="9">
      <t>ヨウシキ</t>
    </rPh>
    <rPh sb="10" eb="12">
      <t>テジュン</t>
    </rPh>
    <rPh sb="12" eb="13">
      <t>トウ</t>
    </rPh>
    <rPh sb="14" eb="15">
      <t>シ</t>
    </rPh>
    <phoneticPr fontId="4"/>
  </si>
  <si>
    <t>　利用者に対するサービスの提供により賠償すべき事故が発生した場合は、損害賠償を速やかに行っていますか。（賠償すべき事故が発生したことがない場合、損害賠償を速やかに行える体制を整えていますか。）</t>
    <rPh sb="1" eb="4">
      <t>リヨウシャ</t>
    </rPh>
    <rPh sb="5" eb="6">
      <t>タイ</t>
    </rPh>
    <rPh sb="13" eb="15">
      <t>テイキョウ</t>
    </rPh>
    <rPh sb="18" eb="20">
      <t>バイショウ</t>
    </rPh>
    <rPh sb="23" eb="25">
      <t>ジコ</t>
    </rPh>
    <rPh sb="26" eb="28">
      <t>ハッセイ</t>
    </rPh>
    <rPh sb="30" eb="32">
      <t>バアイ</t>
    </rPh>
    <rPh sb="34" eb="36">
      <t>ソンガイ</t>
    </rPh>
    <rPh sb="36" eb="38">
      <t>バイショウ</t>
    </rPh>
    <rPh sb="39" eb="40">
      <t>スミ</t>
    </rPh>
    <rPh sb="43" eb="44">
      <t>オコナ</t>
    </rPh>
    <rPh sb="52" eb="54">
      <t>バイショウ</t>
    </rPh>
    <rPh sb="57" eb="59">
      <t>ジコ</t>
    </rPh>
    <rPh sb="60" eb="62">
      <t>ハッセイ</t>
    </rPh>
    <rPh sb="69" eb="71">
      <t>バアイ</t>
    </rPh>
    <rPh sb="72" eb="74">
      <t>ソンガイ</t>
    </rPh>
    <rPh sb="74" eb="76">
      <t>バイショウ</t>
    </rPh>
    <rPh sb="77" eb="78">
      <t>スミ</t>
    </rPh>
    <rPh sb="81" eb="82">
      <t>オコナ</t>
    </rPh>
    <rPh sb="84" eb="86">
      <t>タイセイ</t>
    </rPh>
    <rPh sb="87" eb="88">
      <t>トトノ</t>
    </rPh>
    <phoneticPr fontId="4"/>
  </si>
  <si>
    <t>　事故が生じた際には、原因を解明し、再発生を防ぐための対策を講じていますか。</t>
    <rPh sb="1" eb="3">
      <t>ジコ</t>
    </rPh>
    <rPh sb="4" eb="5">
      <t>ショウ</t>
    </rPh>
    <rPh sb="7" eb="8">
      <t>サイ</t>
    </rPh>
    <rPh sb="11" eb="13">
      <t>ゲンイン</t>
    </rPh>
    <rPh sb="14" eb="16">
      <t>カイメイ</t>
    </rPh>
    <rPh sb="18" eb="19">
      <t>サイ</t>
    </rPh>
    <rPh sb="19" eb="21">
      <t>ハッセイ</t>
    </rPh>
    <rPh sb="22" eb="23">
      <t>フセ</t>
    </rPh>
    <rPh sb="27" eb="29">
      <t>タイサク</t>
    </rPh>
    <rPh sb="30" eb="31">
      <t>コウ</t>
    </rPh>
    <phoneticPr fontId="4"/>
  </si>
  <si>
    <t>　サービス事業所ごとに経理を区分し、指定地域密着型特定施設入居者生活介護の事業の会計とその他の事業の会計を区分していますか。</t>
    <rPh sb="5" eb="8">
      <t>ジギョウショ</t>
    </rPh>
    <rPh sb="11" eb="13">
      <t>ケイリ</t>
    </rPh>
    <rPh sb="14" eb="16">
      <t>クブン</t>
    </rPh>
    <rPh sb="18" eb="20">
      <t>シテイ</t>
    </rPh>
    <rPh sb="20" eb="22">
      <t>チイキ</t>
    </rPh>
    <rPh sb="22" eb="25">
      <t>ミッチャクガタ</t>
    </rPh>
    <rPh sb="25" eb="27">
      <t>トクテイ</t>
    </rPh>
    <rPh sb="27" eb="29">
      <t>シセツ</t>
    </rPh>
    <rPh sb="29" eb="32">
      <t>ニュウキョシャ</t>
    </rPh>
    <rPh sb="32" eb="34">
      <t>セイカツ</t>
    </rPh>
    <rPh sb="34" eb="36">
      <t>カイゴ</t>
    </rPh>
    <rPh sb="37" eb="39">
      <t>ジギョウ</t>
    </rPh>
    <rPh sb="40" eb="42">
      <t>カイケイ</t>
    </rPh>
    <rPh sb="45" eb="46">
      <t>タ</t>
    </rPh>
    <rPh sb="47" eb="49">
      <t>ジギョウ</t>
    </rPh>
    <rPh sb="50" eb="52">
      <t>カイケイ</t>
    </rPh>
    <rPh sb="53" eb="54">
      <t>ク</t>
    </rPh>
    <rPh sb="54" eb="55">
      <t>ワ</t>
    </rPh>
    <phoneticPr fontId="4"/>
  </si>
  <si>
    <t>　従業者、設備、備品及び会計に関する諸記録を整備し、利用者ごとにサービスの完結の日から５年間保存していますか。</t>
    <rPh sb="1" eb="4">
      <t>ジュウギョウシャ</t>
    </rPh>
    <rPh sb="5" eb="7">
      <t>セツビ</t>
    </rPh>
    <rPh sb="8" eb="10">
      <t>ビヒン</t>
    </rPh>
    <rPh sb="10" eb="11">
      <t>オヨ</t>
    </rPh>
    <rPh sb="12" eb="14">
      <t>カイケイ</t>
    </rPh>
    <rPh sb="15" eb="16">
      <t>カン</t>
    </rPh>
    <rPh sb="18" eb="19">
      <t>ショ</t>
    </rPh>
    <rPh sb="19" eb="21">
      <t>キロク</t>
    </rPh>
    <rPh sb="22" eb="24">
      <t>セイビ</t>
    </rPh>
    <rPh sb="26" eb="29">
      <t>リヨウシャ</t>
    </rPh>
    <rPh sb="37" eb="39">
      <t>カンケツ</t>
    </rPh>
    <rPh sb="40" eb="41">
      <t>ヒ</t>
    </rPh>
    <rPh sb="44" eb="46">
      <t>ネンカン</t>
    </rPh>
    <rPh sb="46" eb="48">
      <t>ホゾン</t>
    </rPh>
    <phoneticPr fontId="4"/>
  </si>
  <si>
    <t>　利用者に対するサービスの提供に関する次に掲げる記録を整備し、その完結の日から５年間保存していますか。
（１）地域密着型特定施設サービス計画（２）具体的なサービスの記録（３）身体拘束等の様態及び時間、その際の利用者の心身の状況並びに緊急やむを得ない理由の記録（４）職員の勤務体制の記録（５）市町村への通知に係る記録（６）苦情の内容等の記録（７）事故の状況及び事故に際して採った処置についての記録</t>
    <rPh sb="1" eb="4">
      <t>リヨウシャ</t>
    </rPh>
    <rPh sb="5" eb="6">
      <t>タイ</t>
    </rPh>
    <rPh sb="13" eb="15">
      <t>テイキョウ</t>
    </rPh>
    <rPh sb="16" eb="17">
      <t>カン</t>
    </rPh>
    <rPh sb="19" eb="20">
      <t>ツギ</t>
    </rPh>
    <rPh sb="21" eb="22">
      <t>カカ</t>
    </rPh>
    <rPh sb="24" eb="26">
      <t>キロク</t>
    </rPh>
    <rPh sb="27" eb="29">
      <t>セイビ</t>
    </rPh>
    <rPh sb="33" eb="35">
      <t>カンケツ</t>
    </rPh>
    <rPh sb="36" eb="37">
      <t>ヒ</t>
    </rPh>
    <rPh sb="40" eb="42">
      <t>ネンカン</t>
    </rPh>
    <rPh sb="42" eb="44">
      <t>ホゾン</t>
    </rPh>
    <rPh sb="55" eb="57">
      <t>チイキ</t>
    </rPh>
    <rPh sb="57" eb="60">
      <t>ミッチャクガタ</t>
    </rPh>
    <rPh sb="60" eb="62">
      <t>トクテイ</t>
    </rPh>
    <rPh sb="62" eb="64">
      <t>シセツ</t>
    </rPh>
    <rPh sb="68" eb="70">
      <t>ケイカク</t>
    </rPh>
    <rPh sb="73" eb="76">
      <t>グタイテキ</t>
    </rPh>
    <rPh sb="82" eb="84">
      <t>キロク</t>
    </rPh>
    <rPh sb="87" eb="89">
      <t>シンタイ</t>
    </rPh>
    <rPh sb="89" eb="91">
      <t>コウソク</t>
    </rPh>
    <rPh sb="91" eb="92">
      <t>トウ</t>
    </rPh>
    <rPh sb="93" eb="95">
      <t>ヨウタイ</t>
    </rPh>
    <rPh sb="95" eb="96">
      <t>オヨ</t>
    </rPh>
    <rPh sb="97" eb="99">
      <t>ジカン</t>
    </rPh>
    <rPh sb="102" eb="103">
      <t>サイ</t>
    </rPh>
    <rPh sb="104" eb="107">
      <t>リヨウシャ</t>
    </rPh>
    <rPh sb="108" eb="110">
      <t>シンシン</t>
    </rPh>
    <rPh sb="111" eb="113">
      <t>ジョウキョウ</t>
    </rPh>
    <rPh sb="113" eb="114">
      <t>ナラ</t>
    </rPh>
    <rPh sb="116" eb="118">
      <t>キンキュウ</t>
    </rPh>
    <rPh sb="121" eb="122">
      <t>エ</t>
    </rPh>
    <rPh sb="124" eb="126">
      <t>リユウ</t>
    </rPh>
    <rPh sb="127" eb="129">
      <t>キロク</t>
    </rPh>
    <rPh sb="132" eb="134">
      <t>ショクイン</t>
    </rPh>
    <rPh sb="135" eb="137">
      <t>キンム</t>
    </rPh>
    <rPh sb="137" eb="139">
      <t>タイセイ</t>
    </rPh>
    <rPh sb="140" eb="142">
      <t>キロク</t>
    </rPh>
    <rPh sb="145" eb="148">
      <t>シチョウソン</t>
    </rPh>
    <rPh sb="150" eb="152">
      <t>ツウチ</t>
    </rPh>
    <rPh sb="153" eb="154">
      <t>カカ</t>
    </rPh>
    <rPh sb="155" eb="157">
      <t>キロク</t>
    </rPh>
    <rPh sb="160" eb="162">
      <t>クジョウ</t>
    </rPh>
    <rPh sb="163" eb="165">
      <t>ナイヨウ</t>
    </rPh>
    <rPh sb="165" eb="166">
      <t>トウ</t>
    </rPh>
    <rPh sb="167" eb="169">
      <t>キロク</t>
    </rPh>
    <phoneticPr fontId="4"/>
  </si>
  <si>
    <t>　定員超過利用・人員基準欠如に該当していませんか。</t>
    <rPh sb="1" eb="3">
      <t>テイイン</t>
    </rPh>
    <rPh sb="3" eb="5">
      <t>チョウカ</t>
    </rPh>
    <rPh sb="5" eb="7">
      <t>リヨウ</t>
    </rPh>
    <rPh sb="8" eb="14">
      <t>ジンインキジュンケツジョ</t>
    </rPh>
    <rPh sb="15" eb="17">
      <t>ガイトウ</t>
    </rPh>
    <phoneticPr fontId="4"/>
  </si>
  <si>
    <t>　看取りに関する職員研修を行っていますか。</t>
    <rPh sb="1" eb="3">
      <t>ミト</t>
    </rPh>
    <rPh sb="5" eb="6">
      <t>カン</t>
    </rPh>
    <rPh sb="8" eb="10">
      <t>ショクイン</t>
    </rPh>
    <rPh sb="10" eb="12">
      <t>ケンシュウ</t>
    </rPh>
    <rPh sb="13" eb="14">
      <t>オコナ</t>
    </rPh>
    <phoneticPr fontId="4"/>
  </si>
  <si>
    <t>　自ら入浴が困難な利用者について、1週間に2回以上、適切な方法により、入浴させ、又は清しきしていますか。</t>
    <rPh sb="1" eb="2">
      <t>ミズカ</t>
    </rPh>
    <rPh sb="3" eb="5">
      <t>ニュウヨク</t>
    </rPh>
    <rPh sb="6" eb="8">
      <t>コンナン</t>
    </rPh>
    <rPh sb="9" eb="12">
      <t>リヨウシャ</t>
    </rPh>
    <rPh sb="18" eb="20">
      <t>シュウカン</t>
    </rPh>
    <rPh sb="22" eb="25">
      <t>カイイジョウ</t>
    </rPh>
    <rPh sb="26" eb="28">
      <t>テキセツ</t>
    </rPh>
    <rPh sb="29" eb="31">
      <t>ホウホウ</t>
    </rPh>
    <rPh sb="35" eb="37">
      <t>ニュウヨク</t>
    </rPh>
    <rPh sb="40" eb="41">
      <t>マタ</t>
    </rPh>
    <rPh sb="42" eb="43">
      <t>キヨ</t>
    </rPh>
    <phoneticPr fontId="4"/>
  </si>
  <si>
    <t>　運営推進会議で活動状況等を報告し、評価を受けるとともに、必要な要望、助言等を聴く機会を設けていますか。</t>
    <rPh sb="1" eb="3">
      <t>ウンエイ</t>
    </rPh>
    <rPh sb="3" eb="5">
      <t>スイシン</t>
    </rPh>
    <rPh sb="5" eb="7">
      <t>カイギ</t>
    </rPh>
    <rPh sb="8" eb="10">
      <t>カツドウ</t>
    </rPh>
    <rPh sb="10" eb="12">
      <t>ジョウキョウ</t>
    </rPh>
    <rPh sb="12" eb="13">
      <t>トウ</t>
    </rPh>
    <rPh sb="14" eb="16">
      <t>ホウコク</t>
    </rPh>
    <rPh sb="18" eb="20">
      <t>ヒョウカ</t>
    </rPh>
    <rPh sb="21" eb="22">
      <t>ウ</t>
    </rPh>
    <rPh sb="29" eb="31">
      <t>ヒツヨウ</t>
    </rPh>
    <rPh sb="32" eb="34">
      <t>ヨウボウ</t>
    </rPh>
    <rPh sb="35" eb="37">
      <t>ジョゲン</t>
    </rPh>
    <rPh sb="37" eb="38">
      <t>トウ</t>
    </rPh>
    <rPh sb="39" eb="40">
      <t>キ</t>
    </rPh>
    <rPh sb="41" eb="43">
      <t>キカイ</t>
    </rPh>
    <rPh sb="44" eb="45">
      <t>モウ</t>
    </rPh>
    <phoneticPr fontId="4"/>
  </si>
  <si>
    <r>
      <t>ア　身体的拘束等の適正化のための対策を検討する委員会</t>
    </r>
    <r>
      <rPr>
        <u/>
        <sz val="11"/>
        <rFont val="ＭＳ Ｐゴシック"/>
        <family val="3"/>
        <charset val="128"/>
      </rPr>
      <t>（テレビ電話装置等を活用して行うことができるものとする。）</t>
    </r>
    <r>
      <rPr>
        <sz val="11"/>
        <rFont val="ＭＳ Ｐゴシック"/>
        <family val="3"/>
        <charset val="128"/>
      </rPr>
      <t>を３月に１回以上開催するとともに、その結果について、介護職員その他の従業者に周知徹底を図っていますか。</t>
    </r>
    <rPh sb="2" eb="5">
      <t>シンタイテキ</t>
    </rPh>
    <rPh sb="5" eb="7">
      <t>コウソク</t>
    </rPh>
    <rPh sb="7" eb="8">
      <t>トウ</t>
    </rPh>
    <rPh sb="9" eb="12">
      <t>テキセイカ</t>
    </rPh>
    <rPh sb="16" eb="18">
      <t>タイサク</t>
    </rPh>
    <rPh sb="19" eb="21">
      <t>ケントウ</t>
    </rPh>
    <rPh sb="23" eb="26">
      <t>イインカイ</t>
    </rPh>
    <rPh sb="57" eb="58">
      <t>ツキ</t>
    </rPh>
    <rPh sb="60" eb="63">
      <t>カイイジョウ</t>
    </rPh>
    <rPh sb="63" eb="65">
      <t>カイサイ</t>
    </rPh>
    <rPh sb="74" eb="76">
      <t>ケッカ</t>
    </rPh>
    <rPh sb="81" eb="83">
      <t>カイゴ</t>
    </rPh>
    <rPh sb="83" eb="85">
      <t>ショクイン</t>
    </rPh>
    <rPh sb="87" eb="88">
      <t>タ</t>
    </rPh>
    <rPh sb="89" eb="92">
      <t>ジュウギョウシャ</t>
    </rPh>
    <rPh sb="93" eb="95">
      <t>シュウチ</t>
    </rPh>
    <rPh sb="95" eb="97">
      <t>テッテイ</t>
    </rPh>
    <rPh sb="98" eb="99">
      <t>ハカ</t>
    </rPh>
    <phoneticPr fontId="4"/>
  </si>
  <si>
    <t>虐待の防止のための措置に関する事項</t>
    <phoneticPr fontId="4"/>
  </si>
  <si>
    <r>
      <t>　従業者の資質の向上のために、研修の機会を確保していますか。</t>
    </r>
    <r>
      <rPr>
        <u/>
        <sz val="11"/>
        <rFont val="ＭＳ Ｐゴシック"/>
        <family val="3"/>
        <charset val="128"/>
      </rPr>
      <t>またその際、全ての従業者（看護師、准看護師、介護福祉士、介護支援専門員、その他これに類する者を除く。）に対し、認知症介護に係る基礎的な研修を受講させるために必要な措置を講じていますか。</t>
    </r>
    <rPh sb="1" eb="4">
      <t>ジュウギョウシャ</t>
    </rPh>
    <rPh sb="5" eb="7">
      <t>シシツ</t>
    </rPh>
    <rPh sb="8" eb="10">
      <t>コウジョウ</t>
    </rPh>
    <rPh sb="15" eb="17">
      <t>ケンシュウ</t>
    </rPh>
    <rPh sb="18" eb="20">
      <t>キカイ</t>
    </rPh>
    <rPh sb="21" eb="23">
      <t>カクホ</t>
    </rPh>
    <phoneticPr fontId="4"/>
  </si>
  <si>
    <t>　利用者やその家族の個人情報をサービス担当者会議等で使用することについて、利用者全員及びその家族から個人情報使用同意書等であらかじめ同意を得ていますか。（一部の利用者のみの場合は×）</t>
    <rPh sb="42" eb="43">
      <t>オヨ</t>
    </rPh>
    <rPh sb="46" eb="48">
      <t>カゾク</t>
    </rPh>
    <phoneticPr fontId="4"/>
  </si>
  <si>
    <t>　本年４月以降の運営推進会議の実施日又は実施予定日はいつですか。（おおむね２月に１回以上）</t>
    <rPh sb="1" eb="3">
      <t>ホンネン</t>
    </rPh>
    <rPh sb="3" eb="4">
      <t>ヘイネン</t>
    </rPh>
    <rPh sb="4" eb="5">
      <t>ツキ</t>
    </rPh>
    <rPh sb="5" eb="7">
      <t>イコウ</t>
    </rPh>
    <rPh sb="8" eb="10">
      <t>ウンエイ</t>
    </rPh>
    <rPh sb="10" eb="12">
      <t>スイシン</t>
    </rPh>
    <rPh sb="12" eb="14">
      <t>カイギ</t>
    </rPh>
    <rPh sb="15" eb="18">
      <t>ジッシビ</t>
    </rPh>
    <rPh sb="18" eb="19">
      <t>マタ</t>
    </rPh>
    <rPh sb="20" eb="22">
      <t>ジッシ</t>
    </rPh>
    <rPh sb="22" eb="24">
      <t>ヨテイ</t>
    </rPh>
    <rPh sb="24" eb="25">
      <t>ヒ</t>
    </rPh>
    <rPh sb="38" eb="39">
      <t>ツキ</t>
    </rPh>
    <rPh sb="41" eb="42">
      <t>カイ</t>
    </rPh>
    <rPh sb="42" eb="44">
      <t>イジョウ</t>
    </rPh>
    <phoneticPr fontId="4"/>
  </si>
  <si>
    <r>
      <t>　日頃から消防団や地域住民との連携を図り、火事等の際に消火・避難等に協力してもらえる体制を作っていますか。</t>
    </r>
    <r>
      <rPr>
        <u/>
        <sz val="11"/>
        <rFont val="ＭＳ Ｐゴシック"/>
        <family val="3"/>
        <charset val="128"/>
      </rPr>
      <t>（訓練の実施に当たって、地域住民の参加が得られるよう連携に努めていますか）</t>
    </r>
    <rPh sb="1" eb="2">
      <t>ヒ</t>
    </rPh>
    <rPh sb="2" eb="3">
      <t>コロ</t>
    </rPh>
    <rPh sb="5" eb="8">
      <t>ショウボウダン</t>
    </rPh>
    <rPh sb="9" eb="11">
      <t>チイキ</t>
    </rPh>
    <rPh sb="11" eb="13">
      <t>ジュウミン</t>
    </rPh>
    <rPh sb="15" eb="17">
      <t>レンケイ</t>
    </rPh>
    <rPh sb="18" eb="19">
      <t>ハカ</t>
    </rPh>
    <rPh sb="21" eb="23">
      <t>カジ</t>
    </rPh>
    <rPh sb="23" eb="24">
      <t>トウ</t>
    </rPh>
    <rPh sb="25" eb="26">
      <t>サイ</t>
    </rPh>
    <rPh sb="27" eb="29">
      <t>ショウカ</t>
    </rPh>
    <rPh sb="30" eb="32">
      <t>ヒナン</t>
    </rPh>
    <rPh sb="32" eb="33">
      <t>トウ</t>
    </rPh>
    <rPh sb="34" eb="36">
      <t>キョウリョク</t>
    </rPh>
    <rPh sb="42" eb="44">
      <t>タイセイ</t>
    </rPh>
    <rPh sb="45" eb="46">
      <t>ツク</t>
    </rPh>
    <phoneticPr fontId="4"/>
  </si>
  <si>
    <t>　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4"/>
  </si>
  <si>
    <t>※衛生管理等の以下の事項については、他のサービス事業者との連携等により行うことも差し支えありません。
　 また、当該義務付けの適用に当たっては、令和３年改正省令附則第４条において、３年間の経過措置を設けており、
　 令和６年３月３１日までの間は、努力義務とされています。</t>
    <rPh sb="7" eb="9">
      <t>イカ</t>
    </rPh>
    <rPh sb="10" eb="12">
      <t>ジコウ</t>
    </rPh>
    <phoneticPr fontId="4"/>
  </si>
  <si>
    <t>　虐待の防止のための指針に、次のような項目を盛り込んでいますか。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4"/>
  </si>
  <si>
    <t>※当該義務付けの適用に当たっては、令和３年改正省令附則第２条において、３年間の経過措置を設けており
 　令和６年３月３１日までの間は、努力義務とされています。</t>
    <phoneticPr fontId="4"/>
  </si>
  <si>
    <t>　（職員の）新規採用時には必ず虐待の防止のための研修を実施していますか。
※新規採用時には必ず虐待の防止のための研修を実施することが重要である、とされています。</t>
    <rPh sb="2" eb="4">
      <t>ショクイン</t>
    </rPh>
    <phoneticPr fontId="4"/>
  </si>
  <si>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phoneticPr fontId="4"/>
  </si>
  <si>
    <t>　新規採用時には別に研修を実施していますか。</t>
    <phoneticPr fontId="4"/>
  </si>
  <si>
    <t>　研修の実施内容について記録していますか。</t>
    <phoneticPr fontId="4"/>
  </si>
  <si>
    <t>　定期的に業務継続計画の見直しを行い、必要に応じて業務継続計画の変更を行っていますか。</t>
    <phoneticPr fontId="4"/>
  </si>
  <si>
    <t>　業務継続計画に、以下の項目を記載していますか。
　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
　ロ 災害に係る業務継続計画
　　　ａ 平常時の対応（建物・設備の安全対策、電気・水道等のライフラインが停止した場合の
　　　　 対策、必要品の備蓄等）
　　　ｂ 緊急時の対応（業務継続計画発動基準、対応体制等）
　　　ｃ 他施設及び地域との連携</t>
    <phoneticPr fontId="4"/>
  </si>
  <si>
    <t>※当該義務付けの適用に当たっては、令和３年改正省令附則第３条において、３年間の経過措置を設けており
 　令和６年３月３１日までの間は、努力義務とされています。</t>
    <phoneticPr fontId="4"/>
  </si>
  <si>
    <t>　事業所における感染症の予防及びまん延の防止のための対策を検討する委員会（テレビ電話装置等を活用して行うことができるものとする。）をおおむね６月に１回以上開催するとともに、その結果について、従業者に周知徹底を図っていますか。</t>
    <phoneticPr fontId="4"/>
  </si>
  <si>
    <t>　事業所における感染症の予防及びまん延の防止のための指針を整備していますか。</t>
    <phoneticPr fontId="4"/>
  </si>
  <si>
    <t>　運営推進会議（※）を設置していますか。
※テレビ電話装置等を活用して行うことができるものとする。ただし、利用者等が参加する場合にあっては、テレビ電話装置等の活用について当該利用者等の同意を得なければならない。</t>
    <rPh sb="1" eb="3">
      <t>ウンエイ</t>
    </rPh>
    <rPh sb="3" eb="5">
      <t>スイシン</t>
    </rPh>
    <rPh sb="5" eb="7">
      <t>カイギ</t>
    </rPh>
    <rPh sb="11" eb="13">
      <t>セッチ</t>
    </rPh>
    <phoneticPr fontId="4"/>
  </si>
  <si>
    <t>２１　業務継続計画の策定等</t>
    <rPh sb="3" eb="5">
      <t>ギョウム</t>
    </rPh>
    <rPh sb="5" eb="7">
      <t>ケイゾク</t>
    </rPh>
    <rPh sb="7" eb="9">
      <t>ケイカク</t>
    </rPh>
    <rPh sb="10" eb="12">
      <t>サクテイ</t>
    </rPh>
    <rPh sb="12" eb="13">
      <t>ナド</t>
    </rPh>
    <phoneticPr fontId="4"/>
  </si>
  <si>
    <t>２２　非常災害対策</t>
    <rPh sb="3" eb="5">
      <t>ヒジョウ</t>
    </rPh>
    <rPh sb="5" eb="7">
      <t>サイガイ</t>
    </rPh>
    <rPh sb="7" eb="9">
      <t>タイサク</t>
    </rPh>
    <phoneticPr fontId="4"/>
  </si>
  <si>
    <t>２３　衛生管理等</t>
    <rPh sb="3" eb="5">
      <t>エイセイ</t>
    </rPh>
    <rPh sb="5" eb="7">
      <t>カンリ</t>
    </rPh>
    <rPh sb="7" eb="8">
      <t>トウ</t>
    </rPh>
    <phoneticPr fontId="4"/>
  </si>
  <si>
    <t>２４　掲示</t>
    <rPh sb="3" eb="5">
      <t>ケイジ</t>
    </rPh>
    <phoneticPr fontId="4"/>
  </si>
  <si>
    <t>２５　秘密保持等</t>
    <rPh sb="3" eb="5">
      <t>ヒミツ</t>
    </rPh>
    <rPh sb="5" eb="7">
      <t>ホジ</t>
    </rPh>
    <rPh sb="7" eb="8">
      <t>トウ</t>
    </rPh>
    <phoneticPr fontId="4"/>
  </si>
  <si>
    <t>２６　広告</t>
    <rPh sb="3" eb="5">
      <t>コウコク</t>
    </rPh>
    <phoneticPr fontId="4"/>
  </si>
  <si>
    <t>２７　指定居宅介護支援事業者に対する利益供与の禁止</t>
    <rPh sb="3" eb="5">
      <t>シテイ</t>
    </rPh>
    <rPh sb="5" eb="7">
      <t>キョタク</t>
    </rPh>
    <rPh sb="7" eb="9">
      <t>カイゴ</t>
    </rPh>
    <rPh sb="9" eb="11">
      <t>シエン</t>
    </rPh>
    <rPh sb="11" eb="14">
      <t>ジギョウシャ</t>
    </rPh>
    <rPh sb="15" eb="16">
      <t>タイ</t>
    </rPh>
    <rPh sb="18" eb="20">
      <t>リエキ</t>
    </rPh>
    <rPh sb="20" eb="22">
      <t>キョウヨ</t>
    </rPh>
    <rPh sb="23" eb="25">
      <t>キンシ</t>
    </rPh>
    <phoneticPr fontId="4"/>
  </si>
  <si>
    <t>２８　苦情処理</t>
    <rPh sb="3" eb="5">
      <t>クジョウ</t>
    </rPh>
    <rPh sb="5" eb="7">
      <t>ショリ</t>
    </rPh>
    <phoneticPr fontId="4"/>
  </si>
  <si>
    <t>２９　地域との連携等</t>
    <rPh sb="3" eb="5">
      <t>チイキ</t>
    </rPh>
    <rPh sb="7" eb="9">
      <t>レンケイ</t>
    </rPh>
    <rPh sb="9" eb="10">
      <t>トウ</t>
    </rPh>
    <phoneticPr fontId="4"/>
  </si>
  <si>
    <t>３０　事故発生時の対応</t>
    <rPh sb="3" eb="5">
      <t>ジコ</t>
    </rPh>
    <rPh sb="5" eb="7">
      <t>ハッセイ</t>
    </rPh>
    <rPh sb="7" eb="8">
      <t>トキ</t>
    </rPh>
    <rPh sb="9" eb="11">
      <t>タイオウ</t>
    </rPh>
    <phoneticPr fontId="4"/>
  </si>
  <si>
    <t>３１　虐待の防止</t>
    <rPh sb="3" eb="5">
      <t>ギャクタイ</t>
    </rPh>
    <rPh sb="6" eb="8">
      <t>ボウシ</t>
    </rPh>
    <phoneticPr fontId="4"/>
  </si>
  <si>
    <t>３２　会計の区分</t>
    <rPh sb="3" eb="5">
      <t>カイケイ</t>
    </rPh>
    <rPh sb="6" eb="8">
      <t>クブン</t>
    </rPh>
    <phoneticPr fontId="4"/>
  </si>
  <si>
    <t>３３　記録の整備</t>
    <rPh sb="3" eb="5">
      <t>キロク</t>
    </rPh>
    <rPh sb="6" eb="8">
      <t>セイビ</t>
    </rPh>
    <phoneticPr fontId="4"/>
  </si>
  <si>
    <t>入居継続支援加算</t>
  </si>
  <si>
    <t>生活機能向上連携加算</t>
  </si>
  <si>
    <t>個別機能訓練加算</t>
  </si>
  <si>
    <t>若年性認知症入居者受入加算</t>
  </si>
  <si>
    <t>看取り介護加算</t>
  </si>
  <si>
    <t>認知症専門ケア加算</t>
  </si>
  <si>
    <t>科学的介護推進体制加算</t>
  </si>
  <si>
    <t>サービス提供体制強化加算</t>
  </si>
  <si>
    <t>No.</t>
    <phoneticPr fontId="4"/>
  </si>
  <si>
    <t>加算・減算の種類</t>
    <rPh sb="0" eb="2">
      <t>カサン</t>
    </rPh>
    <rPh sb="3" eb="5">
      <t>ゲンサン</t>
    </rPh>
    <rPh sb="6" eb="8">
      <t>シュルイ</t>
    </rPh>
    <phoneticPr fontId="4"/>
  </si>
  <si>
    <t>医療機関連携加算</t>
    <phoneticPr fontId="4"/>
  </si>
  <si>
    <t>○</t>
    <phoneticPr fontId="4"/>
  </si>
  <si>
    <t>加算・減算等取得状況一覧</t>
    <rPh sb="0" eb="2">
      <t>カサン</t>
    </rPh>
    <rPh sb="3" eb="5">
      <t>ゲンサン</t>
    </rPh>
    <rPh sb="5" eb="6">
      <t>ナド</t>
    </rPh>
    <rPh sb="6" eb="8">
      <t>シュトク</t>
    </rPh>
    <rPh sb="8" eb="10">
      <t>ジョウキョウ</t>
    </rPh>
    <rPh sb="10" eb="12">
      <t>イチラン</t>
    </rPh>
    <phoneticPr fontId="4"/>
  </si>
  <si>
    <t>口腔衛生管理体制加算</t>
    <phoneticPr fontId="4"/>
  </si>
  <si>
    <t>口腔・栄養スクリーニング加算</t>
    <rPh sb="0" eb="2">
      <t>コウクウ</t>
    </rPh>
    <rPh sb="3" eb="5">
      <t>エイヨウ</t>
    </rPh>
    <rPh sb="12" eb="14">
      <t>カサン</t>
    </rPh>
    <phoneticPr fontId="4"/>
  </si>
  <si>
    <t>退院・退所時連携加算</t>
    <phoneticPr fontId="4"/>
  </si>
  <si>
    <t xml:space="preserve">あり </t>
    <phoneticPr fontId="4"/>
  </si>
  <si>
    <t>なし</t>
    <phoneticPr fontId="4"/>
  </si>
  <si>
    <t>　（例）</t>
    <rPh sb="2" eb="3">
      <t>レイ</t>
    </rPh>
    <phoneticPr fontId="4"/>
  </si>
  <si>
    <t>○○○加算</t>
    <rPh sb="3" eb="5">
      <t>カサン</t>
    </rPh>
    <phoneticPr fontId="4"/>
  </si>
  <si>
    <r>
      <t>　　</t>
    </r>
    <r>
      <rPr>
        <u/>
        <sz val="18"/>
        <rFont val="HG丸ｺﾞｼｯｸM-PRO"/>
        <family val="3"/>
        <charset val="128"/>
      </rPr>
      <t>サービス種類名：地域密着型特定施設入居者生活介護　</t>
    </r>
    <rPh sb="6" eb="8">
      <t>シュルイ</t>
    </rPh>
    <rPh sb="8" eb="9">
      <t>メイ</t>
    </rPh>
    <rPh sb="10" eb="19">
      <t>チイキミッチャクガタトクテイシセツ</t>
    </rPh>
    <rPh sb="19" eb="22">
      <t>ニュウキョシャ</t>
    </rPh>
    <rPh sb="22" eb="24">
      <t>セイカツ</t>
    </rPh>
    <rPh sb="24" eb="26">
      <t>カイゴ</t>
    </rPh>
    <phoneticPr fontId="4"/>
  </si>
  <si>
    <t>　「あり」に○を、算定実績がないものは「なし」に○を記載してください。</t>
    <rPh sb="9" eb="11">
      <t>サンテイ</t>
    </rPh>
    <rPh sb="11" eb="13">
      <t>ジッセキ</t>
    </rPh>
    <rPh sb="26" eb="28">
      <t>キサイ</t>
    </rPh>
    <phoneticPr fontId="4"/>
  </si>
  <si>
    <t>●「取得状況」列について、直近1年間に算定したことがある加算・減算について</t>
    <rPh sb="2" eb="4">
      <t>シュトク</t>
    </rPh>
    <rPh sb="4" eb="6">
      <t>ジョウキョウ</t>
    </rPh>
    <rPh sb="7" eb="8">
      <t>レツ</t>
    </rPh>
    <rPh sb="13" eb="15">
      <t>チョッキン</t>
    </rPh>
    <rPh sb="16" eb="17">
      <t>ネン</t>
    </rPh>
    <rPh sb="17" eb="18">
      <t>アイダ</t>
    </rPh>
    <rPh sb="19" eb="21">
      <t>サンテイ</t>
    </rPh>
    <rPh sb="28" eb="30">
      <t>カサン</t>
    </rPh>
    <rPh sb="31" eb="33">
      <t>ゲンサン</t>
    </rPh>
    <phoneticPr fontId="4"/>
  </si>
  <si>
    <t xml:space="preserve"> 　また、「あり」に○を記載したものについて、対応する加算のチェックシートを提出してください。</t>
    <phoneticPr fontId="4"/>
  </si>
  <si>
    <t>加算算定チェック表（身体拘束廃止未実施減算）</t>
    <rPh sb="0" eb="2">
      <t>カサン</t>
    </rPh>
    <rPh sb="2" eb="4">
      <t>サンテイ</t>
    </rPh>
    <rPh sb="8" eb="9">
      <t>ヒョウ</t>
    </rPh>
    <rPh sb="10" eb="12">
      <t>シンタイ</t>
    </rPh>
    <rPh sb="12" eb="14">
      <t>コウソク</t>
    </rPh>
    <rPh sb="14" eb="16">
      <t>ハイシ</t>
    </rPh>
    <rPh sb="16" eb="19">
      <t>ミジッシ</t>
    </rPh>
    <rPh sb="19" eb="21">
      <t>ゲンザン</t>
    </rPh>
    <phoneticPr fontId="4"/>
  </si>
  <si>
    <t>適</t>
    <rPh sb="0" eb="1">
      <t>テキ</t>
    </rPh>
    <phoneticPr fontId="4"/>
  </si>
  <si>
    <t>○</t>
    <phoneticPr fontId="4"/>
  </si>
  <si>
    <t>否</t>
    <rPh sb="0" eb="1">
      <t>ヒ</t>
    </rPh>
    <phoneticPr fontId="4"/>
  </si>
  <si>
    <t>×</t>
    <phoneticPr fontId="4"/>
  </si>
  <si>
    <t>項目（算定要件）</t>
    <rPh sb="0" eb="2">
      <t>コウモク</t>
    </rPh>
    <rPh sb="3" eb="5">
      <t>サンテイ</t>
    </rPh>
    <rPh sb="5" eb="7">
      <t>ヨウケン</t>
    </rPh>
    <phoneticPr fontId="4"/>
  </si>
  <si>
    <t>適・否</t>
    <rPh sb="0" eb="1">
      <t>テキ</t>
    </rPh>
    <rPh sb="2" eb="3">
      <t>ヒ</t>
    </rPh>
    <phoneticPr fontId="4"/>
  </si>
  <si>
    <t>　入所者又は他の入所者等の生命又は身体を保護するため緊急やむを得ない場合を除き、身体的拘束その他入所者の行動を制限する行為を行っていませんか。</t>
    <phoneticPr fontId="4"/>
  </si>
  <si>
    <t>はい　・　いいえ</t>
    <phoneticPr fontId="4"/>
  </si>
  <si>
    <t>　やむを得ず身体的拘束等を行う場合には、その態様及び時間、その際の利用者の心身の状況並びに緊急やむを得ない理由を記録していますか。</t>
    <phoneticPr fontId="4"/>
  </si>
  <si>
    <t>　身体的拘束等の適正化のための対策を検討する委員会を３月に１回以上開催するとともに、その結果について、介護従業者その他の従業者に周知徹底を図っていますか。</t>
    <phoneticPr fontId="4"/>
  </si>
  <si>
    <t>　身体的拘束等の適正化のための指針を整備していますか。</t>
    <phoneticPr fontId="4"/>
  </si>
  <si>
    <t>　介護従業者その他の従業者に対し、身体的拘束等の適正化のための研修を定期的（年２回以上）に実施していますか。</t>
    <rPh sb="38" eb="39">
      <t>ネン</t>
    </rPh>
    <rPh sb="40" eb="41">
      <t>カイ</t>
    </rPh>
    <rPh sb="41" eb="43">
      <t>イジョウ</t>
    </rPh>
    <phoneticPr fontId="4"/>
  </si>
  <si>
    <t>【解釈通知】</t>
    <phoneticPr fontId="4"/>
  </si>
  <si>
    <t>身体拘束廃止未実施減算については、事業所において身体拘束等が行われていた場合ではなく、指定地域密着型サービス基準第118条第5項の記録（同条第4項に規定する身体拘束等を行う場合の記録）を行っていない場合及び同条第6項に規定する措置を講じていない場合に、利用者全員について所定単位数から減算することとなる。具体的には、記録を行っていない、身体的拘束の適正化のための対策を検討する委員会を３月に１回以上開催していない、身体的拘束適正化のための指針を整備していない又は身体的拘束適正化のための定期的な研修を実施し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phoneticPr fontId="4"/>
  </si>
  <si>
    <t>加算算定チェック表　（入居継続支援加算Ⅰ）　</t>
    <rPh sb="8" eb="9">
      <t>ヒョウ</t>
    </rPh>
    <phoneticPr fontId="4"/>
  </si>
  <si>
    <t>適　否</t>
    <rPh sb="0" eb="1">
      <t>テキ</t>
    </rPh>
    <rPh sb="2" eb="3">
      <t>イナ</t>
    </rPh>
    <phoneticPr fontId="4"/>
  </si>
  <si>
    <t>社会福祉士及び介護福祉士法施行規則第一条各号に掲げる行為（※）を必要とする者の占める割合が入居者の１００分の１５以上ですか。
※口腔内の喀痰吸引、鼻腔内の喀痰吸引、気管カニューレ内部の喀痰吸引、胃ろう又は腸ろうによる経管栄養及び経鼻経管栄養</t>
    <rPh sb="64" eb="66">
      <t>コウクウ</t>
    </rPh>
    <rPh sb="66" eb="67">
      <t>ナイ</t>
    </rPh>
    <rPh sb="68" eb="70">
      <t>カクタン</t>
    </rPh>
    <rPh sb="70" eb="72">
      <t>キュウイン</t>
    </rPh>
    <rPh sb="73" eb="75">
      <t>ビクウ</t>
    </rPh>
    <rPh sb="75" eb="76">
      <t>ナイ</t>
    </rPh>
    <rPh sb="77" eb="79">
      <t>カクタン</t>
    </rPh>
    <rPh sb="79" eb="81">
      <t>キュウイン</t>
    </rPh>
    <rPh sb="82" eb="84">
      <t>キカン</t>
    </rPh>
    <rPh sb="89" eb="91">
      <t>ナイブ</t>
    </rPh>
    <rPh sb="92" eb="96">
      <t>カクタンキュウイン</t>
    </rPh>
    <rPh sb="97" eb="98">
      <t>イ</t>
    </rPh>
    <rPh sb="100" eb="101">
      <t>マタ</t>
    </rPh>
    <phoneticPr fontId="4"/>
  </si>
  <si>
    <t>入居者の状況</t>
    <rPh sb="0" eb="3">
      <t>ニュウキョシャ</t>
    </rPh>
    <rPh sb="4" eb="6">
      <t>ジョウキョウ</t>
    </rPh>
    <phoneticPr fontId="4"/>
  </si>
  <si>
    <t>①</t>
    <phoneticPr fontId="4"/>
  </si>
  <si>
    <t>入居者総数</t>
    <rPh sb="0" eb="2">
      <t>ニュウキョ</t>
    </rPh>
    <rPh sb="2" eb="3">
      <t>シャ</t>
    </rPh>
    <rPh sb="3" eb="5">
      <t>ソウスウ</t>
    </rPh>
    <phoneticPr fontId="4"/>
  </si>
  <si>
    <t>人</t>
    <rPh sb="0" eb="1">
      <t>ニン</t>
    </rPh>
    <phoneticPr fontId="4"/>
  </si>
  <si>
    <t>②</t>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</si>
  <si>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</si>
  <si>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t>
    <phoneticPr fontId="4"/>
  </si>
  <si>
    <t>①に占める②の割合が１５％以上</t>
    <phoneticPr fontId="4"/>
  </si>
  <si>
    <t>介護福祉士を、常勤換算方法で、入居者の数が６又はその端数を増すごとに１以上配置していますか。</t>
    <rPh sb="0" eb="2">
      <t>カイゴ</t>
    </rPh>
    <rPh sb="2" eb="5">
      <t>フクシシ</t>
    </rPh>
    <rPh sb="7" eb="9">
      <t>ジョウキン</t>
    </rPh>
    <rPh sb="9" eb="11">
      <t>カンサン</t>
    </rPh>
    <rPh sb="11" eb="13">
      <t>ホウホウ</t>
    </rPh>
    <rPh sb="15" eb="18">
      <t>ニュウキョシャ</t>
    </rPh>
    <rPh sb="19" eb="20">
      <t>カズ</t>
    </rPh>
    <rPh sb="22" eb="23">
      <t>マタ</t>
    </rPh>
    <rPh sb="26" eb="28">
      <t>ハスウ</t>
    </rPh>
    <rPh sb="29" eb="30">
      <t>マ</t>
    </rPh>
    <rPh sb="35" eb="37">
      <t>イジョウ</t>
    </rPh>
    <rPh sb="37" eb="39">
      <t>ハイチ</t>
    </rPh>
    <phoneticPr fontId="4"/>
  </si>
  <si>
    <t>介護福祉士の常勤換算後の員数
※末日を基準とする</t>
    <rPh sb="0" eb="2">
      <t>カイゴ</t>
    </rPh>
    <rPh sb="2" eb="5">
      <t>フクシシ</t>
    </rPh>
    <rPh sb="6" eb="8">
      <t>ジョウキン</t>
    </rPh>
    <rPh sb="8" eb="10">
      <t>カンサン</t>
    </rPh>
    <rPh sb="10" eb="11">
      <t>ゴ</t>
    </rPh>
    <rPh sb="12" eb="14">
      <t>インズウ</t>
    </rPh>
    <rPh sb="16" eb="18">
      <t>マツジツ</t>
    </rPh>
    <rPh sb="19" eb="21">
      <t>キジュン</t>
    </rPh>
    <phoneticPr fontId="4"/>
  </si>
  <si>
    <t>届出日の４月前</t>
    <rPh sb="0" eb="1">
      <t>トド</t>
    </rPh>
    <rPh sb="1" eb="2">
      <t>デ</t>
    </rPh>
    <rPh sb="2" eb="3">
      <t>ビ</t>
    </rPh>
    <rPh sb="5" eb="6">
      <t>ゲツ</t>
    </rPh>
    <rPh sb="6" eb="7">
      <t>マエ</t>
    </rPh>
    <phoneticPr fontId="4"/>
  </si>
  <si>
    <t>３月前</t>
    <rPh sb="1" eb="2">
      <t>ゲツ</t>
    </rPh>
    <rPh sb="2" eb="3">
      <t>マエ</t>
    </rPh>
    <phoneticPr fontId="4"/>
  </si>
  <si>
    <t>前々月</t>
    <rPh sb="0" eb="3">
      <t>ゼンゼンゲツ</t>
    </rPh>
    <phoneticPr fontId="4"/>
  </si>
  <si>
    <r>
      <t>入居者の数</t>
    </r>
    <r>
      <rPr>
        <u/>
        <sz val="10"/>
        <rFont val="ＭＳ Ｐゴシック"/>
        <family val="3"/>
        <charset val="128"/>
        <scheme val="minor"/>
      </rPr>
      <t>　　　　</t>
    </r>
    <r>
      <rPr>
        <sz val="10"/>
        <rFont val="ＭＳ Ｐゴシック"/>
        <family val="3"/>
        <charset val="128"/>
        <scheme val="minor"/>
      </rPr>
      <t>名　÷　６　＝　</t>
    </r>
    <r>
      <rPr>
        <u/>
        <sz val="10"/>
        <rFont val="ＭＳ Ｐゴシック"/>
        <family val="3"/>
        <charset val="128"/>
        <scheme val="minor"/>
      </rPr>
      <t>　　　　</t>
    </r>
    <r>
      <rPr>
        <sz val="10"/>
        <rFont val="ＭＳ Ｐゴシック"/>
        <family val="3"/>
        <charset val="128"/>
        <scheme val="minor"/>
      </rPr>
      <t>（小数点以下切り上げ）　≦　介護福祉士の員数（上記３か月平均）</t>
    </r>
    <r>
      <rPr>
        <u/>
        <sz val="10"/>
        <rFont val="ＭＳ Ｐゴシック"/>
        <family val="3"/>
        <charset val="128"/>
        <scheme val="minor"/>
      </rPr>
      <t>　　　　</t>
    </r>
    <r>
      <rPr>
        <sz val="10"/>
        <rFont val="ＭＳ Ｐゴシック"/>
        <family val="3"/>
        <charset val="128"/>
        <scheme val="minor"/>
      </rPr>
      <t>人</t>
    </r>
    <rPh sb="0" eb="3">
      <t>ニュウキョシャ</t>
    </rPh>
    <rPh sb="4" eb="5">
      <t>カズ</t>
    </rPh>
    <rPh sb="9" eb="10">
      <t>メイ</t>
    </rPh>
    <rPh sb="22" eb="25">
      <t>ショウスウテン</t>
    </rPh>
    <rPh sb="25" eb="27">
      <t>イカ</t>
    </rPh>
    <rPh sb="27" eb="28">
      <t>キ</t>
    </rPh>
    <rPh sb="29" eb="30">
      <t>ア</t>
    </rPh>
    <rPh sb="35" eb="37">
      <t>カイゴ</t>
    </rPh>
    <rPh sb="37" eb="40">
      <t>フクシシ</t>
    </rPh>
    <rPh sb="41" eb="43">
      <t>インズウ</t>
    </rPh>
    <rPh sb="44" eb="46">
      <t>ジョウキ</t>
    </rPh>
    <rPh sb="48" eb="49">
      <t>ゲツ</t>
    </rPh>
    <rPh sb="49" eb="51">
      <t>ヘイキン</t>
    </rPh>
    <rPh sb="56" eb="57">
      <t>ニン</t>
    </rPh>
    <phoneticPr fontId="4"/>
  </si>
  <si>
    <t>※以下の①～③の条件を満たす場合は、介護福祉士を、常勤換算方法で、入居者の数が７又はその端数を増すごとに１以上配置することで要件を満たします。</t>
    <phoneticPr fontId="4"/>
  </si>
  <si>
    <t>①業務の効率化及び質の向上又は職員の負担の軽減に資する機器（以下「介護機器」という。）を複数種類使用していますか。</t>
    <phoneticPr fontId="4"/>
  </si>
  <si>
    <t>②介護機器の使用に当たり、介護職員、看護職員、介護支援専門員その他の職種の者が共同して、アセスメント（入居者の心身の状況を勘案し、自立した日常生活を営むことができるように支援する上で解決すべき課題を把握することをいう。）及び入居者の身体の状況等の評価を行い、 職員の配置の状況等の見直しを行っていますか。</t>
    <phoneticPr fontId="4"/>
  </si>
  <si>
    <t>③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していますか。
　ⅰ 入居者の安全及びケアの質の確保
　ⅱ 職員の負担の軽減及び勤務状況への配慮
　ⅲ 介護機器の定期的な点検
　ⅳ 介護機器を安全かつ有効に活用するための職員研修</t>
    <phoneticPr fontId="4"/>
  </si>
  <si>
    <t>はい　・　いいえ</t>
    <phoneticPr fontId="4"/>
  </si>
  <si>
    <t>定員超過利用・人員基準欠如に該当していませんか。</t>
    <rPh sb="4" eb="6">
      <t>リヨウ</t>
    </rPh>
    <phoneticPr fontId="4"/>
  </si>
  <si>
    <t>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4"/>
  </si>
  <si>
    <t>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4"/>
  </si>
  <si>
    <t>【解釈通知】</t>
  </si>
  <si>
    <t>① 社会福祉士及び介護福祉士法施行規則（昭和62年厚生省令第49号）第１条各号に掲げる行為を必要とする者の占める割合については、届出日の属する月の前４月から前々月までの３月間のそれぞれの末日時点の割合の平均について算出すること。また、届出を行った月以降においても、毎月において前４月から前々月までの３月間のこれらの割合がそれぞれ所定の割合以上であることが必要である。これらの割合については、毎月記録するものとし、所定の割合を下回った場合については、直ちに訪問通所サービス通知第１の５の届出を提出しなければならない。</t>
    <phoneticPr fontId="4"/>
  </si>
  <si>
    <t>② ② 当該加算の算定を行うために必要となる介護福祉士の員数を算出する際の利用者数については、第２の１(５)②を準用すること。また、介護福祉士の員数については、届出日の属する月の前３月間における員数の平均を、常勤換算方法を用いて算出した値が、必要な人数を満たすものでなければならない。さらに、届出を行った月以降においても、毎月において直近３月間の介護福祉士の員数が必要な員数を満たしていることが必要であり、必要な人数を満たさなくなった場合は、直ちに訪問通所サービス通知１の５の届出を提出しなければならない。</t>
    <phoneticPr fontId="4"/>
  </si>
  <si>
    <t>③ 当該加算を算定する場合にあっては、サービス提供体制強化加算は算定できない。</t>
    <phoneticPr fontId="4"/>
  </si>
  <si>
    <t>④ 必要となる介護福祉士の数が常勤換算方法で入居者の数が７又はその端数を増すごとに１以上である場合においては、次の要件を満たすこと。</t>
    <phoneticPr fontId="4"/>
  </si>
  <si>
    <t>イ 「業務の効率化及び質の向上又は職員の負担の軽減に資する機器を複数種類使用」とは、以下に掲げる介護機器を使用することであり、少なくともａからｃまでに掲げる介護機器は使用することとする。その際、ａの機器は全ての居室に設置し、ｂの機器は全ての介護職員が使用すること。
ａ 見守り機器（利用者がベッドから離れようとしている状態又は離れたことを感知できるセンサーであり、当該センサーから得られた情報を外部通信機能により職員に通報できる利用者の見守りに資する機器をいう。以下同じ。）
ｂ インカム等の職員間の連絡調整の迅速化に資するＩＣＴ機器
ｃ 介護記録ソフトウェアやスマートフォン等の介護記録の作成の効率化に資するＩＣＴ機器
ｄ 移乗支援機器
ｅ その他業務の効率化及び質の向上又は職員の負担の軽減に資する機器
介護機器の選定にあたっては、事業所の現状の把握及び業務面において抱えている課題の洗い出しを行い、業務内容を整理し、従業者それぞれの担うべき業務内容及び介護機器の活用方法を明確化した上で、洗い出した課題の解決のために必要な種類の介護機器を選定すること。</t>
    <phoneticPr fontId="4"/>
  </si>
  <si>
    <t>ロ 介護機器の使用により業務効率化が図られた際、その効率化された時間は、ケアの質の向上及び職員の負担の軽減に資する取組に充てること。
　ケアの質の向上への取組については、幅広い職種の者が共同して、見守り機器やバイタルサイン等の情報を通じて得られる入居者の記録情報等を参考にしながら、適切なアセスメントや入居者の身体の状況等の評価等を行い、必要に応じ、業務体制を見直すこと。</t>
    <phoneticPr fontId="4"/>
  </si>
  <si>
    <t>ロ 介護機器の使用により業務効率化が図られた際、その効率化された時間は、ケアの質の向上及び職員の負担の軽減に資する取組に充てること。
　ケアの質の向上への取組については、幅広い職種の者が共同して、見守り機器やバイタルサイン等の情報を通じて得られる入居者の記録情報等を参考にしながら、適切なアセスメントや入居者の身体の状況等の評価等を行い、必要に応じ、業務体制を見直すこと。</t>
    <phoneticPr fontId="4"/>
  </si>
  <si>
    <t>ハ 「介護機器を安全かつ有効に活用するための委員会」（以下「介護機器活用委員会」という。）は３月に１回以上行うこと。介護機器活用委員会は、テレビ電話装置等を活用して行うことができるものとする。なお、個人情報保護委員会・厚生労働省「医療・介護関係事業者における個人情報の適切な取扱いのためのガイダンス」、厚生労働省「医療情報システムの安全管理に関するガイドライン」等を遵守すること。
　また、介護機器活用委員会には、管理者だけでなく実際にケアを行う職員を含む幅広い職種や役割の者が参画するものとし、実際にケアを行う職員の意見を尊重するよう努めることとする。</t>
    <phoneticPr fontId="4"/>
  </si>
  <si>
    <t>ホ 「職員の負担の軽減及び勤務状況への配慮」に関する事項を実施すること。具体的には、実際にケアを行う介護福祉士を含めた介護職員に対してアンケートやヒアリング等を行い、介護機器の導入後における次の事項等を確認し、人員配置の検討等が行われていること。
ａ ストレスや体調不安等、職員の心身の負担が増えていないかどうか
ｂ １日の勤務の中で、職員の負担が過度に増えている時間帯がないかどうか
ｃ 休憩時間及び時間外勤務等の状況</t>
    <phoneticPr fontId="4"/>
  </si>
  <si>
    <t>ホ 「職員の負担の軽減及び勤務状況への配慮」に関する事項を実施すること。具体的には、実際にケアを行う介護福祉士を含めた介護職員に対してアンケートやヒアリング等を行い、介護機器の導入後における次の事項等を確認し、人員配置の検討等が行われていること。
ａ ストレスや体調不安等、職員の心身の負担が増えていないかどうか
ｂ １日の勤務の中で、職員の負担が過度に増えている時間帯がないかどうか
ｃ 休憩時間及び時間外勤務等の状況</t>
    <phoneticPr fontId="4"/>
  </si>
  <si>
    <t>ヘ 日々の業務の中で予め時間を定めて介護機器の不具合がないことを確認する等のチェックを行う仕組みを設けること。また、介護機器のメーカーと連携し、定期的に点検を行うこと。</t>
    <phoneticPr fontId="4"/>
  </si>
  <si>
    <t>加算算定チェック表　（入居継続支援加算Ⅱ）　</t>
    <rPh sb="8" eb="9">
      <t>ヒョウ</t>
    </rPh>
    <phoneticPr fontId="4"/>
  </si>
  <si>
    <t>適否</t>
    <rPh sb="0" eb="2">
      <t>テキヒ</t>
    </rPh>
    <phoneticPr fontId="4"/>
  </si>
  <si>
    <t>社会福祉士及び介護福祉士法施行規則第一条各号に掲げる行為（※）を必要とする者の占める割合が入居者の１００分の５以上ですか。
※口腔内の喀痰吸引、鼻腔内の喀痰吸引、気管カニューレ内部の喀痰吸引、胃ろう又は腸ろうによる経管栄養及び経鼻経管栄養</t>
    <rPh sb="63" eb="65">
      <t>コウクウ</t>
    </rPh>
    <rPh sb="65" eb="66">
      <t>ナイ</t>
    </rPh>
    <rPh sb="67" eb="69">
      <t>カクタン</t>
    </rPh>
    <rPh sb="69" eb="71">
      <t>キュウイン</t>
    </rPh>
    <rPh sb="72" eb="74">
      <t>ビクウ</t>
    </rPh>
    <rPh sb="74" eb="75">
      <t>ナイ</t>
    </rPh>
    <rPh sb="76" eb="78">
      <t>カクタン</t>
    </rPh>
    <rPh sb="78" eb="80">
      <t>キュウイン</t>
    </rPh>
    <rPh sb="81" eb="83">
      <t>キカン</t>
    </rPh>
    <rPh sb="88" eb="90">
      <t>ナイブ</t>
    </rPh>
    <rPh sb="91" eb="95">
      <t>カクタンキュウイン</t>
    </rPh>
    <rPh sb="96" eb="97">
      <t>イ</t>
    </rPh>
    <rPh sb="99" eb="100">
      <t>マタ</t>
    </rPh>
    <phoneticPr fontId="4"/>
  </si>
  <si>
    <t>はい　・　いいえ</t>
    <phoneticPr fontId="4"/>
  </si>
  <si>
    <t>②</t>
    <phoneticPr fontId="4"/>
  </si>
  <si>
    <t>→</t>
    <phoneticPr fontId="4"/>
  </si>
  <si>
    <t>①に占める②の割合が５％以上</t>
    <phoneticPr fontId="4"/>
  </si>
  <si>
    <r>
      <t>入居者の数</t>
    </r>
    <r>
      <rPr>
        <u/>
        <sz val="10"/>
        <rFont val="ＭＳ Ｐゴシック"/>
        <family val="3"/>
        <charset val="128"/>
        <scheme val="minor"/>
      </rPr>
      <t>　　　　</t>
    </r>
    <r>
      <rPr>
        <sz val="10"/>
        <rFont val="ＭＳ Ｐゴシック"/>
        <family val="3"/>
        <charset val="128"/>
        <scheme val="minor"/>
      </rPr>
      <t>名　÷　６　＝　</t>
    </r>
    <r>
      <rPr>
        <u/>
        <sz val="10"/>
        <rFont val="ＭＳ Ｐゴシック"/>
        <family val="3"/>
        <charset val="128"/>
        <scheme val="minor"/>
      </rPr>
      <t>　　　　</t>
    </r>
    <r>
      <rPr>
        <sz val="10"/>
        <rFont val="ＭＳ Ｐゴシック"/>
        <family val="3"/>
        <charset val="128"/>
        <scheme val="minor"/>
      </rPr>
      <t>（小数点以下切り上げ）　≦　介護福祉士の員数（前３か月平均）</t>
    </r>
    <r>
      <rPr>
        <u/>
        <sz val="10"/>
        <rFont val="ＭＳ Ｐゴシック"/>
        <family val="3"/>
        <charset val="128"/>
        <scheme val="minor"/>
      </rPr>
      <t>　　　　</t>
    </r>
    <r>
      <rPr>
        <sz val="10"/>
        <rFont val="ＭＳ Ｐゴシック"/>
        <family val="3"/>
        <charset val="128"/>
        <scheme val="minor"/>
      </rPr>
      <t>人</t>
    </r>
    <rPh sb="0" eb="3">
      <t>ニュウキョシャ</t>
    </rPh>
    <rPh sb="4" eb="5">
      <t>カズ</t>
    </rPh>
    <rPh sb="9" eb="10">
      <t>メイ</t>
    </rPh>
    <rPh sb="22" eb="25">
      <t>ショウスウテン</t>
    </rPh>
    <rPh sb="25" eb="27">
      <t>イカ</t>
    </rPh>
    <rPh sb="27" eb="28">
      <t>キ</t>
    </rPh>
    <rPh sb="29" eb="30">
      <t>ア</t>
    </rPh>
    <rPh sb="35" eb="37">
      <t>カイゴ</t>
    </rPh>
    <rPh sb="37" eb="40">
      <t>フクシシ</t>
    </rPh>
    <rPh sb="41" eb="43">
      <t>インズウ</t>
    </rPh>
    <rPh sb="44" eb="45">
      <t>マエ</t>
    </rPh>
    <rPh sb="47" eb="48">
      <t>ゲツ</t>
    </rPh>
    <rPh sb="48" eb="50">
      <t>ヘイキン</t>
    </rPh>
    <rPh sb="55" eb="56">
      <t>ニン</t>
    </rPh>
    <phoneticPr fontId="4"/>
  </si>
  <si>
    <t>※　以下の①～③の条件を満たす場合は、介護福祉士を、常勤換算方法で、入居者の数が７又はその端数を増すごとに１以上配置することで要件を満たします。</t>
    <phoneticPr fontId="4"/>
  </si>
  <si>
    <t>はい　・　いいえ</t>
    <phoneticPr fontId="4"/>
  </si>
  <si>
    <t>③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していますか。
　ⅰ 入居者の安全及びケアの質の確保
　ⅱ 職員の負担の軽減及び勤務状況への配慮
　ⅲ 介護機器の定期的な点検
　ⅳ 介護機器を安全かつ有効に活用するための職員研修</t>
    <phoneticPr fontId="4"/>
  </si>
  <si>
    <t>　定員超過利用・人員基準欠如に該当していませんか。</t>
    <rPh sb="5" eb="7">
      <t>リヨウ</t>
    </rPh>
    <phoneticPr fontId="4"/>
  </si>
  <si>
    <t>　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4"/>
  </si>
  <si>
    <t>① 社会福祉士及び介護福祉士法施行規則（昭和62年厚生省令第49号）第１条各号に掲げる行為を必要とする者の占める割合については、届出日の属する月の前４月から前々月までの３月間のそれぞれの末日時点の割合の平均について算出すること。また、届出を行った月以降においても、毎月において前４月から前々月までの３月間のこれらの割合がそれぞれ所定の割合以上であることが必要である。これらの割合については、毎月記録するものとし、所定の割合を下回った場合については、直ちに訪問通所サービス通知第１の５の届出を提出しなければならない。</t>
    <phoneticPr fontId="4"/>
  </si>
  <si>
    <t>② ② 当該加算の算定を行うために必要となる介護福祉士の員数を算出する際の利用者数については、第２の１(５)②を準用すること。また、介護福祉士の員数については、届出日の属する月の前３月間における員数の平均を、常勤換算方法を用いて算出した値が、必要な人数を満たすものでなければならない。さらに、届出を行った月以降においても、毎月において直近３月間の介護福祉士の員数が必要な員数を満たしていることが必要であり、必要な人数を満たさなくなった場合は、直ちに訪問通所サービス通知１の５の届出を提出しなければならない。</t>
    <phoneticPr fontId="4"/>
  </si>
  <si>
    <t>④ 必要となる介護福祉士の数が常勤換算方法で入居者の数が７又はその端数を増すごとに１以上である場合においては、次の要件を満たすこと。</t>
    <phoneticPr fontId="4"/>
  </si>
  <si>
    <t>ハ 「介護機器を安全かつ有効に活用するための委員会」（以下「介護機器活用委員会」という。）は３月に１回以上行うこと。介護機器活用委員会は、テレビ電話装置等を活用して行うことができるものとする。なお、個人情報保護委員会・厚生労働省「医療・介護関係事業者における個人情報の適切な取扱いのためのガイダンス」、厚生労働省「医療情報システムの安全管理に関するガイドライン」等を遵守すること。
　また、介護機器活用委員会には、管理者だけでなく実際にケアを行う職員を含む幅広い職種や役割の者が参画するものとし、実際にケアを行う職員の意見を尊重するよう努めることとする。</t>
    <phoneticPr fontId="4"/>
  </si>
  <si>
    <t>加算算定チェック表　（生活機能向上連携加算Ⅰ）</t>
    <rPh sb="0" eb="2">
      <t>カサン</t>
    </rPh>
    <rPh sb="2" eb="4">
      <t>サンテイ</t>
    </rPh>
    <rPh sb="8" eb="9">
      <t>ヒョウ</t>
    </rPh>
    <rPh sb="11" eb="13">
      <t>セイカツ</t>
    </rPh>
    <rPh sb="13" eb="15">
      <t>キノウ</t>
    </rPh>
    <rPh sb="15" eb="17">
      <t>コウジョウ</t>
    </rPh>
    <rPh sb="17" eb="19">
      <t>レンケイ</t>
    </rPh>
    <rPh sb="19" eb="21">
      <t>カサン</t>
    </rPh>
    <phoneticPr fontId="4"/>
  </si>
  <si>
    <t>×</t>
    <phoneticPr fontId="4"/>
  </si>
  <si>
    <t>　指定訪問リハビリテーション事業所、指定通所リハビリテーション事業所又はリハビリテーションを実施している医療提供施設の理学療法士、作業療法士、言語聴覚士又は医師（以下「理学療法士等」という。）の助言に基づき、当該指定地域密着型特定施設の機能訓練指導員、看護職員、介護職員、生活相談員その他の職種の者（以下「機能訓練指導員等」という。）が共同して利用者の身体状況等の評価及び個別機能訓練計画の作成を行っていますか。</t>
    <rPh sb="104" eb="106">
      <t>トウガイ</t>
    </rPh>
    <rPh sb="106" eb="108">
      <t>シテイ</t>
    </rPh>
    <rPh sb="108" eb="113">
      <t>チイキミッチャクガタ</t>
    </rPh>
    <rPh sb="113" eb="115">
      <t>トクテイ</t>
    </rPh>
    <rPh sb="115" eb="117">
      <t>シセツ</t>
    </rPh>
    <phoneticPr fontId="4"/>
  </si>
  <si>
    <t>　個別機能訓練計画に基づき、利用者の身体機能又は生活機能の向上を目的とする機能訓練の項目を準備し、機能訓練指導員等が利用者の心身の状況に応じた機能訓練を適切に提供していますか。</t>
    <phoneticPr fontId="4"/>
  </si>
  <si>
    <t>　上記評価に基づき、個別機能訓練計画の進捗状況等を３月ごとに１回以上評価し、利用者又はその家族に対し、機能訓練の内容と個別機能訓練計画の進捗状況等を説明し、必要に応じて訓練内容の見直し等を行っていますか。</t>
    <rPh sb="1" eb="3">
      <t>ジョウキ</t>
    </rPh>
    <rPh sb="3" eb="5">
      <t>ヒョウカ</t>
    </rPh>
    <rPh sb="6" eb="7">
      <t>モト</t>
    </rPh>
    <rPh sb="10" eb="12">
      <t>コベツ</t>
    </rPh>
    <rPh sb="12" eb="14">
      <t>キノウ</t>
    </rPh>
    <rPh sb="14" eb="16">
      <t>クンレン</t>
    </rPh>
    <rPh sb="16" eb="18">
      <t>ケイカク</t>
    </rPh>
    <rPh sb="19" eb="21">
      <t>シンチョク</t>
    </rPh>
    <rPh sb="21" eb="23">
      <t>ジョウキョウ</t>
    </rPh>
    <rPh sb="23" eb="24">
      <t>トウ</t>
    </rPh>
    <rPh sb="26" eb="27">
      <t>ツキ</t>
    </rPh>
    <rPh sb="31" eb="34">
      <t>カイイジョウ</t>
    </rPh>
    <rPh sb="34" eb="36">
      <t>ヒョウカ</t>
    </rPh>
    <rPh sb="38" eb="41">
      <t>リヨウシャ</t>
    </rPh>
    <rPh sb="41" eb="42">
      <t>マタ</t>
    </rPh>
    <rPh sb="45" eb="47">
      <t>カゾク</t>
    </rPh>
    <rPh sb="48" eb="49">
      <t>タイ</t>
    </rPh>
    <rPh sb="51" eb="53">
      <t>キノウ</t>
    </rPh>
    <rPh sb="53" eb="55">
      <t>クンレン</t>
    </rPh>
    <rPh sb="56" eb="58">
      <t>ナイヨウ</t>
    </rPh>
    <rPh sb="59" eb="61">
      <t>コベツ</t>
    </rPh>
    <rPh sb="61" eb="63">
      <t>キノウ</t>
    </rPh>
    <rPh sb="63" eb="65">
      <t>クンレン</t>
    </rPh>
    <rPh sb="65" eb="67">
      <t>ケイカク</t>
    </rPh>
    <rPh sb="68" eb="70">
      <t>シンチョク</t>
    </rPh>
    <rPh sb="70" eb="72">
      <t>ジョウキョウ</t>
    </rPh>
    <rPh sb="72" eb="73">
      <t>トウ</t>
    </rPh>
    <rPh sb="74" eb="76">
      <t>セツメイ</t>
    </rPh>
    <rPh sb="78" eb="80">
      <t>ヒツヨウ</t>
    </rPh>
    <rPh sb="81" eb="82">
      <t>オウ</t>
    </rPh>
    <rPh sb="84" eb="86">
      <t>クンレン</t>
    </rPh>
    <rPh sb="86" eb="88">
      <t>ナイヨウ</t>
    </rPh>
    <rPh sb="89" eb="91">
      <t>ミナオ</t>
    </rPh>
    <rPh sb="92" eb="93">
      <t>トウ</t>
    </rPh>
    <rPh sb="94" eb="95">
      <t>オコナ</t>
    </rPh>
    <phoneticPr fontId="4"/>
  </si>
  <si>
    <t>　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rPh sb="1" eb="3">
      <t>トウガイ</t>
    </rPh>
    <rPh sb="3" eb="5">
      <t>カサン</t>
    </rPh>
    <rPh sb="6" eb="8">
      <t>サンテイ</t>
    </rPh>
    <rPh sb="15" eb="17">
      <t>カイゴ</t>
    </rPh>
    <rPh sb="17" eb="19">
      <t>ホウシュウ</t>
    </rPh>
    <rPh sb="20" eb="21">
      <t>カン</t>
    </rPh>
    <rPh sb="23" eb="25">
      <t>キジュン</t>
    </rPh>
    <rPh sb="25" eb="26">
      <t>オヨ</t>
    </rPh>
    <rPh sb="27" eb="29">
      <t>カイシャク</t>
    </rPh>
    <rPh sb="29" eb="31">
      <t>ツウチ</t>
    </rPh>
    <rPh sb="31" eb="32">
      <t>トウ</t>
    </rPh>
    <rPh sb="33" eb="35">
      <t>ナイヨウ</t>
    </rPh>
    <rPh sb="36" eb="38">
      <t>リカイ</t>
    </rPh>
    <rPh sb="40" eb="42">
      <t>トウガイ</t>
    </rPh>
    <rPh sb="42" eb="44">
      <t>ツウチ</t>
    </rPh>
    <rPh sb="44" eb="46">
      <t>ナイヨウ</t>
    </rPh>
    <rPh sb="47" eb="48">
      <t>ソ</t>
    </rPh>
    <rPh sb="50" eb="52">
      <t>カサン</t>
    </rPh>
    <rPh sb="57" eb="59">
      <t>テイキョウ</t>
    </rPh>
    <rPh sb="60" eb="61">
      <t>オコナ</t>
    </rPh>
    <rPh sb="68" eb="70">
      <t>トウガイ</t>
    </rPh>
    <rPh sb="70" eb="72">
      <t>カサン</t>
    </rPh>
    <rPh sb="72" eb="74">
      <t>ヨウケン</t>
    </rPh>
    <rPh sb="75" eb="76">
      <t>ミ</t>
    </rPh>
    <rPh sb="83" eb="84">
      <t>アキ</t>
    </rPh>
    <rPh sb="90" eb="92">
      <t>バアイ</t>
    </rPh>
    <rPh sb="93" eb="94">
      <t>スミ</t>
    </rPh>
    <rPh sb="97" eb="99">
      <t>カサン</t>
    </rPh>
    <rPh sb="100" eb="102">
      <t>トドケデ</t>
    </rPh>
    <rPh sb="103" eb="104">
      <t>ト</t>
    </rPh>
    <rPh sb="105" eb="106">
      <t>サ</t>
    </rPh>
    <rPh sb="108" eb="109">
      <t>オコナ</t>
    </rPh>
    <phoneticPr fontId="4"/>
  </si>
  <si>
    <t>はい　・　いいえ</t>
    <phoneticPr fontId="4"/>
  </si>
  <si>
    <t>① 生活機能向上連携加算(Ⅰ)</t>
    <phoneticPr fontId="4"/>
  </si>
  <si>
    <t>イ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地域密着型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phoneticPr fontId="4"/>
  </si>
  <si>
    <t>ロ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ＩＣＴを活用した動画やテレビ電話を用いて把握した上で、当該指定地域密着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phoneticPr fontId="4"/>
  </si>
  <si>
    <t>ハ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地域密着型通所介護計画の中に記載する場合は、その記載をもって個別機能訓練計画の作成に代えることができるものとすること。</t>
    <phoneticPr fontId="4"/>
  </si>
  <si>
    <t>ニ
 個別機能訓練計画に基づき、利用者の身体機能又は生活機能の向上を目的とする機能訓練の項目を準備し、機能訓練指導員等が、利用者の心身の状況に応じて計画的に機能訓練を適切に提供していること。</t>
    <phoneticPr fontId="4"/>
  </si>
  <si>
    <t>ホ 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
・ 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4"/>
  </si>
  <si>
    <t>ヘ
 機能訓練に関する記録（実施時間、訓練内容、担当者等）は、利用者ごとに保管され、常に当該事業所の機能訓練指導員等により閲覧が可能であるようにすること。</t>
    <phoneticPr fontId="4"/>
  </si>
  <si>
    <t>ト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phoneticPr fontId="4"/>
  </si>
  <si>
    <t>加算算定チェック表（生活機能向上連携加算Ⅱ）</t>
    <rPh sb="0" eb="2">
      <t>カサン</t>
    </rPh>
    <rPh sb="2" eb="4">
      <t>サンテイ</t>
    </rPh>
    <rPh sb="8" eb="9">
      <t>ヒョウ</t>
    </rPh>
    <rPh sb="10" eb="12">
      <t>セイカツ</t>
    </rPh>
    <rPh sb="12" eb="14">
      <t>キノウ</t>
    </rPh>
    <rPh sb="14" eb="16">
      <t>コウジョウ</t>
    </rPh>
    <rPh sb="16" eb="18">
      <t>レンケイ</t>
    </rPh>
    <rPh sb="18" eb="20">
      <t>カサン</t>
    </rPh>
    <phoneticPr fontId="4"/>
  </si>
  <si>
    <t>　個別機能訓練計画に基づき、利用者の身体機能又は生活機能の向上を目的とする機能訓練の項目を準備し、機能訓練指導員等が利用者の心身の状況に応じた機能訓練を適切に提供していますか。</t>
    <phoneticPr fontId="4"/>
  </si>
  <si>
    <t>　上記評価に基づき、３月ごとに１回以上、利用者又はその家族に対し、機能訓練の内容と個別機能訓練計画の進捗状況等を説明し、必要に応じて訓練内容の見直し等を行っていますか。</t>
    <rPh sb="1" eb="3">
      <t>ジョウキ</t>
    </rPh>
    <rPh sb="3" eb="5">
      <t>ヒョウカ</t>
    </rPh>
    <rPh sb="6" eb="7">
      <t>モト</t>
    </rPh>
    <rPh sb="20" eb="23">
      <t>リヨウシャ</t>
    </rPh>
    <rPh sb="23" eb="24">
      <t>マタ</t>
    </rPh>
    <rPh sb="27" eb="29">
      <t>カゾク</t>
    </rPh>
    <rPh sb="30" eb="31">
      <t>タイ</t>
    </rPh>
    <rPh sb="33" eb="35">
      <t>キノウ</t>
    </rPh>
    <rPh sb="35" eb="37">
      <t>クンレン</t>
    </rPh>
    <rPh sb="38" eb="40">
      <t>ナイヨウ</t>
    </rPh>
    <rPh sb="41" eb="43">
      <t>コベツ</t>
    </rPh>
    <rPh sb="43" eb="45">
      <t>キノウ</t>
    </rPh>
    <rPh sb="45" eb="47">
      <t>クンレン</t>
    </rPh>
    <rPh sb="47" eb="49">
      <t>ケイカク</t>
    </rPh>
    <rPh sb="50" eb="52">
      <t>シンチョク</t>
    </rPh>
    <rPh sb="52" eb="54">
      <t>ジョウキョウ</t>
    </rPh>
    <rPh sb="54" eb="55">
      <t>トウ</t>
    </rPh>
    <rPh sb="56" eb="58">
      <t>セツメイ</t>
    </rPh>
    <rPh sb="60" eb="62">
      <t>ヒツヨウ</t>
    </rPh>
    <rPh sb="63" eb="64">
      <t>オウ</t>
    </rPh>
    <rPh sb="66" eb="68">
      <t>クンレン</t>
    </rPh>
    <rPh sb="68" eb="70">
      <t>ナイヨウ</t>
    </rPh>
    <rPh sb="71" eb="73">
      <t>ミナオ</t>
    </rPh>
    <rPh sb="74" eb="75">
      <t>トウ</t>
    </rPh>
    <rPh sb="76" eb="77">
      <t>オコナ</t>
    </rPh>
    <phoneticPr fontId="4"/>
  </si>
  <si>
    <t>はい　・　いいえ</t>
    <phoneticPr fontId="4"/>
  </si>
  <si>
    <t>② 生活機能向上連携加算(Ⅱ)</t>
    <phoneticPr fontId="4"/>
  </si>
  <si>
    <t>イ
 生活機能向上連携加算(Ⅱ)は、指定訪問リハビリテーション事業所、指定通所リハビリテーション事業所又はリハビリテーションを実施している医療提供施設の理学療法士等が、当該指定地域密着型通所介護事業所を訪問し、当該事業所の機能訓練指導員等と共同して、利用者の身体の状況等の評価及び個別機能訓練計画の作成を行っていること。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phoneticPr fontId="4"/>
  </si>
  <si>
    <t>ロ 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
・ 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phoneticPr fontId="4"/>
  </si>
  <si>
    <t xml:space="preserve">ハ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地域密着型通所介護計画の中に記載する場合は、その記載をもって個別機能訓練計画の作成に代えることができるものとすること。
</t>
    <phoneticPr fontId="4"/>
  </si>
  <si>
    <t>ニ
 個別機能訓練計画に基づき、利用者の身体機能又は生活機能の向上を目的とする機能訓練の項目を準備し、機能訓練指導員等が、利用者の心身の状況に応じて計画的に機能訓練を適切に提供していること。</t>
    <phoneticPr fontId="4"/>
  </si>
  <si>
    <t>ホ 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
・ 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4"/>
  </si>
  <si>
    <t>なお、個別機能訓練加算を算定している場合は、別に個別機能訓練計画を作成する必要はないこと。</t>
    <phoneticPr fontId="4"/>
  </si>
  <si>
    <t>加算算定チェック表　（個別機能訓練加算Ⅰ）</t>
    <rPh sb="0" eb="2">
      <t>カサン</t>
    </rPh>
    <rPh sb="2" eb="4">
      <t>サンテイ</t>
    </rPh>
    <rPh sb="8" eb="9">
      <t>ヒョウ</t>
    </rPh>
    <rPh sb="17" eb="19">
      <t>カサン</t>
    </rPh>
    <phoneticPr fontId="4"/>
  </si>
  <si>
    <t>介護予防認知症対応型通所介護・認知症対応型通所介護</t>
    <rPh sb="0" eb="2">
      <t>カイゴ</t>
    </rPh>
    <rPh sb="2" eb="4">
      <t>ヨボウ</t>
    </rPh>
    <rPh sb="4" eb="7">
      <t>ニンチショウ</t>
    </rPh>
    <rPh sb="7" eb="10">
      <t>タイオウガタ</t>
    </rPh>
    <rPh sb="10" eb="12">
      <t>ツウショ</t>
    </rPh>
    <rPh sb="12" eb="14">
      <t>カイゴ</t>
    </rPh>
    <rPh sb="15" eb="18">
      <t>ニンチショウ</t>
    </rPh>
    <rPh sb="18" eb="21">
      <t>タイオウガタ</t>
    </rPh>
    <rPh sb="21" eb="23">
      <t>ツウショ</t>
    </rPh>
    <rPh sb="23" eb="25">
      <t>カイゴ</t>
    </rPh>
    <phoneticPr fontId="4"/>
  </si>
  <si>
    <t>　専ら機能訓練指導員の職務に従事する常勤の理学療法士、作業療法士、言語聴覚士、看護職員、柔道整復師、あん摩マッサージ指圧師、はり師又はきゅう師※を１名以上配置していますか。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phoneticPr fontId="4"/>
  </si>
  <si>
    <t>はい　・いいえ</t>
    <phoneticPr fontId="4"/>
  </si>
  <si>
    <t>　機能訓練指導員、看護職員、介護職員、生活相談員その他の職種の者が共同して、利用者ごとに個別機能訓練計画を作成し、当該計画に基づき、計画的に機能訓練を行うこととしていますか。　　　　　　　　　　　　　　　　　　　　　　　　　　　　　　　　　　　　　</t>
    <phoneticPr fontId="4"/>
  </si>
  <si>
    <t>はい　・いいえ</t>
    <phoneticPr fontId="4"/>
  </si>
  <si>
    <t>①　個別機能訓練加算は、機能訓練指導員、看護職員、介護職員、生活相談員その他の職種の者が共同して、個別機能訓練計画に基づき、計画的に行った機能訓練（以下「個別機能訓練」という。）について算定する。</t>
    <rPh sb="2" eb="4">
      <t>コベツ</t>
    </rPh>
    <rPh sb="4" eb="6">
      <t>キノウ</t>
    </rPh>
    <rPh sb="6" eb="8">
      <t>クンレン</t>
    </rPh>
    <rPh sb="8" eb="10">
      <t>カサン</t>
    </rPh>
    <rPh sb="12" eb="14">
      <t>キノウ</t>
    </rPh>
    <rPh sb="14" eb="16">
      <t>クンレン</t>
    </rPh>
    <rPh sb="16" eb="19">
      <t>シドウイン</t>
    </rPh>
    <rPh sb="20" eb="22">
      <t>カンゴ</t>
    </rPh>
    <rPh sb="22" eb="24">
      <t>ショクイン</t>
    </rPh>
    <rPh sb="25" eb="27">
      <t>カイゴ</t>
    </rPh>
    <rPh sb="27" eb="29">
      <t>ショクイン</t>
    </rPh>
    <rPh sb="30" eb="32">
      <t>セイカツ</t>
    </rPh>
    <rPh sb="32" eb="35">
      <t>ソウダンイン</t>
    </rPh>
    <rPh sb="37" eb="38">
      <t>タ</t>
    </rPh>
    <rPh sb="39" eb="41">
      <t>ショクシュ</t>
    </rPh>
    <rPh sb="42" eb="43">
      <t>モノ</t>
    </rPh>
    <rPh sb="44" eb="46">
      <t>キョウドウ</t>
    </rPh>
    <rPh sb="49" eb="51">
      <t>コベツ</t>
    </rPh>
    <rPh sb="51" eb="53">
      <t>キノウ</t>
    </rPh>
    <rPh sb="53" eb="55">
      <t>クンレン</t>
    </rPh>
    <rPh sb="55" eb="57">
      <t>ケイカク</t>
    </rPh>
    <rPh sb="58" eb="59">
      <t>モト</t>
    </rPh>
    <rPh sb="62" eb="65">
      <t>ケイカクテキ</t>
    </rPh>
    <rPh sb="66" eb="67">
      <t>オコナ</t>
    </rPh>
    <rPh sb="69" eb="71">
      <t>キノウ</t>
    </rPh>
    <rPh sb="71" eb="73">
      <t>クンレン</t>
    </rPh>
    <rPh sb="74" eb="76">
      <t>イカ</t>
    </rPh>
    <rPh sb="77" eb="79">
      <t>コベツ</t>
    </rPh>
    <rPh sb="79" eb="81">
      <t>キノウ</t>
    </rPh>
    <rPh sb="81" eb="83">
      <t>クンレン</t>
    </rPh>
    <rPh sb="93" eb="95">
      <t>サンテイ</t>
    </rPh>
    <phoneticPr fontId="4"/>
  </si>
  <si>
    <t>②　個別機能訓練加算に係る機能訓練は、もっぱら機能訓練指導員の職務に従事する機能訓練指導員、看護職員、介護職員、生活相談員その他の職種の者を１名以上配置して行うものであること。</t>
    <rPh sb="2" eb="8">
      <t>コベツキノウクンレン</t>
    </rPh>
    <rPh sb="8" eb="10">
      <t>カサン</t>
    </rPh>
    <rPh sb="11" eb="12">
      <t>カカ</t>
    </rPh>
    <rPh sb="13" eb="15">
      <t>キノウ</t>
    </rPh>
    <rPh sb="15" eb="17">
      <t>クンレン</t>
    </rPh>
    <rPh sb="23" eb="25">
      <t>キノウ</t>
    </rPh>
    <rPh sb="25" eb="27">
      <t>クンレン</t>
    </rPh>
    <rPh sb="27" eb="30">
      <t>シドウイン</t>
    </rPh>
    <rPh sb="31" eb="33">
      <t>ショクム</t>
    </rPh>
    <rPh sb="34" eb="36">
      <t>ジュウジ</t>
    </rPh>
    <rPh sb="38" eb="45">
      <t>キノウクンレンシドウイン</t>
    </rPh>
    <rPh sb="46" eb="48">
      <t>カンゴ</t>
    </rPh>
    <rPh sb="48" eb="50">
      <t>ショクイン</t>
    </rPh>
    <rPh sb="51" eb="55">
      <t>カイゴショクイン</t>
    </rPh>
    <rPh sb="56" eb="61">
      <t>セイカツソウダンイン</t>
    </rPh>
    <rPh sb="63" eb="64">
      <t>タ</t>
    </rPh>
    <rPh sb="65" eb="67">
      <t>ショクシュ</t>
    </rPh>
    <rPh sb="68" eb="69">
      <t>モノ</t>
    </rPh>
    <rPh sb="71" eb="74">
      <t>メイイジョウ</t>
    </rPh>
    <rPh sb="74" eb="76">
      <t>ハイチ</t>
    </rPh>
    <rPh sb="78" eb="79">
      <t>オコナ</t>
    </rPh>
    <phoneticPr fontId="4"/>
  </si>
  <si>
    <t>③　個別機能訓練を行うに当たっては、機能訓練指導員、看護職員、介護職員、生活相談員その他の職種の者が共同して、利用者ごとにその目標、実施方法等を内容とする個別機能訓練計画を作成し、これに基づいて行った個別機能訓練の効果、実施方法等について評価等を行う。なお、地域密着型特定施設入居者生活介護においては、個別機能訓練計画に相当する内容を地域密着型特定施設サービス計画の中に記載する場合は、その記載をもって個別機能訓練計画の作成に代えることができるものとすること。</t>
    <phoneticPr fontId="4"/>
  </si>
  <si>
    <t>④ 個別機能訓練を行う場合は、開始時及びその３月ごとに１回以上利用者に対して個別機能訓練計画の内容を説明し、記録する。利用者に対する説明は、テレビ電話装置等を活用して行うことができるものとすること。ただし、テレビ電話装置等の活用について当該利用者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4"/>
  </si>
  <si>
    <t>⑤　個別機能訓練に関する記録（実施時間、訓練内容、担当者等）は、利用者ごとに保管され、常に当該地域密着型特定施設の個別機能訓練の従事者により閲覧が可能であるようにすること。</t>
    <rPh sb="2" eb="4">
      <t>コベツ</t>
    </rPh>
    <rPh sb="4" eb="6">
      <t>キノウ</t>
    </rPh>
    <rPh sb="6" eb="8">
      <t>クンレン</t>
    </rPh>
    <rPh sb="9" eb="10">
      <t>カン</t>
    </rPh>
    <rPh sb="12" eb="14">
      <t>キロク</t>
    </rPh>
    <rPh sb="15" eb="17">
      <t>ジッシ</t>
    </rPh>
    <rPh sb="17" eb="19">
      <t>ジカン</t>
    </rPh>
    <rPh sb="20" eb="22">
      <t>クンレン</t>
    </rPh>
    <rPh sb="22" eb="24">
      <t>ナイヨウ</t>
    </rPh>
    <rPh sb="25" eb="28">
      <t>タントウシャ</t>
    </rPh>
    <rPh sb="28" eb="29">
      <t>トウ</t>
    </rPh>
    <rPh sb="32" eb="35">
      <t>リヨウシャ</t>
    </rPh>
    <rPh sb="38" eb="40">
      <t>ホカン</t>
    </rPh>
    <rPh sb="43" eb="44">
      <t>ツネ</t>
    </rPh>
    <rPh sb="45" eb="47">
      <t>トウガイ</t>
    </rPh>
    <rPh sb="47" eb="52">
      <t>チイキミッチャクガタ</t>
    </rPh>
    <rPh sb="52" eb="54">
      <t>トクテイ</t>
    </rPh>
    <rPh sb="54" eb="56">
      <t>シセツ</t>
    </rPh>
    <rPh sb="57" eb="59">
      <t>コベツ</t>
    </rPh>
    <rPh sb="59" eb="61">
      <t>キノウ</t>
    </rPh>
    <rPh sb="61" eb="63">
      <t>クンレン</t>
    </rPh>
    <rPh sb="64" eb="67">
      <t>ジュウジシャ</t>
    </rPh>
    <rPh sb="70" eb="72">
      <t>エツラン</t>
    </rPh>
    <rPh sb="73" eb="75">
      <t>カノウ</t>
    </rPh>
    <phoneticPr fontId="4"/>
  </si>
  <si>
    <t>⑥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4"/>
  </si>
  <si>
    <t>加算算定チェック表　（個別機能訓練加算Ⅱ）</t>
    <rPh sb="0" eb="2">
      <t>カサン</t>
    </rPh>
    <rPh sb="2" eb="4">
      <t>サンテイ</t>
    </rPh>
    <rPh sb="8" eb="9">
      <t>ヒョウ</t>
    </rPh>
    <rPh sb="17" eb="19">
      <t>カサン</t>
    </rPh>
    <phoneticPr fontId="4"/>
  </si>
  <si>
    <t>○</t>
    <phoneticPr fontId="4"/>
  </si>
  <si>
    <t>　個別機能訓練加算（Ⅰ）を算定していますか。</t>
    <phoneticPr fontId="4"/>
  </si>
  <si>
    <t>　利用者ごとの個別機能訓練計画書の内容等の情報を厚生労働省に提出し、機能訓練の実施に当たって、当該情報その他機能訓練の適切かつ有効な実施のために必要な情報を活用していますか。</t>
    <phoneticPr fontId="4"/>
  </si>
  <si>
    <t>⑥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4"/>
  </si>
  <si>
    <t>加算算定チェック表　（　ＡＤＬ維持等加算（Ⅰ）　）</t>
    <rPh sb="0" eb="2">
      <t>カサン</t>
    </rPh>
    <rPh sb="8" eb="9">
      <t>ヒョウ</t>
    </rPh>
    <rPh sb="15" eb="17">
      <t>イジ</t>
    </rPh>
    <rPh sb="17" eb="18">
      <t>トウ</t>
    </rPh>
    <rPh sb="18" eb="20">
      <t>カサン</t>
    </rPh>
    <phoneticPr fontId="4"/>
  </si>
  <si>
    <t>　評価対象者(当該施設等の評価対象利用期間が６月を超える者）の総数が10人以上ですか。</t>
    <rPh sb="1" eb="3">
      <t>ヒョウカ</t>
    </rPh>
    <rPh sb="3" eb="5">
      <t>タイショウ</t>
    </rPh>
    <rPh sb="5" eb="6">
      <t>シャ</t>
    </rPh>
    <phoneticPr fontId="4"/>
  </si>
  <si>
    <t>加算算定チェック表　（　ＡＤＬ維持等加算（Ⅱ）　）</t>
    <rPh sb="0" eb="2">
      <t>カサン</t>
    </rPh>
    <rPh sb="8" eb="9">
      <t>ヒョウ</t>
    </rPh>
    <rPh sb="15" eb="17">
      <t>イジ</t>
    </rPh>
    <rPh sb="17" eb="18">
      <t>トウ</t>
    </rPh>
    <rPh sb="18" eb="20">
      <t>カサン</t>
    </rPh>
    <phoneticPr fontId="4"/>
  </si>
  <si>
    <t>加算算定チェック表　（夜間看護体制加算）</t>
    <rPh sb="0" eb="2">
      <t>カサン</t>
    </rPh>
    <rPh sb="2" eb="4">
      <t>サンテイ</t>
    </rPh>
    <rPh sb="8" eb="9">
      <t>ヒョウ</t>
    </rPh>
    <rPh sb="11" eb="13">
      <t>ヤカン</t>
    </rPh>
    <rPh sb="13" eb="15">
      <t>カンゴ</t>
    </rPh>
    <rPh sb="15" eb="17">
      <t>タイセイ</t>
    </rPh>
    <rPh sb="17" eb="19">
      <t>カサン</t>
    </rPh>
    <phoneticPr fontId="4"/>
  </si>
  <si>
    <t>　常勤の看護師を１名以上配置し、看護に係る責任者を定めていますか。</t>
    <rPh sb="1" eb="3">
      <t>ジョウキン</t>
    </rPh>
    <rPh sb="4" eb="6">
      <t>カンゴ</t>
    </rPh>
    <rPh sb="6" eb="7">
      <t>シ</t>
    </rPh>
    <rPh sb="9" eb="10">
      <t>メイ</t>
    </rPh>
    <rPh sb="10" eb="12">
      <t>イジョウ</t>
    </rPh>
    <rPh sb="12" eb="14">
      <t>ハイチ</t>
    </rPh>
    <rPh sb="16" eb="18">
      <t>カンゴ</t>
    </rPh>
    <rPh sb="19" eb="20">
      <t>カカ</t>
    </rPh>
    <rPh sb="21" eb="24">
      <t>セキニンシャ</t>
    </rPh>
    <rPh sb="25" eb="26">
      <t>サダ</t>
    </rPh>
    <phoneticPr fontId="4"/>
  </si>
  <si>
    <t>　看護職員により、又は病院若しくは診療所若しくは訪問看護ステーションとの連携により、２４時間連絡がとれる体制を確保し、かつ、必要に応じて健康上の管理等を行う体制を確保していますか。</t>
    <rPh sb="1" eb="3">
      <t>カンゴ</t>
    </rPh>
    <rPh sb="3" eb="5">
      <t>ショクイン</t>
    </rPh>
    <rPh sb="9" eb="10">
      <t>マタ</t>
    </rPh>
    <rPh sb="11" eb="13">
      <t>ビョウイン</t>
    </rPh>
    <rPh sb="13" eb="14">
      <t>モ</t>
    </rPh>
    <rPh sb="17" eb="20">
      <t>シンリョウジョ</t>
    </rPh>
    <rPh sb="20" eb="21">
      <t>モ</t>
    </rPh>
    <rPh sb="24" eb="26">
      <t>ホウモン</t>
    </rPh>
    <rPh sb="26" eb="28">
      <t>カンゴ</t>
    </rPh>
    <rPh sb="36" eb="38">
      <t>レンケイ</t>
    </rPh>
    <rPh sb="44" eb="46">
      <t>ジカン</t>
    </rPh>
    <rPh sb="46" eb="48">
      <t>レンラク</t>
    </rPh>
    <rPh sb="52" eb="54">
      <t>タイセイ</t>
    </rPh>
    <rPh sb="55" eb="57">
      <t>カクホ</t>
    </rPh>
    <rPh sb="62" eb="64">
      <t>ヒツヨウ</t>
    </rPh>
    <rPh sb="65" eb="66">
      <t>オウ</t>
    </rPh>
    <rPh sb="68" eb="71">
      <t>ケンコウジョウ</t>
    </rPh>
    <rPh sb="72" eb="75">
      <t>カンリナド</t>
    </rPh>
    <rPh sb="76" eb="77">
      <t>オコナ</t>
    </rPh>
    <rPh sb="78" eb="80">
      <t>タイセイ</t>
    </rPh>
    <rPh sb="81" eb="83">
      <t>カクホ</t>
    </rPh>
    <phoneticPr fontId="4"/>
  </si>
  <si>
    <t>　重度化した場合における対応に係る指針を定め、入居の際に、利用者又はその家族等に対して、当該指針の内容を説明し、同意を得ていますか。</t>
    <rPh sb="1" eb="4">
      <t>ジュウドカ</t>
    </rPh>
    <rPh sb="6" eb="8">
      <t>バアイ</t>
    </rPh>
    <rPh sb="12" eb="14">
      <t>タイオウ</t>
    </rPh>
    <rPh sb="15" eb="16">
      <t>カカ</t>
    </rPh>
    <rPh sb="17" eb="19">
      <t>シシン</t>
    </rPh>
    <rPh sb="20" eb="21">
      <t>サダ</t>
    </rPh>
    <rPh sb="23" eb="25">
      <t>ニュウキョ</t>
    </rPh>
    <rPh sb="26" eb="27">
      <t>サイ</t>
    </rPh>
    <rPh sb="29" eb="32">
      <t>リヨウシャ</t>
    </rPh>
    <rPh sb="32" eb="33">
      <t>マタ</t>
    </rPh>
    <rPh sb="36" eb="38">
      <t>カゾク</t>
    </rPh>
    <rPh sb="38" eb="39">
      <t>トウ</t>
    </rPh>
    <rPh sb="40" eb="41">
      <t>タイ</t>
    </rPh>
    <rPh sb="44" eb="46">
      <t>トウガイ</t>
    </rPh>
    <rPh sb="46" eb="48">
      <t>シシン</t>
    </rPh>
    <rPh sb="49" eb="51">
      <t>ナイヨウ</t>
    </rPh>
    <rPh sb="52" eb="54">
      <t>セツメイ</t>
    </rPh>
    <rPh sb="56" eb="58">
      <t>ドウイ</t>
    </rPh>
    <rPh sb="59" eb="60">
      <t>エ</t>
    </rPh>
    <phoneticPr fontId="4"/>
  </si>
  <si>
    <t>加算算定チェック表　（若年性認知症利用者受入加算）</t>
    <rPh sb="0" eb="2">
      <t>カサン</t>
    </rPh>
    <rPh sb="2" eb="4">
      <t>サンテイ</t>
    </rPh>
    <rPh sb="8" eb="9">
      <t>ヒョウ</t>
    </rPh>
    <rPh sb="11" eb="14">
      <t>ジャクネンセイ</t>
    </rPh>
    <rPh sb="14" eb="17">
      <t>ニンチショウ</t>
    </rPh>
    <rPh sb="17" eb="20">
      <t>リヨウシャ</t>
    </rPh>
    <rPh sb="20" eb="22">
      <t>ウケイレ</t>
    </rPh>
    <rPh sb="22" eb="24">
      <t>カサン</t>
    </rPh>
    <phoneticPr fontId="4"/>
  </si>
  <si>
    <t>　若年性認知症入居者（介護保険法施行令（平成１０年政令第４１２号）第２条第６号に規定する初老期における認知症によって法第７条第３項に規定する要介護者となった者をいう。以下同じ。）に対してサービス提供を行っていますか。</t>
    <rPh sb="7" eb="9">
      <t>ニュウキョ</t>
    </rPh>
    <rPh sb="97" eb="99">
      <t>テイキョウ</t>
    </rPh>
    <phoneticPr fontId="4"/>
  </si>
  <si>
    <t>　受け入れた若年性認知症入居者ごとに個別に担当者を定め、その者を中心に、当該利用者の特性、ニーズに応じたサービス提供を行っていますか。</t>
    <rPh sb="12" eb="14">
      <t>ニュウキョ</t>
    </rPh>
    <phoneticPr fontId="4"/>
  </si>
  <si>
    <t>　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4"/>
  </si>
  <si>
    <t>加算算定チェック表　（看取り介護加算Ⅰ）</t>
    <rPh sb="0" eb="2">
      <t>カサン</t>
    </rPh>
    <rPh sb="2" eb="4">
      <t>サンテイ</t>
    </rPh>
    <rPh sb="8" eb="9">
      <t>ヒョウ</t>
    </rPh>
    <rPh sb="11" eb="13">
      <t>ミト</t>
    </rPh>
    <rPh sb="14" eb="16">
      <t>カイゴ</t>
    </rPh>
    <phoneticPr fontId="4"/>
  </si>
  <si>
    <t>　夜間看護体制加算を算定していますか。</t>
    <rPh sb="1" eb="3">
      <t>ヤカン</t>
    </rPh>
    <rPh sb="3" eb="5">
      <t>カンゴ</t>
    </rPh>
    <rPh sb="5" eb="7">
      <t>タイセイ</t>
    </rPh>
    <rPh sb="7" eb="9">
      <t>カサン</t>
    </rPh>
    <phoneticPr fontId="4"/>
  </si>
  <si>
    <t>　看取りに関する指針を定め、入居の際に、利用者又はその家族等に対して当該指針の内容を説明し、同意を得ていますか。</t>
    <rPh sb="1" eb="3">
      <t>ミト</t>
    </rPh>
    <rPh sb="5" eb="6">
      <t>カン</t>
    </rPh>
    <rPh sb="8" eb="10">
      <t>シシン</t>
    </rPh>
    <rPh sb="11" eb="12">
      <t>サダ</t>
    </rPh>
    <rPh sb="14" eb="16">
      <t>ニュウキョ</t>
    </rPh>
    <rPh sb="17" eb="18">
      <t>サイ</t>
    </rPh>
    <rPh sb="23" eb="24">
      <t>マタ</t>
    </rPh>
    <rPh sb="27" eb="29">
      <t>カゾク</t>
    </rPh>
    <rPh sb="29" eb="30">
      <t>トウ</t>
    </rPh>
    <rPh sb="31" eb="32">
      <t>タイ</t>
    </rPh>
    <rPh sb="34" eb="36">
      <t>トウガイ</t>
    </rPh>
    <rPh sb="36" eb="38">
      <t>シシン</t>
    </rPh>
    <rPh sb="39" eb="41">
      <t>ナイヨウ</t>
    </rPh>
    <rPh sb="42" eb="44">
      <t>セツメイ</t>
    </rPh>
    <rPh sb="46" eb="48">
      <t>ドウイ</t>
    </rPh>
    <rPh sb="49" eb="50">
      <t>エ</t>
    </rPh>
    <phoneticPr fontId="4"/>
  </si>
  <si>
    <t>　医師、生活相談員、看護職員、介護職員、介護支援専門員その他の職種の者（「医師等」という。）による協議の上、当該指定地域密着型特定施設における看取りの実績等を踏まえ、適宜、看取りに関する指針の見直しを行いますか。</t>
    <rPh sb="4" eb="6">
      <t>セイカツ</t>
    </rPh>
    <rPh sb="6" eb="9">
      <t>ソウダンイン</t>
    </rPh>
    <rPh sb="12" eb="14">
      <t>ショクイン</t>
    </rPh>
    <rPh sb="20" eb="22">
      <t>カイゴ</t>
    </rPh>
    <rPh sb="22" eb="24">
      <t>シエン</t>
    </rPh>
    <rPh sb="24" eb="27">
      <t>センモンイン</t>
    </rPh>
    <rPh sb="29" eb="30">
      <t>タ</t>
    </rPh>
    <rPh sb="31" eb="33">
      <t>ショクシュ</t>
    </rPh>
    <rPh sb="34" eb="35">
      <t>モノ</t>
    </rPh>
    <rPh sb="37" eb="39">
      <t>イシ</t>
    </rPh>
    <rPh sb="39" eb="40">
      <t>トウ</t>
    </rPh>
    <rPh sb="49" eb="51">
      <t>キョウギ</t>
    </rPh>
    <rPh sb="52" eb="53">
      <t>ウエ</t>
    </rPh>
    <rPh sb="54" eb="56">
      <t>トウガイ</t>
    </rPh>
    <rPh sb="56" eb="58">
      <t>シテイ</t>
    </rPh>
    <rPh sb="58" eb="63">
      <t>チイキミッチャクガタ</t>
    </rPh>
    <rPh sb="63" eb="65">
      <t>トクテイ</t>
    </rPh>
    <rPh sb="65" eb="67">
      <t>シセツ</t>
    </rPh>
    <rPh sb="71" eb="73">
      <t>ミト</t>
    </rPh>
    <rPh sb="75" eb="77">
      <t>ジッセキ</t>
    </rPh>
    <rPh sb="77" eb="78">
      <t>トウ</t>
    </rPh>
    <rPh sb="79" eb="80">
      <t>フ</t>
    </rPh>
    <rPh sb="83" eb="85">
      <t>テキギ</t>
    </rPh>
    <rPh sb="86" eb="88">
      <t>ミト</t>
    </rPh>
    <rPh sb="90" eb="91">
      <t>カン</t>
    </rPh>
    <rPh sb="93" eb="95">
      <t>シシン</t>
    </rPh>
    <rPh sb="96" eb="98">
      <t>ミナオ</t>
    </rPh>
    <rPh sb="100" eb="101">
      <t>オコナ</t>
    </rPh>
    <phoneticPr fontId="4"/>
  </si>
  <si>
    <t>　医師が一般に認められている医学的見地に基づき回復の見込みがないと診断した利用者について算定しますか。</t>
    <phoneticPr fontId="4"/>
  </si>
  <si>
    <t>　医師等が共同で作成した利用者の介護に係る計画について、医師等のうちその内容に応じた適当な者から説明を受け、当該計画について同意している利用者（その家族等が説明を受けた上で、同意している者を含む。）について算定しますか。</t>
    <rPh sb="68" eb="71">
      <t>リヨウシャ</t>
    </rPh>
    <phoneticPr fontId="4"/>
  </si>
  <si>
    <t>　看取りに関する指針に基づき、利用者の状態又は家族の求め等に応じ、随時、医師等の相互の連携のもと、介護記録等利用者に関する記録を活用し行われる介護についての説明を受け、同意した上でサービスを受けている利用者（その家族等が説明を受けた上で、同意している者を含む。）について算定しますか。</t>
    <rPh sb="1" eb="3">
      <t>ミト</t>
    </rPh>
    <rPh sb="5" eb="6">
      <t>カン</t>
    </rPh>
    <rPh sb="8" eb="10">
      <t>シシン</t>
    </rPh>
    <rPh sb="33" eb="35">
      <t>ズイジ</t>
    </rPh>
    <rPh sb="36" eb="38">
      <t>イシ</t>
    </rPh>
    <rPh sb="38" eb="39">
      <t>トウ</t>
    </rPh>
    <rPh sb="40" eb="42">
      <t>ソウゴ</t>
    </rPh>
    <rPh sb="43" eb="45">
      <t>レンケイ</t>
    </rPh>
    <rPh sb="54" eb="57">
      <t>リヨウシャ</t>
    </rPh>
    <rPh sb="71" eb="73">
      <t>カイゴ</t>
    </rPh>
    <phoneticPr fontId="4"/>
  </si>
  <si>
    <t>加算算定チェック表　（看取り介護加算Ⅱ）</t>
    <rPh sb="0" eb="2">
      <t>カサン</t>
    </rPh>
    <rPh sb="2" eb="4">
      <t>サンテイ</t>
    </rPh>
    <rPh sb="8" eb="9">
      <t>ヒョウ</t>
    </rPh>
    <rPh sb="11" eb="13">
      <t>ミト</t>
    </rPh>
    <rPh sb="14" eb="16">
      <t>カイゴ</t>
    </rPh>
    <phoneticPr fontId="4"/>
  </si>
  <si>
    <t>　看取り介護加算（Ⅰ）を算定していませんか。</t>
    <rPh sb="1" eb="3">
      <t>ミト</t>
    </rPh>
    <rPh sb="4" eb="6">
      <t>カイゴ</t>
    </rPh>
    <rPh sb="6" eb="8">
      <t>カサン</t>
    </rPh>
    <rPh sb="12" eb="14">
      <t>サンテイ</t>
    </rPh>
    <phoneticPr fontId="4"/>
  </si>
  <si>
    <t>　本加算を算定する期間において、夜勤又は宿直を行う看護職員の数を１以上としますか。</t>
    <rPh sb="9" eb="11">
      <t>キカン</t>
    </rPh>
    <phoneticPr fontId="4"/>
  </si>
  <si>
    <t>加算算定チェック表　（認知症専門ケア加算Ⅰ）</t>
    <rPh sb="0" eb="2">
      <t>カサン</t>
    </rPh>
    <rPh sb="2" eb="4">
      <t>サンテイ</t>
    </rPh>
    <rPh sb="8" eb="9">
      <t>ヒョウ</t>
    </rPh>
    <phoneticPr fontId="4"/>
  </si>
  <si>
    <t>認知症対応型共同生活介護</t>
    <rPh sb="0" eb="3">
      <t>ニンチショウ</t>
    </rPh>
    <rPh sb="3" eb="6">
      <t>タイオウガタ</t>
    </rPh>
    <rPh sb="6" eb="8">
      <t>キョウドウ</t>
    </rPh>
    <rPh sb="8" eb="10">
      <t>セイカツ</t>
    </rPh>
    <rPh sb="10" eb="12">
      <t>カイゴ</t>
    </rPh>
    <phoneticPr fontId="4"/>
  </si>
  <si>
    <t>介護予防認知症対応型共同生活介護・認知症対応型共同生活介護</t>
    <rPh sb="0" eb="2">
      <t>カイゴ</t>
    </rPh>
    <rPh sb="2" eb="4">
      <t>ヨボウ</t>
    </rPh>
    <rPh sb="4" eb="7">
      <t>ニンチショウ</t>
    </rPh>
    <rPh sb="7" eb="10">
      <t>タイオウガタ</t>
    </rPh>
    <rPh sb="10" eb="12">
      <t>キョウドウ</t>
    </rPh>
    <rPh sb="12" eb="14">
      <t>セイカツ</t>
    </rPh>
    <rPh sb="14" eb="16">
      <t>カイゴ</t>
    </rPh>
    <rPh sb="17" eb="20">
      <t>ニンチショウ</t>
    </rPh>
    <rPh sb="20" eb="23">
      <t>タイオウガタ</t>
    </rPh>
    <rPh sb="23" eb="25">
      <t>キョウドウ</t>
    </rPh>
    <rPh sb="25" eb="27">
      <t>セイカツ</t>
    </rPh>
    <rPh sb="27" eb="29">
      <t>カイゴ</t>
    </rPh>
    <phoneticPr fontId="4"/>
  </si>
  <si>
    <t>　事業所における利用者の総数のうち、「認知症高齢者の日常生活自立度」のランクⅢ、Ⅳ又はＭに該当する利用者の占める割合が２分の１以上ですか。
※「認知症高齢者の日常生活自立度」については医師の判定結果又は主治医意見書を用いてください。なお、複数の医師の判定結果がある場合には、最も新しい判定を用いてください。</t>
    <rPh sb="1" eb="4">
      <t>ジギョウショ</t>
    </rPh>
    <rPh sb="8" eb="11">
      <t>リヨウシャ</t>
    </rPh>
    <rPh sb="12" eb="14">
      <t>ソウスウ</t>
    </rPh>
    <rPh sb="19" eb="22">
      <t>ニンチショウ</t>
    </rPh>
    <rPh sb="22" eb="25">
      <t>コウレイシャ</t>
    </rPh>
    <rPh sb="26" eb="28">
      <t>ニチジョウ</t>
    </rPh>
    <rPh sb="28" eb="30">
      <t>セイカツ</t>
    </rPh>
    <rPh sb="30" eb="33">
      <t>ジリツド</t>
    </rPh>
    <rPh sb="41" eb="42">
      <t>マタ</t>
    </rPh>
    <rPh sb="45" eb="47">
      <t>ガイトウ</t>
    </rPh>
    <rPh sb="49" eb="52">
      <t>リヨウシャ</t>
    </rPh>
    <rPh sb="53" eb="54">
      <t>シ</t>
    </rPh>
    <rPh sb="56" eb="58">
      <t>ワリアイ</t>
    </rPh>
    <rPh sb="60" eb="61">
      <t>ブン</t>
    </rPh>
    <rPh sb="63" eb="65">
      <t>イジョウ</t>
    </rPh>
    <rPh sb="72" eb="75">
      <t>ニンチショウ</t>
    </rPh>
    <rPh sb="75" eb="78">
      <t>コウレイシャ</t>
    </rPh>
    <rPh sb="79" eb="81">
      <t>ニチジョウ</t>
    </rPh>
    <rPh sb="81" eb="83">
      <t>セイカツ</t>
    </rPh>
    <rPh sb="83" eb="86">
      <t>ジリツド</t>
    </rPh>
    <rPh sb="92" eb="94">
      <t>イシ</t>
    </rPh>
    <rPh sb="95" eb="97">
      <t>ハンテイ</t>
    </rPh>
    <rPh sb="97" eb="99">
      <t>ケッカ</t>
    </rPh>
    <rPh sb="99" eb="100">
      <t>マタ</t>
    </rPh>
    <rPh sb="101" eb="104">
      <t>シュジイ</t>
    </rPh>
    <rPh sb="104" eb="107">
      <t>イケンショ</t>
    </rPh>
    <rPh sb="108" eb="109">
      <t>モチ</t>
    </rPh>
    <rPh sb="119" eb="121">
      <t>フクスウ</t>
    </rPh>
    <rPh sb="122" eb="124">
      <t>イシ</t>
    </rPh>
    <rPh sb="125" eb="127">
      <t>ハンテイ</t>
    </rPh>
    <rPh sb="127" eb="129">
      <t>ケッカ</t>
    </rPh>
    <rPh sb="132" eb="134">
      <t>バアイ</t>
    </rPh>
    <rPh sb="137" eb="138">
      <t>モット</t>
    </rPh>
    <rPh sb="139" eb="140">
      <t>アタラ</t>
    </rPh>
    <rPh sb="142" eb="144">
      <t>ハンテイ</t>
    </rPh>
    <rPh sb="145" eb="146">
      <t>モチ</t>
    </rPh>
    <phoneticPr fontId="4"/>
  </si>
  <si>
    <t>　認知症介護実践リーダー研修又は認知症看護に係る適切な研修を修了している職員を、対象者の数が２０人未満である場合は１以上、対象者の数が２０人以上の場合は、１に、対象者の数が１９を超えて１０又はその端数を増すごとに１を加えて得た数以上配置し、チームとして専門的な認知症ケアを実施していること。</t>
    <rPh sb="1" eb="4">
      <t>ニンチショウ</t>
    </rPh>
    <rPh sb="4" eb="6">
      <t>カイゴ</t>
    </rPh>
    <rPh sb="6" eb="8">
      <t>ジッセン</t>
    </rPh>
    <rPh sb="12" eb="14">
      <t>ケンシュウ</t>
    </rPh>
    <rPh sb="30" eb="32">
      <t>シュウリョウ</t>
    </rPh>
    <rPh sb="36" eb="38">
      <t>ショクイン</t>
    </rPh>
    <rPh sb="40" eb="43">
      <t>タイショウシャ</t>
    </rPh>
    <rPh sb="44" eb="45">
      <t>カズ</t>
    </rPh>
    <rPh sb="48" eb="49">
      <t>ニン</t>
    </rPh>
    <rPh sb="49" eb="51">
      <t>ミマン</t>
    </rPh>
    <rPh sb="54" eb="56">
      <t>バアイ</t>
    </rPh>
    <rPh sb="58" eb="60">
      <t>イジョウ</t>
    </rPh>
    <rPh sb="61" eb="64">
      <t>タイショウシャ</t>
    </rPh>
    <rPh sb="65" eb="66">
      <t>カズ</t>
    </rPh>
    <rPh sb="69" eb="70">
      <t>ニン</t>
    </rPh>
    <rPh sb="70" eb="72">
      <t>イジョウ</t>
    </rPh>
    <rPh sb="73" eb="75">
      <t>バアイ</t>
    </rPh>
    <rPh sb="80" eb="83">
      <t>タイショウシャ</t>
    </rPh>
    <rPh sb="84" eb="85">
      <t>カズ</t>
    </rPh>
    <rPh sb="89" eb="90">
      <t>コ</t>
    </rPh>
    <rPh sb="94" eb="95">
      <t>マタ</t>
    </rPh>
    <rPh sb="98" eb="100">
      <t>ハスウ</t>
    </rPh>
    <rPh sb="101" eb="102">
      <t>マ</t>
    </rPh>
    <rPh sb="108" eb="109">
      <t>クワ</t>
    </rPh>
    <rPh sb="111" eb="112">
      <t>エ</t>
    </rPh>
    <rPh sb="113" eb="114">
      <t>カズ</t>
    </rPh>
    <rPh sb="114" eb="116">
      <t>イジョウ</t>
    </rPh>
    <rPh sb="116" eb="118">
      <t>ハイチ</t>
    </rPh>
    <rPh sb="126" eb="129">
      <t>センモンテキ</t>
    </rPh>
    <rPh sb="130" eb="133">
      <t>ニンチショウ</t>
    </rPh>
    <rPh sb="136" eb="138">
      <t>ジッシ</t>
    </rPh>
    <phoneticPr fontId="4"/>
  </si>
  <si>
    <t>　サービス従事者の全てが参加する「認知症ケアに関する留意事項の伝達又は技術的指導を目的とした会議」を概ね月に１度以上開催しますか。</t>
    <rPh sb="5" eb="8">
      <t>ジュウジシャ</t>
    </rPh>
    <rPh sb="9" eb="10">
      <t>スベ</t>
    </rPh>
    <rPh sb="12" eb="14">
      <t>サンカ</t>
    </rPh>
    <rPh sb="23" eb="24">
      <t>カン</t>
    </rPh>
    <rPh sb="26" eb="28">
      <t>リュウイ</t>
    </rPh>
    <rPh sb="28" eb="30">
      <t>ジコウ</t>
    </rPh>
    <rPh sb="31" eb="33">
      <t>デンタツ</t>
    </rPh>
    <rPh sb="33" eb="34">
      <t>マタ</t>
    </rPh>
    <rPh sb="35" eb="37">
      <t>ギジュツ</t>
    </rPh>
    <rPh sb="37" eb="38">
      <t>テキ</t>
    </rPh>
    <rPh sb="38" eb="40">
      <t>シドウ</t>
    </rPh>
    <rPh sb="41" eb="43">
      <t>モクテキ</t>
    </rPh>
    <rPh sb="46" eb="48">
      <t>カイギ</t>
    </rPh>
    <rPh sb="50" eb="51">
      <t>オオム</t>
    </rPh>
    <rPh sb="52" eb="53">
      <t>ツキ</t>
    </rPh>
    <rPh sb="55" eb="56">
      <t>ド</t>
    </rPh>
    <rPh sb="56" eb="58">
      <t>イジョウ</t>
    </rPh>
    <rPh sb="58" eb="60">
      <t>カイサイ</t>
    </rPh>
    <phoneticPr fontId="4"/>
  </si>
  <si>
    <t>加算算定チェック表　（認知症専門ケア加算Ⅱ）</t>
    <rPh sb="0" eb="2">
      <t>カサン</t>
    </rPh>
    <rPh sb="2" eb="4">
      <t>サンテイ</t>
    </rPh>
    <rPh sb="8" eb="9">
      <t>ヒョウ</t>
    </rPh>
    <phoneticPr fontId="4"/>
  </si>
  <si>
    <r>
      <t xml:space="preserve">　事業所における利用者の総数のうち、「認知症高齢者の日常生活自立度」のランクⅢ、Ⅳ又はＭに該当する利用者の占める割合が２分の１以上ですか。
</t>
    </r>
    <r>
      <rPr>
        <sz val="10"/>
        <rFont val="ＭＳ Ｐゴシック"/>
        <family val="3"/>
        <charset val="128"/>
      </rPr>
      <t>※「認知症高齢者の日常生活自立度」については医師の判定結果又は主治医意見書を用いてください。なお、複数の医師の判定結果がある場合には、最も新しい判定を用いてください。</t>
    </r>
    <rPh sb="1" eb="4">
      <t>ジギョウショ</t>
    </rPh>
    <rPh sb="8" eb="11">
      <t>リヨウシャ</t>
    </rPh>
    <rPh sb="12" eb="14">
      <t>ソウスウ</t>
    </rPh>
    <rPh sb="19" eb="22">
      <t>ニンチショウ</t>
    </rPh>
    <rPh sb="22" eb="25">
      <t>コウレイシャ</t>
    </rPh>
    <rPh sb="26" eb="28">
      <t>ニチジョウ</t>
    </rPh>
    <rPh sb="28" eb="30">
      <t>セイカツ</t>
    </rPh>
    <rPh sb="30" eb="33">
      <t>ジリツド</t>
    </rPh>
    <rPh sb="41" eb="42">
      <t>マタ</t>
    </rPh>
    <rPh sb="45" eb="47">
      <t>ガイトウ</t>
    </rPh>
    <rPh sb="49" eb="52">
      <t>リヨウシャ</t>
    </rPh>
    <rPh sb="53" eb="54">
      <t>シ</t>
    </rPh>
    <rPh sb="56" eb="58">
      <t>ワリアイ</t>
    </rPh>
    <rPh sb="60" eb="61">
      <t>ブン</t>
    </rPh>
    <rPh sb="63" eb="65">
      <t>イジョウ</t>
    </rPh>
    <rPh sb="72" eb="75">
      <t>ニンチショウ</t>
    </rPh>
    <rPh sb="75" eb="78">
      <t>コウレイシャ</t>
    </rPh>
    <rPh sb="79" eb="81">
      <t>ニチジョウ</t>
    </rPh>
    <rPh sb="81" eb="83">
      <t>セイカツ</t>
    </rPh>
    <rPh sb="83" eb="86">
      <t>ジリツド</t>
    </rPh>
    <rPh sb="92" eb="94">
      <t>イシ</t>
    </rPh>
    <rPh sb="95" eb="97">
      <t>ハンテイ</t>
    </rPh>
    <rPh sb="97" eb="99">
      <t>ケッカ</t>
    </rPh>
    <rPh sb="99" eb="100">
      <t>マタ</t>
    </rPh>
    <rPh sb="101" eb="104">
      <t>シュジイ</t>
    </rPh>
    <rPh sb="104" eb="107">
      <t>イケンショ</t>
    </rPh>
    <rPh sb="108" eb="109">
      <t>モチ</t>
    </rPh>
    <rPh sb="119" eb="121">
      <t>フクスウ</t>
    </rPh>
    <rPh sb="122" eb="124">
      <t>イシ</t>
    </rPh>
    <rPh sb="125" eb="127">
      <t>ハンテイ</t>
    </rPh>
    <rPh sb="127" eb="129">
      <t>ケッカ</t>
    </rPh>
    <rPh sb="132" eb="134">
      <t>バアイ</t>
    </rPh>
    <rPh sb="137" eb="138">
      <t>モット</t>
    </rPh>
    <rPh sb="139" eb="140">
      <t>アタラ</t>
    </rPh>
    <rPh sb="142" eb="144">
      <t>ハンテイ</t>
    </rPh>
    <rPh sb="145" eb="146">
      <t>モチ</t>
    </rPh>
    <phoneticPr fontId="4"/>
  </si>
  <si>
    <t>　認知症介護実践リーダー研修又は認知症看護に係る適切な研修を修了している職員を、対象者の数が２０人未満である場合は１以上、対象者の数が２０人以上の場合は、１に、対象者の数が１９を超えて１０又はその端数を増すごとに１を加えて得た数以上配置し、チームとして専門的な認知症ケアを実施していること。</t>
    <rPh sb="1" eb="4">
      <t>ニンチショウ</t>
    </rPh>
    <rPh sb="4" eb="6">
      <t>カイゴ</t>
    </rPh>
    <rPh sb="6" eb="8">
      <t>ジッセン</t>
    </rPh>
    <rPh sb="12" eb="14">
      <t>ケンシュウ</t>
    </rPh>
    <rPh sb="14" eb="15">
      <t>マタ</t>
    </rPh>
    <rPh sb="16" eb="19">
      <t>ニンチショウ</t>
    </rPh>
    <rPh sb="19" eb="21">
      <t>カンゴ</t>
    </rPh>
    <rPh sb="22" eb="23">
      <t>カカ</t>
    </rPh>
    <rPh sb="24" eb="26">
      <t>テキセツ</t>
    </rPh>
    <rPh sb="27" eb="29">
      <t>ケンシュウ</t>
    </rPh>
    <rPh sb="30" eb="32">
      <t>シュウリョウ</t>
    </rPh>
    <rPh sb="36" eb="38">
      <t>ショクイン</t>
    </rPh>
    <rPh sb="40" eb="43">
      <t>タイショウシャ</t>
    </rPh>
    <rPh sb="44" eb="45">
      <t>カズ</t>
    </rPh>
    <rPh sb="48" eb="49">
      <t>ニン</t>
    </rPh>
    <rPh sb="49" eb="51">
      <t>ミマン</t>
    </rPh>
    <rPh sb="54" eb="56">
      <t>バアイ</t>
    </rPh>
    <rPh sb="58" eb="60">
      <t>イジョウ</t>
    </rPh>
    <rPh sb="61" eb="64">
      <t>タイショウシャ</t>
    </rPh>
    <rPh sb="65" eb="66">
      <t>カズ</t>
    </rPh>
    <rPh sb="69" eb="70">
      <t>ニン</t>
    </rPh>
    <rPh sb="70" eb="72">
      <t>イジョウ</t>
    </rPh>
    <rPh sb="73" eb="75">
      <t>バアイ</t>
    </rPh>
    <rPh sb="80" eb="83">
      <t>タイショウシャ</t>
    </rPh>
    <rPh sb="84" eb="85">
      <t>カズ</t>
    </rPh>
    <rPh sb="89" eb="90">
      <t>コ</t>
    </rPh>
    <rPh sb="94" eb="95">
      <t>マタ</t>
    </rPh>
    <rPh sb="98" eb="100">
      <t>ハスウ</t>
    </rPh>
    <rPh sb="101" eb="102">
      <t>マ</t>
    </rPh>
    <rPh sb="108" eb="109">
      <t>クワ</t>
    </rPh>
    <rPh sb="111" eb="112">
      <t>エ</t>
    </rPh>
    <rPh sb="113" eb="114">
      <t>カズ</t>
    </rPh>
    <rPh sb="114" eb="116">
      <t>イジョウ</t>
    </rPh>
    <rPh sb="116" eb="118">
      <t>ハイチ</t>
    </rPh>
    <rPh sb="126" eb="129">
      <t>センモンテキ</t>
    </rPh>
    <rPh sb="130" eb="133">
      <t>ニンチショウ</t>
    </rPh>
    <rPh sb="136" eb="138">
      <t>ジッシ</t>
    </rPh>
    <phoneticPr fontId="4"/>
  </si>
  <si>
    <t>　認知症介護指導者研修又は認知症看護に係る適切な研修を修了している職員を１名以上配置していますか。また、その職員は事業所全体の認知症ケアの指導等を行っていますか。</t>
    <rPh sb="1" eb="4">
      <t>ニンチショウ</t>
    </rPh>
    <rPh sb="4" eb="6">
      <t>カイゴ</t>
    </rPh>
    <rPh sb="6" eb="8">
      <t>シドウ</t>
    </rPh>
    <rPh sb="8" eb="9">
      <t>シャ</t>
    </rPh>
    <rPh sb="9" eb="11">
      <t>ケンシュウ</t>
    </rPh>
    <rPh sb="27" eb="29">
      <t>シュウリョウ</t>
    </rPh>
    <rPh sb="33" eb="35">
      <t>ショクイン</t>
    </rPh>
    <rPh sb="37" eb="38">
      <t>メイ</t>
    </rPh>
    <rPh sb="38" eb="40">
      <t>イジョウ</t>
    </rPh>
    <rPh sb="40" eb="42">
      <t>ハイチ</t>
    </rPh>
    <rPh sb="54" eb="56">
      <t>ショクイン</t>
    </rPh>
    <rPh sb="57" eb="60">
      <t>ジギョウショ</t>
    </rPh>
    <rPh sb="60" eb="62">
      <t>ゼンタイ</t>
    </rPh>
    <rPh sb="63" eb="66">
      <t>ニンチショウ</t>
    </rPh>
    <rPh sb="69" eb="71">
      <t>シドウ</t>
    </rPh>
    <rPh sb="71" eb="72">
      <t>トウ</t>
    </rPh>
    <rPh sb="73" eb="74">
      <t>オコナ</t>
    </rPh>
    <phoneticPr fontId="4"/>
  </si>
  <si>
    <t>当該事業所における介護職員、看護職員ごとの認知症ケアに関する研修計画を作成し、当該計画に従い、研修を実施又は実施を予定していますか。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4"/>
  </si>
  <si>
    <t>算定チェック表　（　科学的介護推進体制加算　）</t>
    <rPh sb="0" eb="2">
      <t>サンテイ</t>
    </rPh>
    <rPh sb="6" eb="7">
      <t>ヒョウ</t>
    </rPh>
    <rPh sb="19" eb="21">
      <t>カサン</t>
    </rPh>
    <phoneticPr fontId="4"/>
  </si>
  <si>
    <t>項目（算定要件）</t>
  </si>
  <si>
    <t>　利用者ごとのＡＤＬ値、栄養状態、口腔機能、認知症の状況その他の入所者の心身の状況等に係る基本的な情報を、厚生労働省に提出していますか。</t>
    <phoneticPr fontId="4"/>
  </si>
  <si>
    <t>　必要に応じて地域密着型特定施設サービス計画を見直すなど、指定特定施設入居者生活介護の提供に当たって、上記の情報その他指定特定施設入居者生活介護を適切かつ有効に提供するために必要な情報を活用していますか。</t>
    <rPh sb="12" eb="14">
      <t>トクテイ</t>
    </rPh>
    <rPh sb="14" eb="16">
      <t>シセツ</t>
    </rPh>
    <rPh sb="31" eb="33">
      <t>トクテイ</t>
    </rPh>
    <rPh sb="33" eb="35">
      <t>シセツ</t>
    </rPh>
    <rPh sb="35" eb="38">
      <t>ニュウキョシャ</t>
    </rPh>
    <rPh sb="38" eb="40">
      <t>セイカツ</t>
    </rPh>
    <rPh sb="51" eb="53">
      <t>ジョウキ</t>
    </rPh>
    <rPh sb="58" eb="59">
      <t>ホカ</t>
    </rPh>
    <phoneticPr fontId="4"/>
  </si>
  <si>
    <t>はい　・　いいえ</t>
    <phoneticPr fontId="4"/>
  </si>
  <si>
    <t>　加算算定チェック表　（　サービス提供体制強化加算（Ⅰ）　）</t>
    <rPh sb="9" eb="10">
      <t>ヒョウ</t>
    </rPh>
    <rPh sb="17" eb="19">
      <t>テイキョウ</t>
    </rPh>
    <rPh sb="19" eb="21">
      <t>タイセイ</t>
    </rPh>
    <rPh sb="21" eb="23">
      <t>キョウカ</t>
    </rPh>
    <rPh sb="23" eb="25">
      <t>カサン</t>
    </rPh>
    <phoneticPr fontId="4"/>
  </si>
  <si>
    <t>次のいずれか適合する方に〇をしてください。</t>
    <rPh sb="0" eb="1">
      <t>ツギ</t>
    </rPh>
    <rPh sb="6" eb="8">
      <t>テキゴウ</t>
    </rPh>
    <rPh sb="10" eb="11">
      <t>ホウ</t>
    </rPh>
    <phoneticPr fontId="4"/>
  </si>
  <si>
    <t>指定地域密着型特定施設の介護職員の総数のうち、介護福祉士の占める割合が１００分の７０以上ですか。</t>
    <rPh sb="0" eb="2">
      <t>シテイ</t>
    </rPh>
    <rPh sb="2" eb="7">
      <t>チイキミッチャクガタ</t>
    </rPh>
    <rPh sb="7" eb="9">
      <t>トクテイ</t>
    </rPh>
    <rPh sb="9" eb="11">
      <t>シセツ</t>
    </rPh>
    <rPh sb="12" eb="14">
      <t>カイゴ</t>
    </rPh>
    <rPh sb="14" eb="16">
      <t>ショクイン</t>
    </rPh>
    <rPh sb="17" eb="19">
      <t>ソウスウ</t>
    </rPh>
    <rPh sb="23" eb="25">
      <t>カイゴ</t>
    </rPh>
    <rPh sb="25" eb="28">
      <t>フクシシ</t>
    </rPh>
    <rPh sb="29" eb="30">
      <t>シ</t>
    </rPh>
    <rPh sb="32" eb="34">
      <t>ワリアイ</t>
    </rPh>
    <rPh sb="38" eb="39">
      <t>ブン</t>
    </rPh>
    <rPh sb="42" eb="44">
      <t>イジョウ</t>
    </rPh>
    <phoneticPr fontId="4"/>
  </si>
  <si>
    <t>※介護職員の総数＝常勤換算方法により算出した総数（計画作成担当者が介護職員と兼務している場合には、計画作成担当者として従事した時間も含む）</t>
    <rPh sb="1" eb="3">
      <t>カイゴ</t>
    </rPh>
    <rPh sb="3" eb="5">
      <t>ショクイン</t>
    </rPh>
    <rPh sb="6" eb="8">
      <t>ソウスウ</t>
    </rPh>
    <rPh sb="9" eb="11">
      <t>ジョウキン</t>
    </rPh>
    <rPh sb="11" eb="13">
      <t>カンサン</t>
    </rPh>
    <rPh sb="13" eb="15">
      <t>ホウホウ</t>
    </rPh>
    <rPh sb="18" eb="20">
      <t>サンシュツ</t>
    </rPh>
    <rPh sb="22" eb="24">
      <t>ソウスウ</t>
    </rPh>
    <rPh sb="25" eb="27">
      <t>ケイカク</t>
    </rPh>
    <rPh sb="27" eb="29">
      <t>サクセイ</t>
    </rPh>
    <rPh sb="29" eb="32">
      <t>タントウシャ</t>
    </rPh>
    <rPh sb="33" eb="35">
      <t>カイゴ</t>
    </rPh>
    <rPh sb="35" eb="37">
      <t>ショクイン</t>
    </rPh>
    <rPh sb="38" eb="40">
      <t>ケンム</t>
    </rPh>
    <rPh sb="44" eb="46">
      <t>バアイ</t>
    </rPh>
    <rPh sb="49" eb="51">
      <t>ケイカク</t>
    </rPh>
    <rPh sb="51" eb="53">
      <t>サクセイ</t>
    </rPh>
    <rPh sb="53" eb="56">
      <t>タントウシャ</t>
    </rPh>
    <rPh sb="59" eb="61">
      <t>ジュウジ</t>
    </rPh>
    <rPh sb="63" eb="65">
      <t>ジカン</t>
    </rPh>
    <rPh sb="66" eb="67">
      <t>フク</t>
    </rPh>
    <phoneticPr fontId="36"/>
  </si>
  <si>
    <t>指定地域密着型特定施設の介護職員の総数のうち、勤続年数１０年以上の介護福祉士の占める割合が１００分の２５以上ですか。</t>
    <rPh sb="0" eb="2">
      <t>シテイ</t>
    </rPh>
    <rPh sb="2" eb="7">
      <t>チイキミッチャクガタ</t>
    </rPh>
    <rPh sb="7" eb="9">
      <t>トクテイ</t>
    </rPh>
    <rPh sb="9" eb="11">
      <t>シセツ</t>
    </rPh>
    <rPh sb="12" eb="14">
      <t>カイゴ</t>
    </rPh>
    <rPh sb="14" eb="16">
      <t>ショクイン</t>
    </rPh>
    <rPh sb="17" eb="19">
      <t>ソウスウ</t>
    </rPh>
    <rPh sb="23" eb="25">
      <t>キンゾク</t>
    </rPh>
    <rPh sb="25" eb="27">
      <t>ネンスウ</t>
    </rPh>
    <rPh sb="29" eb="32">
      <t>ネンイジョウ</t>
    </rPh>
    <rPh sb="33" eb="35">
      <t>カイゴ</t>
    </rPh>
    <rPh sb="35" eb="38">
      <t>フクシシ</t>
    </rPh>
    <rPh sb="39" eb="40">
      <t>シ</t>
    </rPh>
    <rPh sb="42" eb="44">
      <t>ワリアイ</t>
    </rPh>
    <rPh sb="48" eb="49">
      <t>ブン</t>
    </rPh>
    <rPh sb="52" eb="54">
      <t>イジョウ</t>
    </rPh>
    <phoneticPr fontId="4"/>
  </si>
  <si>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4"/>
  </si>
  <si>
    <t>　Ⅰ〈前年度の月平均〉常勤換算方法で算出　 e：４～２月における実績のあった月数</t>
    <phoneticPr fontId="4"/>
  </si>
  <si>
    <r>
      <t xml:space="preserve"> </t>
    </r>
    <r>
      <rPr>
        <sz val="11"/>
        <rFont val="ＭＳ Ｐゴシック"/>
        <family val="3"/>
        <charset val="128"/>
      </rPr>
      <t xml:space="preserve">  </t>
    </r>
    <r>
      <rPr>
        <sz val="11"/>
        <rFont val="ＭＳ Ｐゴシック"/>
        <family val="3"/>
        <charset val="128"/>
      </rPr>
      <t>　年度</t>
    </r>
    <rPh sb="4" eb="6">
      <t>ネンド</t>
    </rPh>
    <phoneticPr fontId="4"/>
  </si>
  <si>
    <t>４月</t>
    <rPh sb="1" eb="2">
      <t>ガツ</t>
    </rPh>
    <phoneticPr fontId="4"/>
  </si>
  <si>
    <t>５月</t>
    <rPh sb="1" eb="2">
      <t>ガツ</t>
    </rPh>
    <phoneticPr fontId="4"/>
  </si>
  <si>
    <t>９月</t>
    <phoneticPr fontId="4"/>
  </si>
  <si>
    <t>９月</t>
    <phoneticPr fontId="4"/>
  </si>
  <si>
    <t>１月</t>
  </si>
  <si>
    <t>２月</t>
  </si>
  <si>
    <t>合計a</t>
    <rPh sb="0" eb="2">
      <t>ゴウケイ</t>
    </rPh>
    <phoneticPr fontId="4"/>
  </si>
  <si>
    <t>月平均
a÷e</t>
    <rPh sb="0" eb="1">
      <t>ツキ</t>
    </rPh>
    <rPh sb="1" eb="3">
      <t>ヘイキン</t>
    </rPh>
    <phoneticPr fontId="4"/>
  </si>
  <si>
    <t>常勤換算後の介護職員の員数</t>
    <rPh sb="0" eb="2">
      <t>ジョウキン</t>
    </rPh>
    <rPh sb="2" eb="4">
      <t>カンザン</t>
    </rPh>
    <rPh sb="4" eb="5">
      <t>ゴ</t>
    </rPh>
    <rPh sb="6" eb="8">
      <t>カイゴ</t>
    </rPh>
    <rPh sb="8" eb="10">
      <t>ショクイン</t>
    </rPh>
    <rPh sb="11" eb="13">
      <t>インスウ</t>
    </rPh>
    <phoneticPr fontId="4"/>
  </si>
  <si>
    <t>（ｃ）</t>
    <phoneticPr fontId="4"/>
  </si>
  <si>
    <t>常勤換算後の介護福祉士の員数</t>
    <rPh sb="0" eb="2">
      <t>ジョウキン</t>
    </rPh>
    <rPh sb="2" eb="4">
      <t>カンザン</t>
    </rPh>
    <rPh sb="4" eb="5">
      <t>ゴ</t>
    </rPh>
    <rPh sb="6" eb="8">
      <t>カイゴ</t>
    </rPh>
    <rPh sb="8" eb="11">
      <t>フクシシ</t>
    </rPh>
    <rPh sb="12" eb="14">
      <t>インスウ</t>
    </rPh>
    <phoneticPr fontId="4"/>
  </si>
  <si>
    <t>（ｄ）</t>
    <phoneticPr fontId="4"/>
  </si>
  <si>
    <r>
      <t>　　・ｄがｃに占める割合　（ｄ÷ｃ×１００）＝</t>
    </r>
    <r>
      <rPr>
        <b/>
        <u/>
        <sz val="11"/>
        <rFont val="ＭＳ Ｐゴシック"/>
        <family val="3"/>
        <charset val="128"/>
      </rPr>
      <t>　　　　　　％</t>
    </r>
    <rPh sb="7" eb="8">
      <t>シ</t>
    </rPh>
    <rPh sb="10" eb="12">
      <t>ワリアイ</t>
    </rPh>
    <phoneticPr fontId="4"/>
  </si>
  <si>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4"/>
  </si>
  <si>
    <r>
      <t>　　・届出日が属する月の前３月の常勤換算後の介護従業者の員数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7">
      <t>ジュウギョウシャ</t>
    </rPh>
    <phoneticPr fontId="4"/>
  </si>
  <si>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Ｐゴシック"/>
        <family val="3"/>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4"/>
  </si>
  <si>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4"/>
  </si>
  <si>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4"/>
  </si>
  <si>
    <t>はい・いいえ</t>
    <phoneticPr fontId="4"/>
  </si>
  <si>
    <t>提供する指定地域密着型特定施設入居者生活介護の質の向上に資する取組を実施していますか。</t>
    <phoneticPr fontId="4"/>
  </si>
  <si>
    <t>はい・いいえ</t>
    <phoneticPr fontId="4"/>
  </si>
  <si>
    <t>①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なお、介護福祉士又は実務者研修修了者若しくは介護職員基礎研修課程修了者については、各月の前月の末日時点で資格を取得または研修の過程を終了している者とすること。</t>
    <phoneticPr fontId="4"/>
  </si>
  <si>
    <t>①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なお、介護福祉士又は実務者研修修了者若しくは介護職員基礎研修課程修了者については、各月の前月の末日時点で資格を取得または研修の過程を終了している者とすること。</t>
    <phoneticPr fontId="4"/>
  </si>
  <si>
    <t>②　前号ただし書の場合にあっては、届出を行った月以降においても、直近３月間の職員の割合につき、毎月継続的に所定の割合を　　維持しなければならない。なお、その割合については、毎月記録するものとし、所定の割合を下回った場合については、直ちに加算の取下げの届出を提出しなければならない。</t>
    <phoneticPr fontId="4"/>
  </si>
  <si>
    <t>②　前号ただし書の場合にあっては、届出を行った月以降においても、直近３月間の職員の割合につき、毎月継続的に所定の割合を　　維持しなければならない。なお、その割合については、毎月記録するものとし、所定の割合を下回った場合については、直ちに加算の取下げの届出を提出しなければならない。</t>
    <phoneticPr fontId="4"/>
  </si>
  <si>
    <t>③　勤続年数とは、各月の前月の末日時点における勤続年数をいうものとする。</t>
    <phoneticPr fontId="4"/>
  </si>
  <si>
    <t>③　勤続年数とは、各月の前月の末日時点における勤続年数をいうものとする。</t>
    <phoneticPr fontId="4"/>
  </si>
  <si>
    <t>④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4"/>
  </si>
  <si>
    <t>⑤　指定地域密着型特定施設入居者生活介護を入居者に直接提供する職員とは、生活相談員、介護職員、看護職員又は機能訓練指導員として勤務を行う職員を指すものとする。</t>
    <rPh sb="2" eb="13">
      <t>シテイチイキミッチャクガタトクテイシセツ</t>
    </rPh>
    <rPh sb="13" eb="16">
      <t>ニュウキョシャ</t>
    </rPh>
    <rPh sb="16" eb="18">
      <t>セイカツ</t>
    </rPh>
    <rPh sb="18" eb="20">
      <t>カイゴ</t>
    </rPh>
    <rPh sb="21" eb="24">
      <t>ニュウキョシャ</t>
    </rPh>
    <rPh sb="25" eb="27">
      <t>チョクセツ</t>
    </rPh>
    <rPh sb="27" eb="29">
      <t>テイキョウ</t>
    </rPh>
    <rPh sb="31" eb="33">
      <t>ショクイン</t>
    </rPh>
    <rPh sb="36" eb="38">
      <t>セイカツ</t>
    </rPh>
    <rPh sb="38" eb="41">
      <t>ソウダンイン</t>
    </rPh>
    <rPh sb="42" eb="44">
      <t>カイゴ</t>
    </rPh>
    <rPh sb="44" eb="46">
      <t>ショクイン</t>
    </rPh>
    <rPh sb="47" eb="49">
      <t>カンゴ</t>
    </rPh>
    <rPh sb="49" eb="51">
      <t>ショクイン</t>
    </rPh>
    <rPh sb="51" eb="52">
      <t>マタ</t>
    </rPh>
    <rPh sb="53" eb="57">
      <t>キノウクンレン</t>
    </rPh>
    <rPh sb="57" eb="60">
      <t>シドウイン</t>
    </rPh>
    <rPh sb="63" eb="65">
      <t>キンム</t>
    </rPh>
    <rPh sb="66" eb="67">
      <t>オコナ</t>
    </rPh>
    <rPh sb="68" eb="70">
      <t>ショクイン</t>
    </rPh>
    <rPh sb="71" eb="72">
      <t>サ</t>
    </rPh>
    <phoneticPr fontId="4"/>
  </si>
  <si>
    <r>
      <t>⑥　提供する指定地域密着型特定施設入居者生活介護の質の向上に資する取組については、サービスの質の向上や利用者の尊厳の保持を目的として、事業所として継続的に行う取組を指すものとする。
（例）
・ ＬＩＦＥを活用したＰＤＣＡサイクルの構築
・ ＩＣＴ・テクノロジーの活用
・</t>
    </r>
    <r>
      <rPr>
        <sz val="11"/>
        <rFont val="ＭＳ Ｐゴシック"/>
        <family val="3"/>
        <charset val="128"/>
      </rPr>
      <t xml:space="preserve"> </t>
    </r>
    <r>
      <rPr>
        <sz val="11"/>
        <rFont val="ＭＳ Ｐゴシック"/>
        <family val="3"/>
        <charset val="128"/>
      </rPr>
      <t>高齢者の活躍（居室やフロア等の掃除、食事の配膳・下膳などのほか、経理や労務、広報なども含めた介護業務以外の業務の提供）等による役割分担の明確化
・</t>
    </r>
    <r>
      <rPr>
        <sz val="11"/>
        <rFont val="ＭＳ Ｐゴシック"/>
        <family val="3"/>
        <charset val="128"/>
      </rPr>
      <t xml:space="preserve"> </t>
    </r>
    <r>
      <rPr>
        <sz val="11"/>
        <rFont val="ＭＳ Ｐゴシック"/>
        <family val="3"/>
        <charset val="128"/>
      </rPr>
      <t>ケアに当たり、居室の定員が２以上である場合、原則としてポータブルトイレを使用しない方針を立てて取組を行っていること
　実施に当たっては、当該取組の意義・目的を職員に周知するとともに、適時のフォローアップや職員間の意見交換等により、当該取組の意義・目的に則ったケアの実現に向けて継続的に取り組むものでなければならない。</t>
    </r>
    <phoneticPr fontId="4"/>
  </si>
  <si>
    <t>　加算算定チェック表　（　サービス提供体制強化加算（Ⅱ）　）</t>
    <rPh sb="9" eb="10">
      <t>ヒョウ</t>
    </rPh>
    <rPh sb="17" eb="19">
      <t>テイキョウ</t>
    </rPh>
    <rPh sb="19" eb="21">
      <t>タイセイ</t>
    </rPh>
    <rPh sb="21" eb="23">
      <t>キョウカ</t>
    </rPh>
    <rPh sb="23" eb="25">
      <t>カサン</t>
    </rPh>
    <phoneticPr fontId="4"/>
  </si>
  <si>
    <t>指定地域密着型特定施設の介護職員の総数のうち、介護福祉士の占める割合が１００分の６０以上ですか。</t>
    <rPh sb="0" eb="2">
      <t>シテイ</t>
    </rPh>
    <rPh sb="2" eb="7">
      <t>チイキミッチャクガタ</t>
    </rPh>
    <rPh sb="7" eb="9">
      <t>トクテイ</t>
    </rPh>
    <rPh sb="9" eb="11">
      <t>シセツ</t>
    </rPh>
    <rPh sb="12" eb="14">
      <t>カイゴ</t>
    </rPh>
    <rPh sb="14" eb="16">
      <t>ショクイン</t>
    </rPh>
    <rPh sb="17" eb="19">
      <t>ソウスウ</t>
    </rPh>
    <rPh sb="23" eb="25">
      <t>カイゴ</t>
    </rPh>
    <rPh sb="25" eb="28">
      <t>フクシシ</t>
    </rPh>
    <rPh sb="29" eb="30">
      <t>シ</t>
    </rPh>
    <rPh sb="32" eb="34">
      <t>ワリアイ</t>
    </rPh>
    <rPh sb="38" eb="39">
      <t>ブン</t>
    </rPh>
    <rPh sb="42" eb="44">
      <t>イジョウ</t>
    </rPh>
    <phoneticPr fontId="4"/>
  </si>
  <si>
    <t>　Ⅰ〈前年度の月平均〉常勤換算方法で算出　 e：４～２月における実績のあった月数</t>
    <phoneticPr fontId="4"/>
  </si>
  <si>
    <r>
      <t xml:space="preserve"> </t>
    </r>
    <r>
      <rPr>
        <sz val="11"/>
        <rFont val="ＭＳ Ｐゴシック"/>
        <family val="3"/>
        <charset val="128"/>
      </rPr>
      <t xml:space="preserve">  </t>
    </r>
    <r>
      <rPr>
        <sz val="11"/>
        <rFont val="ＭＳ Ｐゴシック"/>
        <family val="3"/>
        <charset val="128"/>
      </rPr>
      <t>　　年度</t>
    </r>
    <rPh sb="5" eb="7">
      <t>ネンド</t>
    </rPh>
    <phoneticPr fontId="4"/>
  </si>
  <si>
    <t>④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4"/>
  </si>
  <si>
    <t>　加算算定チェック表　（　サービス提供体制強化加算（Ⅲ）　）</t>
    <rPh sb="9" eb="10">
      <t>ヒョウ</t>
    </rPh>
    <rPh sb="17" eb="19">
      <t>テイキョウ</t>
    </rPh>
    <rPh sb="19" eb="21">
      <t>タイセイ</t>
    </rPh>
    <rPh sb="21" eb="23">
      <t>キョウカ</t>
    </rPh>
    <rPh sb="23" eb="25">
      <t>カサン</t>
    </rPh>
    <phoneticPr fontId="4"/>
  </si>
  <si>
    <t>次のいずれか適合するものに〇をしてください。</t>
    <rPh sb="0" eb="1">
      <t>ツギ</t>
    </rPh>
    <rPh sb="6" eb="8">
      <t>テキゴウ</t>
    </rPh>
    <phoneticPr fontId="4"/>
  </si>
  <si>
    <t>　指定指定地域密着型特定施設の介護職員の総数のうち、介護福祉士の占める割合が１００分の５０以上ですか。</t>
    <rPh sb="1" eb="3">
      <t>シテイ</t>
    </rPh>
    <rPh sb="3" eb="5">
      <t>シテイ</t>
    </rPh>
    <rPh sb="5" eb="10">
      <t>チイキミッチャクガタ</t>
    </rPh>
    <rPh sb="10" eb="12">
      <t>トクテイ</t>
    </rPh>
    <rPh sb="12" eb="14">
      <t>シセツ</t>
    </rPh>
    <rPh sb="15" eb="17">
      <t>カイゴ</t>
    </rPh>
    <rPh sb="17" eb="19">
      <t>ショクイン</t>
    </rPh>
    <rPh sb="20" eb="22">
      <t>ソウスウ</t>
    </rPh>
    <rPh sb="26" eb="28">
      <t>カイゴ</t>
    </rPh>
    <rPh sb="28" eb="31">
      <t>フクシシ</t>
    </rPh>
    <rPh sb="32" eb="33">
      <t>シ</t>
    </rPh>
    <rPh sb="35" eb="37">
      <t>ワリアイ</t>
    </rPh>
    <rPh sb="41" eb="42">
      <t>ブン</t>
    </rPh>
    <rPh sb="45" eb="47">
      <t>イジョウ</t>
    </rPh>
    <phoneticPr fontId="4"/>
  </si>
  <si>
    <t>はい ・ いいえ</t>
    <phoneticPr fontId="4"/>
  </si>
  <si>
    <t>　指定指定地域密着型特定施設の介護職員の総数のうち、常勤の占める割合が１００分の７５以上ですか。</t>
    <rPh sb="1" eb="3">
      <t>シテイ</t>
    </rPh>
    <rPh sb="3" eb="5">
      <t>シテイ</t>
    </rPh>
    <rPh sb="5" eb="10">
      <t>チイキミッチャクガタ</t>
    </rPh>
    <rPh sb="10" eb="12">
      <t>トクテイ</t>
    </rPh>
    <rPh sb="12" eb="14">
      <t>シセツ</t>
    </rPh>
    <rPh sb="15" eb="17">
      <t>カイゴ</t>
    </rPh>
    <rPh sb="17" eb="19">
      <t>ショクイン</t>
    </rPh>
    <rPh sb="20" eb="22">
      <t>ソウスウ</t>
    </rPh>
    <rPh sb="26" eb="28">
      <t>ジョウキン</t>
    </rPh>
    <rPh sb="29" eb="30">
      <t>シ</t>
    </rPh>
    <rPh sb="32" eb="34">
      <t>ワリアイ</t>
    </rPh>
    <rPh sb="38" eb="39">
      <t>ブン</t>
    </rPh>
    <rPh sb="42" eb="44">
      <t>イジョウ</t>
    </rPh>
    <phoneticPr fontId="4"/>
  </si>
  <si>
    <t>はい ・ いいえ</t>
    <phoneticPr fontId="4"/>
  </si>
  <si>
    <t>　指定認知症対応型共同生活介護事業所の介護職員の総数のうち、勤続年数７年以上の介護職員の占める割合が１００分の３０以上ですか。</t>
    <rPh sb="1" eb="3">
      <t>シテイ</t>
    </rPh>
    <rPh sb="3" eb="6">
      <t>ニンチショウ</t>
    </rPh>
    <rPh sb="6" eb="9">
      <t>タイオウガタ</t>
    </rPh>
    <rPh sb="9" eb="11">
      <t>キョウドウ</t>
    </rPh>
    <rPh sb="11" eb="13">
      <t>セイカツ</t>
    </rPh>
    <rPh sb="13" eb="15">
      <t>カイゴ</t>
    </rPh>
    <rPh sb="15" eb="17">
      <t>ジギョウ</t>
    </rPh>
    <rPh sb="17" eb="18">
      <t>ショ</t>
    </rPh>
    <rPh sb="19" eb="21">
      <t>カイゴ</t>
    </rPh>
    <rPh sb="21" eb="23">
      <t>ショクイン</t>
    </rPh>
    <rPh sb="24" eb="26">
      <t>ソウスウ</t>
    </rPh>
    <rPh sb="30" eb="32">
      <t>キンゾク</t>
    </rPh>
    <rPh sb="32" eb="34">
      <t>ネンスウ</t>
    </rPh>
    <rPh sb="35" eb="38">
      <t>ネンイジョウ</t>
    </rPh>
    <rPh sb="39" eb="41">
      <t>カイゴ</t>
    </rPh>
    <rPh sb="41" eb="43">
      <t>ショクイン</t>
    </rPh>
    <rPh sb="44" eb="45">
      <t>シ</t>
    </rPh>
    <rPh sb="47" eb="49">
      <t>ワリアイ</t>
    </rPh>
    <rPh sb="53" eb="54">
      <t>ブン</t>
    </rPh>
    <rPh sb="57" eb="59">
      <t>イジョウ</t>
    </rPh>
    <phoneticPr fontId="4"/>
  </si>
  <si>
    <t>常勤換算後の介護職員の員数※</t>
    <rPh sb="0" eb="2">
      <t>ジョウキン</t>
    </rPh>
    <rPh sb="2" eb="4">
      <t>カンザン</t>
    </rPh>
    <rPh sb="4" eb="5">
      <t>ゴ</t>
    </rPh>
    <rPh sb="6" eb="8">
      <t>カイゴ</t>
    </rPh>
    <rPh sb="8" eb="10">
      <t>ショクイン</t>
    </rPh>
    <rPh sb="11" eb="13">
      <t>インスウ</t>
    </rPh>
    <phoneticPr fontId="4"/>
  </si>
  <si>
    <t>常勤換算後の介護福祉士の員数※</t>
    <rPh sb="0" eb="2">
      <t>ジョウキン</t>
    </rPh>
    <rPh sb="2" eb="4">
      <t>カンザン</t>
    </rPh>
    <rPh sb="4" eb="5">
      <t>ゴ</t>
    </rPh>
    <rPh sb="6" eb="8">
      <t>カイゴ</t>
    </rPh>
    <rPh sb="8" eb="11">
      <t>フクシシ</t>
    </rPh>
    <rPh sb="12" eb="14">
      <t>インスウ</t>
    </rPh>
    <phoneticPr fontId="4"/>
  </si>
  <si>
    <t>（ｄ）</t>
    <phoneticPr fontId="4"/>
  </si>
  <si>
    <t>　提供する指定地域密着型特定施設入居者生活介護の質の向上に資する取組を実施していますか。</t>
    <phoneticPr fontId="4"/>
  </si>
  <si>
    <t>①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なお、介護福祉士又は実務者研修修了者若しくは介護職員基礎研修課程修了者については、各月の前月の末日時点で資格を取得または研修の過程を終了している者とすること。</t>
    <phoneticPr fontId="4"/>
  </si>
  <si>
    <t>④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4"/>
  </si>
  <si>
    <r>
      <t>⑥　提供する指定地域密着型特定施設入居者生活介護の質の向上に資する取組については、サービスの質の向上や利用者の尊厳の保持を目的として、事業所として継続的に行う取組を指すものとする。
（例）
・ ＬＩＦＥを活用したＰＤＣＡサイクルの構築
・ ＩＣＴ・テクノロジーの活用
・</t>
    </r>
    <r>
      <rPr>
        <sz val="11"/>
        <rFont val="ＭＳ Ｐゴシック"/>
        <family val="3"/>
        <charset val="128"/>
      </rPr>
      <t xml:space="preserve"> </t>
    </r>
    <r>
      <rPr>
        <sz val="11"/>
        <rFont val="ＭＳ Ｐゴシック"/>
        <family val="3"/>
        <charset val="128"/>
      </rPr>
      <t>高齢者の活躍（居室やフロア等の掃除、食事の配膳・下膳などのほか、経理や労務、広報なども含めた介護業務以外の業務の提供）等による役割分担の明確化
・</t>
    </r>
    <r>
      <rPr>
        <sz val="11"/>
        <rFont val="ＭＳ Ｐゴシック"/>
        <family val="3"/>
        <charset val="128"/>
      </rPr>
      <t xml:space="preserve"> </t>
    </r>
    <r>
      <rPr>
        <sz val="11"/>
        <rFont val="ＭＳ Ｐゴシック"/>
        <family val="3"/>
        <charset val="128"/>
      </rPr>
      <t>ケアに当たり、居室の定員が２以上である場合、原則としてポータブルトイレを使用しない方針を立てて取組を行っていること
　実施に当たっては、当該取組の意義・目的を職員に周知するとともに、適時のフォローアップや職員間の意見交換等により、当該取組の意義・目的に則ったケアの実現に向けて継続的に取り組むものでなければならない。</t>
    </r>
    <phoneticPr fontId="4"/>
  </si>
  <si>
    <t>短期利用地域密着型特定施設入居者生活介護費</t>
    <rPh sb="0" eb="2">
      <t>タンキ</t>
    </rPh>
    <rPh sb="2" eb="4">
      <t>リヨウ</t>
    </rPh>
    <rPh sb="4" eb="9">
      <t>チイキミッチャクガタ</t>
    </rPh>
    <rPh sb="9" eb="11">
      <t>トクテイ</t>
    </rPh>
    <rPh sb="11" eb="13">
      <t>シセツ</t>
    </rPh>
    <rPh sb="13" eb="15">
      <t>ニュウキョ</t>
    </rPh>
    <rPh sb="15" eb="16">
      <t>シャ</t>
    </rPh>
    <rPh sb="16" eb="18">
      <t>セイカツ</t>
    </rPh>
    <rPh sb="18" eb="20">
      <t>カイゴ</t>
    </rPh>
    <rPh sb="20" eb="21">
      <t>ヒ</t>
    </rPh>
    <phoneticPr fontId="4"/>
  </si>
  <si>
    <t>　当該指定特定施設入居者生活介護の事業を行う者（運営法人）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していますか。</t>
    <rPh sb="1" eb="3">
      <t>トウガイ</t>
    </rPh>
    <rPh sb="3" eb="5">
      <t>シテイ</t>
    </rPh>
    <rPh sb="17" eb="19">
      <t>ジギョウ</t>
    </rPh>
    <rPh sb="20" eb="21">
      <t>オコナ</t>
    </rPh>
    <rPh sb="22" eb="23">
      <t>モノ</t>
    </rPh>
    <rPh sb="24" eb="26">
      <t>ウンエイ</t>
    </rPh>
    <rPh sb="26" eb="28">
      <t>ホウジン</t>
    </rPh>
    <rPh sb="31" eb="33">
      <t>シテイ</t>
    </rPh>
    <rPh sb="33" eb="35">
      <t>キョタク</t>
    </rPh>
    <rPh sb="40" eb="42">
      <t>シテイ</t>
    </rPh>
    <rPh sb="42" eb="44">
      <t>チイキ</t>
    </rPh>
    <rPh sb="44" eb="47">
      <t>ミッチャクガタ</t>
    </rPh>
    <rPh sb="52" eb="54">
      <t>シテイ</t>
    </rPh>
    <rPh sb="54" eb="56">
      <t>キョタク</t>
    </rPh>
    <rPh sb="56" eb="58">
      <t>カイゴ</t>
    </rPh>
    <rPh sb="58" eb="60">
      <t>シエン</t>
    </rPh>
    <rPh sb="61" eb="63">
      <t>シテイ</t>
    </rPh>
    <rPh sb="63" eb="65">
      <t>カイゴ</t>
    </rPh>
    <rPh sb="65" eb="67">
      <t>ヨボウ</t>
    </rPh>
    <rPh sb="72" eb="74">
      <t>シテイ</t>
    </rPh>
    <rPh sb="74" eb="76">
      <t>チイキ</t>
    </rPh>
    <rPh sb="76" eb="79">
      <t>ミッチャクガタ</t>
    </rPh>
    <rPh sb="79" eb="81">
      <t>カイゴ</t>
    </rPh>
    <rPh sb="81" eb="83">
      <t>ヨボウ</t>
    </rPh>
    <rPh sb="87" eb="88">
      <t>モ</t>
    </rPh>
    <rPh sb="91" eb="93">
      <t>シテイ</t>
    </rPh>
    <rPh sb="93" eb="95">
      <t>カイゴ</t>
    </rPh>
    <rPh sb="95" eb="97">
      <t>ヨボウ</t>
    </rPh>
    <rPh sb="97" eb="99">
      <t>シエン</t>
    </rPh>
    <rPh sb="100" eb="102">
      <t>ジギョウ</t>
    </rPh>
    <rPh sb="102" eb="103">
      <t>マタ</t>
    </rPh>
    <rPh sb="104" eb="106">
      <t>カイゴ</t>
    </rPh>
    <rPh sb="106" eb="108">
      <t>ホケン</t>
    </rPh>
    <rPh sb="108" eb="110">
      <t>シセツ</t>
    </rPh>
    <rPh sb="110" eb="111">
      <t>モ</t>
    </rPh>
    <rPh sb="114" eb="116">
      <t>シテイ</t>
    </rPh>
    <rPh sb="116" eb="118">
      <t>カイゴ</t>
    </rPh>
    <rPh sb="118" eb="121">
      <t>リョウヨウガタ</t>
    </rPh>
    <rPh sb="121" eb="123">
      <t>イリョウ</t>
    </rPh>
    <rPh sb="123" eb="125">
      <t>シセツ</t>
    </rPh>
    <rPh sb="126" eb="128">
      <t>ウンエイ</t>
    </rPh>
    <rPh sb="133" eb="136">
      <t>ネンイジョウ</t>
    </rPh>
    <rPh sb="137" eb="139">
      <t>ケイケン</t>
    </rPh>
    <rPh sb="140" eb="141">
      <t>ユウ</t>
    </rPh>
    <phoneticPr fontId="36"/>
  </si>
  <si>
    <r>
      <t>はい ・</t>
    </r>
    <r>
      <rPr>
        <sz val="11"/>
        <rFont val="ＭＳ Ｐゴシック"/>
        <family val="3"/>
        <charset val="128"/>
      </rPr>
      <t xml:space="preserve"> いいえ</t>
    </r>
    <phoneticPr fontId="4"/>
  </si>
  <si>
    <t>　事業所の定員の範囲内で、空いている居室等を利用するものであり、短期利用特定施設入居者生活介護の提供を受ける入居者の数は、当該指定特定施設入居者生活介護の入居定員の百分の十以下ですか。</t>
    <rPh sb="1" eb="4">
      <t>ジギョウショ</t>
    </rPh>
    <rPh sb="5" eb="7">
      <t>テイイン</t>
    </rPh>
    <rPh sb="8" eb="11">
      <t>ハンイナイ</t>
    </rPh>
    <rPh sb="13" eb="14">
      <t>ア</t>
    </rPh>
    <rPh sb="18" eb="20">
      <t>キョシツ</t>
    </rPh>
    <rPh sb="20" eb="21">
      <t>トウ</t>
    </rPh>
    <rPh sb="22" eb="24">
      <t>リヨウ</t>
    </rPh>
    <rPh sb="32" eb="34">
      <t>タンキ</t>
    </rPh>
    <rPh sb="34" eb="36">
      <t>リヨウ</t>
    </rPh>
    <rPh sb="36" eb="38">
      <t>トクテイ</t>
    </rPh>
    <rPh sb="38" eb="40">
      <t>シセツ</t>
    </rPh>
    <rPh sb="40" eb="42">
      <t>ニュウキョ</t>
    </rPh>
    <rPh sb="42" eb="43">
      <t>シャ</t>
    </rPh>
    <rPh sb="43" eb="45">
      <t>セイカツ</t>
    </rPh>
    <rPh sb="45" eb="47">
      <t>カイゴ</t>
    </rPh>
    <rPh sb="48" eb="50">
      <t>テイキョウ</t>
    </rPh>
    <rPh sb="51" eb="52">
      <t>ウ</t>
    </rPh>
    <rPh sb="54" eb="57">
      <t>ニュウキョシャ</t>
    </rPh>
    <rPh sb="58" eb="59">
      <t>カズ</t>
    </rPh>
    <rPh sb="61" eb="63">
      <t>トウガイ</t>
    </rPh>
    <rPh sb="63" eb="65">
      <t>シテイ</t>
    </rPh>
    <rPh sb="77" eb="79">
      <t>ニュウキョ</t>
    </rPh>
    <rPh sb="79" eb="81">
      <t>テイイン</t>
    </rPh>
    <rPh sb="82" eb="84">
      <t>ヒャクブ</t>
    </rPh>
    <rPh sb="85" eb="86">
      <t>ジュウ</t>
    </rPh>
    <rPh sb="86" eb="88">
      <t>イカ</t>
    </rPh>
    <phoneticPr fontId="36"/>
  </si>
  <si>
    <t>　利用の開始に当たって、あらかじめ30日以内の利用期間を定めていますか。</t>
    <rPh sb="1" eb="3">
      <t>リヨウ</t>
    </rPh>
    <rPh sb="4" eb="6">
      <t>カイシ</t>
    </rPh>
    <rPh sb="7" eb="8">
      <t>ア</t>
    </rPh>
    <rPh sb="19" eb="20">
      <t>ニチ</t>
    </rPh>
    <rPh sb="20" eb="22">
      <t>イナイ</t>
    </rPh>
    <rPh sb="23" eb="25">
      <t>リヨウ</t>
    </rPh>
    <rPh sb="25" eb="27">
      <t>キカン</t>
    </rPh>
    <rPh sb="28" eb="29">
      <t>サダ</t>
    </rPh>
    <phoneticPr fontId="36"/>
  </si>
  <si>
    <t>　介護保険法７８条の９第１項の規定による勧告、同条第３項の規定による命令、老人福祉法第29条第１１項の規定による命令、社会福祉法（昭和２６年法律第４５号）第７１条の規定による命令又は高齢者の居住の安定確保に関する法律（平成１３年法律第２６号）第２５条各号の規定による指示（以下「勧告」という。）を受けたことがある場合にあっては、当該勧告等を受けた日から起算して５年以上の期間が経過していますか。</t>
    <rPh sb="1" eb="3">
      <t>カイゴ</t>
    </rPh>
    <rPh sb="3" eb="5">
      <t>ホケン</t>
    </rPh>
    <rPh sb="5" eb="6">
      <t>ホウ</t>
    </rPh>
    <rPh sb="8" eb="9">
      <t>ジョウ</t>
    </rPh>
    <rPh sb="11" eb="12">
      <t>ダイ</t>
    </rPh>
    <rPh sb="13" eb="14">
      <t>コウ</t>
    </rPh>
    <rPh sb="15" eb="17">
      <t>キテイ</t>
    </rPh>
    <rPh sb="20" eb="22">
      <t>カンコク</t>
    </rPh>
    <rPh sb="23" eb="25">
      <t>ドウジョウ</t>
    </rPh>
    <rPh sb="25" eb="26">
      <t>ダイ</t>
    </rPh>
    <rPh sb="27" eb="28">
      <t>コウ</t>
    </rPh>
    <rPh sb="29" eb="31">
      <t>キテイ</t>
    </rPh>
    <rPh sb="34" eb="36">
      <t>メイレイ</t>
    </rPh>
    <rPh sb="37" eb="39">
      <t>ロウジン</t>
    </rPh>
    <rPh sb="39" eb="41">
      <t>フクシ</t>
    </rPh>
    <rPh sb="41" eb="42">
      <t>ホウ</t>
    </rPh>
    <rPh sb="42" eb="43">
      <t>ダイ</t>
    </rPh>
    <rPh sb="45" eb="46">
      <t>ジョウ</t>
    </rPh>
    <rPh sb="46" eb="47">
      <t>ダイ</t>
    </rPh>
    <rPh sb="49" eb="50">
      <t>コウ</t>
    </rPh>
    <rPh sb="51" eb="53">
      <t>キテイ</t>
    </rPh>
    <rPh sb="56" eb="58">
      <t>メイレイ</t>
    </rPh>
    <rPh sb="59" eb="61">
      <t>シャカイ</t>
    </rPh>
    <rPh sb="61" eb="63">
      <t>フクシ</t>
    </rPh>
    <rPh sb="63" eb="64">
      <t>ホウ</t>
    </rPh>
    <rPh sb="65" eb="67">
      <t>ショウワ</t>
    </rPh>
    <rPh sb="69" eb="70">
      <t>ネン</t>
    </rPh>
    <rPh sb="70" eb="72">
      <t>ホウリツ</t>
    </rPh>
    <rPh sb="72" eb="73">
      <t>ダイ</t>
    </rPh>
    <rPh sb="75" eb="76">
      <t>ゴウ</t>
    </rPh>
    <rPh sb="77" eb="78">
      <t>ダイ</t>
    </rPh>
    <rPh sb="80" eb="81">
      <t>ジョウ</t>
    </rPh>
    <rPh sb="82" eb="84">
      <t>キテイ</t>
    </rPh>
    <rPh sb="87" eb="89">
      <t>メイレイ</t>
    </rPh>
    <rPh sb="89" eb="90">
      <t>マタ</t>
    </rPh>
    <rPh sb="91" eb="94">
      <t>コウレイシャ</t>
    </rPh>
    <rPh sb="95" eb="97">
      <t>キョジュウ</t>
    </rPh>
    <rPh sb="98" eb="100">
      <t>アンテイ</t>
    </rPh>
    <rPh sb="100" eb="102">
      <t>カクホ</t>
    </rPh>
    <rPh sb="103" eb="104">
      <t>カン</t>
    </rPh>
    <rPh sb="106" eb="108">
      <t>ホウリツ</t>
    </rPh>
    <rPh sb="109" eb="111">
      <t>ヘイセイ</t>
    </rPh>
    <rPh sb="113" eb="114">
      <t>ネン</t>
    </rPh>
    <rPh sb="114" eb="116">
      <t>ホウリツ</t>
    </rPh>
    <rPh sb="116" eb="117">
      <t>ダイ</t>
    </rPh>
    <rPh sb="119" eb="120">
      <t>ゴウ</t>
    </rPh>
    <rPh sb="121" eb="122">
      <t>ダイ</t>
    </rPh>
    <rPh sb="124" eb="125">
      <t>ジョウ</t>
    </rPh>
    <rPh sb="125" eb="127">
      <t>カクゴウ</t>
    </rPh>
    <rPh sb="128" eb="130">
      <t>キテイ</t>
    </rPh>
    <rPh sb="133" eb="135">
      <t>シジ</t>
    </rPh>
    <rPh sb="136" eb="138">
      <t>イカ</t>
    </rPh>
    <rPh sb="139" eb="141">
      <t>カンコク</t>
    </rPh>
    <rPh sb="148" eb="149">
      <t>ウ</t>
    </rPh>
    <rPh sb="156" eb="158">
      <t>バアイ</t>
    </rPh>
    <rPh sb="164" eb="166">
      <t>トウガイ</t>
    </rPh>
    <rPh sb="166" eb="168">
      <t>カンコク</t>
    </rPh>
    <rPh sb="168" eb="169">
      <t>トウ</t>
    </rPh>
    <rPh sb="170" eb="171">
      <t>ウ</t>
    </rPh>
    <rPh sb="173" eb="174">
      <t>ヒ</t>
    </rPh>
    <rPh sb="176" eb="178">
      <t>キサン</t>
    </rPh>
    <rPh sb="181" eb="184">
      <t>ネンイジョウ</t>
    </rPh>
    <rPh sb="185" eb="187">
      <t>キカン</t>
    </rPh>
    <rPh sb="188" eb="190">
      <t>ケイカ</t>
    </rPh>
    <phoneticPr fontId="4"/>
  </si>
  <si>
    <t>身体拘束廃止未実施減算</t>
    <phoneticPr fontId="4"/>
  </si>
  <si>
    <t>ADL維持等加算</t>
    <phoneticPr fontId="4"/>
  </si>
  <si>
    <t>夜間看護体制加算</t>
    <phoneticPr fontId="4"/>
  </si>
  <si>
    <t>加算算定チェック表　（医療機関連携加算）</t>
    <rPh sb="0" eb="2">
      <t>カサン</t>
    </rPh>
    <rPh sb="2" eb="4">
      <t>サンテイ</t>
    </rPh>
    <rPh sb="8" eb="9">
      <t>ヒョウ</t>
    </rPh>
    <rPh sb="17" eb="19">
      <t>カサン</t>
    </rPh>
    <phoneticPr fontId="4"/>
  </si>
  <si>
    <t>加算算定チェック表　（口腔衛生管理体制加算）</t>
    <rPh sb="0" eb="2">
      <t>カサン</t>
    </rPh>
    <rPh sb="2" eb="4">
      <t>サンテイ</t>
    </rPh>
    <rPh sb="8" eb="9">
      <t>ヒョウ</t>
    </rPh>
    <rPh sb="11" eb="13">
      <t>コウクウ</t>
    </rPh>
    <rPh sb="13" eb="15">
      <t>エイセイ</t>
    </rPh>
    <rPh sb="15" eb="17">
      <t>カンリ</t>
    </rPh>
    <rPh sb="17" eb="19">
      <t>タイセイ</t>
    </rPh>
    <rPh sb="19" eb="21">
      <t>カサン</t>
    </rPh>
    <phoneticPr fontId="4"/>
  </si>
  <si>
    <t>加算算定チェック表　（口腔・栄養スクリーニング加算）</t>
    <rPh sb="0" eb="2">
      <t>カサン</t>
    </rPh>
    <rPh sb="2" eb="4">
      <t>サンテイ</t>
    </rPh>
    <rPh sb="8" eb="9">
      <t>ヒョウ</t>
    </rPh>
    <rPh sb="11" eb="13">
      <t>コウクウ</t>
    </rPh>
    <rPh sb="14" eb="16">
      <t>エイヨウ</t>
    </rPh>
    <rPh sb="23" eb="25">
      <t>カサン</t>
    </rPh>
    <phoneticPr fontId="4"/>
  </si>
  <si>
    <t>加算算定チェック表　（退院・退所時連携加算）</t>
    <rPh sb="0" eb="2">
      <t>カサン</t>
    </rPh>
    <rPh sb="2" eb="4">
      <t>サンテイ</t>
    </rPh>
    <rPh sb="8" eb="9">
      <t>ヒョウ</t>
    </rPh>
    <rPh sb="11" eb="13">
      <t>タイイン</t>
    </rPh>
    <rPh sb="14" eb="16">
      <t>タイショ</t>
    </rPh>
    <rPh sb="16" eb="17">
      <t>ジ</t>
    </rPh>
    <rPh sb="17" eb="19">
      <t>レンケイ</t>
    </rPh>
    <rPh sb="19" eb="21">
      <t>カサン</t>
    </rPh>
    <phoneticPr fontId="4"/>
  </si>
  <si>
    <t>　看護職員が利用者ごとに、健康の状況を継続的に記録していますか。</t>
    <rPh sb="1" eb="3">
      <t>カンゴ</t>
    </rPh>
    <rPh sb="3" eb="5">
      <t>ショクイン</t>
    </rPh>
    <rPh sb="6" eb="9">
      <t>リヨウシャ</t>
    </rPh>
    <rPh sb="13" eb="15">
      <t>ケンコウ</t>
    </rPh>
    <rPh sb="16" eb="18">
      <t>ジョウキョウ</t>
    </rPh>
    <rPh sb="19" eb="22">
      <t>ケイゾクテキ</t>
    </rPh>
    <rPh sb="23" eb="25">
      <t>キロク</t>
    </rPh>
    <phoneticPr fontId="4"/>
  </si>
  <si>
    <t>　当該利用者の同意を得て、協力医療機関又は当該利用者の主治の医師に対して、当該利用者の健康状況について月に１回以上情報を提供していますか。</t>
    <rPh sb="1" eb="3">
      <t>トウガイ</t>
    </rPh>
    <rPh sb="3" eb="6">
      <t>リヨウシャ</t>
    </rPh>
    <rPh sb="7" eb="9">
      <t>ドウイ</t>
    </rPh>
    <rPh sb="10" eb="11">
      <t>エ</t>
    </rPh>
    <rPh sb="13" eb="15">
      <t>キョウリョク</t>
    </rPh>
    <rPh sb="15" eb="17">
      <t>イリョウ</t>
    </rPh>
    <rPh sb="17" eb="19">
      <t>キカン</t>
    </rPh>
    <rPh sb="19" eb="20">
      <t>マタ</t>
    </rPh>
    <rPh sb="21" eb="23">
      <t>トウガイ</t>
    </rPh>
    <rPh sb="23" eb="26">
      <t>リヨウシャ</t>
    </rPh>
    <rPh sb="27" eb="28">
      <t>ヌシ</t>
    </rPh>
    <rPh sb="28" eb="29">
      <t>オサム</t>
    </rPh>
    <rPh sb="30" eb="32">
      <t>イシ</t>
    </rPh>
    <rPh sb="33" eb="34">
      <t>タイ</t>
    </rPh>
    <rPh sb="37" eb="39">
      <t>トウガイ</t>
    </rPh>
    <rPh sb="39" eb="42">
      <t>リヨウシャ</t>
    </rPh>
    <rPh sb="43" eb="45">
      <t>ケンコウ</t>
    </rPh>
    <rPh sb="45" eb="47">
      <t>ジョウキョウ</t>
    </rPh>
    <rPh sb="51" eb="52">
      <t>ツキ</t>
    </rPh>
    <rPh sb="54" eb="57">
      <t>カイイジョウ</t>
    </rPh>
    <rPh sb="57" eb="59">
      <t>ジョウホウ</t>
    </rPh>
    <rPh sb="60" eb="62">
      <t>テイキョウ</t>
    </rPh>
    <phoneticPr fontId="4"/>
  </si>
  <si>
    <t>　協力医療機関等に情報を提供した場合においては、協力医療機関の医師又は利用者の主治医から、署名あるいはそれに代わる方法により受領の確認を得ていますか。</t>
    <rPh sb="1" eb="3">
      <t>キョウリョク</t>
    </rPh>
    <rPh sb="3" eb="5">
      <t>イリョウ</t>
    </rPh>
    <rPh sb="5" eb="7">
      <t>キカン</t>
    </rPh>
    <rPh sb="7" eb="8">
      <t>ナド</t>
    </rPh>
    <rPh sb="9" eb="11">
      <t>ジョウホウ</t>
    </rPh>
    <rPh sb="12" eb="14">
      <t>テイキョウ</t>
    </rPh>
    <rPh sb="16" eb="18">
      <t>バアイ</t>
    </rPh>
    <rPh sb="24" eb="30">
      <t>キョウリョクイリョウキカン</t>
    </rPh>
    <rPh sb="31" eb="33">
      <t>イシ</t>
    </rPh>
    <rPh sb="33" eb="34">
      <t>マタ</t>
    </rPh>
    <rPh sb="35" eb="38">
      <t>リヨウシャ</t>
    </rPh>
    <rPh sb="39" eb="42">
      <t>シュジイ</t>
    </rPh>
    <rPh sb="45" eb="47">
      <t>ショメイ</t>
    </rPh>
    <rPh sb="54" eb="55">
      <t>カ</t>
    </rPh>
    <rPh sb="57" eb="59">
      <t>ホウホウ</t>
    </rPh>
    <rPh sb="62" eb="64">
      <t>ジュリョウ</t>
    </rPh>
    <rPh sb="65" eb="67">
      <t>カクニン</t>
    </rPh>
    <rPh sb="68" eb="69">
      <t>エ</t>
    </rPh>
    <phoneticPr fontId="4"/>
  </si>
  <si>
    <t>　事業所において歯科医師又は歯科医師の指示を受けた歯科衛生士の技術的助言及び指導に基づき、利用者の口腔ケア・マネジメントに係る計画が作成されていますか。</t>
    <rPh sb="1" eb="4">
      <t>ジギョウショ</t>
    </rPh>
    <rPh sb="8" eb="10">
      <t>シカ</t>
    </rPh>
    <rPh sb="10" eb="12">
      <t>イシ</t>
    </rPh>
    <rPh sb="12" eb="13">
      <t>マタ</t>
    </rPh>
    <rPh sb="14" eb="16">
      <t>シカ</t>
    </rPh>
    <rPh sb="16" eb="18">
      <t>イシ</t>
    </rPh>
    <rPh sb="19" eb="21">
      <t>シジ</t>
    </rPh>
    <rPh sb="22" eb="23">
      <t>ウ</t>
    </rPh>
    <rPh sb="25" eb="30">
      <t>シカエイセイシ</t>
    </rPh>
    <rPh sb="31" eb="34">
      <t>ギジュツテキ</t>
    </rPh>
    <rPh sb="34" eb="36">
      <t>ジョゲン</t>
    </rPh>
    <rPh sb="36" eb="37">
      <t>オヨ</t>
    </rPh>
    <rPh sb="38" eb="40">
      <t>シドウ</t>
    </rPh>
    <rPh sb="41" eb="42">
      <t>モト</t>
    </rPh>
    <rPh sb="45" eb="48">
      <t>リヨウシャ</t>
    </rPh>
    <rPh sb="49" eb="51">
      <t>コウクウ</t>
    </rPh>
    <rPh sb="61" eb="62">
      <t>カカ</t>
    </rPh>
    <rPh sb="63" eb="65">
      <t>ケイカク</t>
    </rPh>
    <rPh sb="66" eb="68">
      <t>サクセイ</t>
    </rPh>
    <phoneticPr fontId="4"/>
  </si>
  <si>
    <t>　「利用者の口腔ケア・マネジメントに係る計画」に、以下の事項を記載していますか。
　　イ　当該事業所において利用者の口腔ケアを推進するための課題
　　ロ　当該事業所における目標
　　ハ　具体的方策
　　ニ　留意事項
　　ホ　当該事業所と歯科医療機関との連携の状況
　　ヘ　歯科医師からの指示内容の要点
　　　　　（技術的助言及び指導を□衛生士が行った場合）
　　ト　その他必要と思われる事項</t>
    <rPh sb="25" eb="27">
      <t>イカ</t>
    </rPh>
    <rPh sb="28" eb="30">
      <t>ジコウ</t>
    </rPh>
    <rPh sb="31" eb="33">
      <t>キサイ</t>
    </rPh>
    <rPh sb="45" eb="50">
      <t>トウガイジギョウショ</t>
    </rPh>
    <rPh sb="54" eb="57">
      <t>リヨウシャ</t>
    </rPh>
    <rPh sb="58" eb="60">
      <t>コウクウ</t>
    </rPh>
    <rPh sb="63" eb="65">
      <t>スイシン</t>
    </rPh>
    <rPh sb="70" eb="72">
      <t>カダイ</t>
    </rPh>
    <rPh sb="77" eb="82">
      <t>トウガイジギョウショ</t>
    </rPh>
    <rPh sb="86" eb="88">
      <t>モクヒョウ</t>
    </rPh>
    <rPh sb="93" eb="96">
      <t>グタイテキ</t>
    </rPh>
    <rPh sb="96" eb="98">
      <t>ホウサク</t>
    </rPh>
    <rPh sb="103" eb="107">
      <t>リュウイジコウ</t>
    </rPh>
    <rPh sb="112" eb="117">
      <t>トウガイジギョウショ</t>
    </rPh>
    <rPh sb="118" eb="120">
      <t>シカ</t>
    </rPh>
    <rPh sb="120" eb="122">
      <t>イリョウ</t>
    </rPh>
    <rPh sb="122" eb="124">
      <t>キカン</t>
    </rPh>
    <rPh sb="126" eb="128">
      <t>レンケイ</t>
    </rPh>
    <rPh sb="129" eb="131">
      <t>ジョウキョウ</t>
    </rPh>
    <rPh sb="136" eb="140">
      <t>シカイシ</t>
    </rPh>
    <rPh sb="143" eb="145">
      <t>シジ</t>
    </rPh>
    <rPh sb="145" eb="147">
      <t>ナイヨウ</t>
    </rPh>
    <rPh sb="148" eb="150">
      <t>ヨウテン</t>
    </rPh>
    <rPh sb="185" eb="186">
      <t>タ</t>
    </rPh>
    <rPh sb="186" eb="188">
      <t>ヒツヨウ</t>
    </rPh>
    <rPh sb="189" eb="190">
      <t>オモ</t>
    </rPh>
    <rPh sb="193" eb="195">
      <t>ジコウ</t>
    </rPh>
    <phoneticPr fontId="4"/>
  </si>
  <si>
    <t>　介護職員に対する口腔ケアに係る技術的助言及び指導又は利用者の口腔ケア・マネジメントに係る計画に関する技術的助言及び指導を行うにあたって、歯科訪問診療又は訪問歯科衛生指導の実施時間以外の時間帯に行っていますか。</t>
    <rPh sb="1" eb="3">
      <t>カイゴ</t>
    </rPh>
    <rPh sb="3" eb="5">
      <t>ショクイン</t>
    </rPh>
    <rPh sb="6" eb="7">
      <t>タイ</t>
    </rPh>
    <rPh sb="9" eb="11">
      <t>コウクウ</t>
    </rPh>
    <rPh sb="14" eb="15">
      <t>カカ</t>
    </rPh>
    <rPh sb="16" eb="19">
      <t>ギジュツテキ</t>
    </rPh>
    <rPh sb="19" eb="21">
      <t>ジョゲン</t>
    </rPh>
    <rPh sb="21" eb="22">
      <t>オヨ</t>
    </rPh>
    <rPh sb="23" eb="25">
      <t>シドウ</t>
    </rPh>
    <rPh sb="25" eb="26">
      <t>マタ</t>
    </rPh>
    <rPh sb="27" eb="30">
      <t>リヨウシャ</t>
    </rPh>
    <rPh sb="31" eb="33">
      <t>コウクウ</t>
    </rPh>
    <rPh sb="43" eb="44">
      <t>カカ</t>
    </rPh>
    <rPh sb="45" eb="47">
      <t>ケイカク</t>
    </rPh>
    <rPh sb="48" eb="49">
      <t>カン</t>
    </rPh>
    <rPh sb="51" eb="57">
      <t>ギジュツテキジョゲンオヨ</t>
    </rPh>
    <rPh sb="58" eb="60">
      <t>シドウ</t>
    </rPh>
    <rPh sb="61" eb="62">
      <t>オコナ</t>
    </rPh>
    <rPh sb="69" eb="71">
      <t>シカ</t>
    </rPh>
    <rPh sb="71" eb="73">
      <t>ホウモン</t>
    </rPh>
    <rPh sb="73" eb="75">
      <t>シンリョウ</t>
    </rPh>
    <rPh sb="75" eb="76">
      <t>マタ</t>
    </rPh>
    <rPh sb="77" eb="79">
      <t>ホウモン</t>
    </rPh>
    <rPh sb="79" eb="81">
      <t>シカ</t>
    </rPh>
    <rPh sb="81" eb="83">
      <t>エイセイ</t>
    </rPh>
    <rPh sb="83" eb="85">
      <t>シドウ</t>
    </rPh>
    <rPh sb="86" eb="88">
      <t>ジッシ</t>
    </rPh>
    <rPh sb="88" eb="90">
      <t>ジカン</t>
    </rPh>
    <rPh sb="90" eb="92">
      <t>イガイ</t>
    </rPh>
    <rPh sb="93" eb="96">
      <t>ジカンタイ</t>
    </rPh>
    <rPh sb="97" eb="98">
      <t>オコナ</t>
    </rPh>
    <phoneticPr fontId="4"/>
  </si>
  <si>
    <t>　歯科医師又は歯科医師の指示を受けた歯科衛生士が、介護職員に対する口腔ケアに係る技術的助言及び指導を月１回以上行っていますか。</t>
    <rPh sb="25" eb="29">
      <t>カイゴショクイン</t>
    </rPh>
    <rPh sb="30" eb="31">
      <t>タイ</t>
    </rPh>
    <rPh sb="33" eb="35">
      <t>コウクウ</t>
    </rPh>
    <rPh sb="38" eb="39">
      <t>カカ</t>
    </rPh>
    <rPh sb="40" eb="46">
      <t>ギジュツテキジョゲンオヨ</t>
    </rPh>
    <rPh sb="47" eb="49">
      <t>シドウ</t>
    </rPh>
    <rPh sb="50" eb="51">
      <t>ツキ</t>
    </rPh>
    <rPh sb="52" eb="53">
      <t>カイ</t>
    </rPh>
    <rPh sb="53" eb="55">
      <t>イジョウ</t>
    </rPh>
    <rPh sb="55" eb="56">
      <t>オコナ</t>
    </rPh>
    <phoneticPr fontId="4"/>
  </si>
  <si>
    <t>　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ますか。</t>
    <phoneticPr fontId="4"/>
  </si>
  <si>
    <t>　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ますか。</t>
    <phoneticPr fontId="4"/>
  </si>
  <si>
    <t>　定員超過利用・人員基準欠如に該当していませんか。</t>
    <phoneticPr fontId="4"/>
  </si>
  <si>
    <t>　病院、診療所、介護老人保健施設又は介護医療院から入居した場合であって、入所した日から起算して30日以内の期間に算定していますか。</t>
    <rPh sb="1" eb="3">
      <t>ビョウイン</t>
    </rPh>
    <rPh sb="4" eb="7">
      <t>シンリョウジョ</t>
    </rPh>
    <rPh sb="8" eb="10">
      <t>カイゴ</t>
    </rPh>
    <rPh sb="10" eb="12">
      <t>ロウジン</t>
    </rPh>
    <rPh sb="12" eb="14">
      <t>ホケン</t>
    </rPh>
    <rPh sb="14" eb="16">
      <t>シセツ</t>
    </rPh>
    <rPh sb="16" eb="17">
      <t>マタ</t>
    </rPh>
    <rPh sb="18" eb="20">
      <t>カイゴ</t>
    </rPh>
    <rPh sb="20" eb="22">
      <t>イリョウ</t>
    </rPh>
    <rPh sb="22" eb="23">
      <t>イン</t>
    </rPh>
    <rPh sb="25" eb="27">
      <t>ニュウキョ</t>
    </rPh>
    <rPh sb="29" eb="31">
      <t>バアイ</t>
    </rPh>
    <rPh sb="36" eb="38">
      <t>ニュウショ</t>
    </rPh>
    <rPh sb="40" eb="41">
      <t>ヒ</t>
    </rPh>
    <rPh sb="43" eb="45">
      <t>キサン</t>
    </rPh>
    <rPh sb="49" eb="50">
      <t>ニチ</t>
    </rPh>
    <rPh sb="50" eb="52">
      <t>イナイ</t>
    </rPh>
    <rPh sb="53" eb="55">
      <t>キカン</t>
    </rPh>
    <rPh sb="56" eb="58">
      <t>サンテイ</t>
    </rPh>
    <phoneticPr fontId="4"/>
  </si>
  <si>
    <t>　 当該利用者の退院又は退所に当たって、当該医療提供施設の職員と面談等を行い、当該利用者に関する必要な情報の提供を受けた上で、地域密着型特定施設サービス計画を作成し、地域密着型特定施設サービスの利用に関する調整を行っていますか。</t>
    <phoneticPr fontId="4"/>
  </si>
  <si>
    <t>　当該利用者が過去３か月の間に、当該事業所に入居したことがない場合のみ算定していますか。
（30日を超える医療提供施設への入院・入所後に再入居した場合を除く）</t>
    <rPh sb="1" eb="3">
      <t>トウガイ</t>
    </rPh>
    <rPh sb="3" eb="6">
      <t>リヨウシャ</t>
    </rPh>
    <rPh sb="7" eb="9">
      <t>カコ</t>
    </rPh>
    <rPh sb="11" eb="12">
      <t>ゲツ</t>
    </rPh>
    <rPh sb="13" eb="14">
      <t>アイダ</t>
    </rPh>
    <rPh sb="16" eb="18">
      <t>トウガイ</t>
    </rPh>
    <rPh sb="18" eb="21">
      <t>ジギョウショ</t>
    </rPh>
    <rPh sb="22" eb="24">
      <t>ニュウキョ</t>
    </rPh>
    <rPh sb="31" eb="33">
      <t>バアイ</t>
    </rPh>
    <rPh sb="35" eb="37">
      <t>サンテイ</t>
    </rPh>
    <rPh sb="48" eb="49">
      <t>ニチ</t>
    </rPh>
    <rPh sb="50" eb="51">
      <t>コ</t>
    </rPh>
    <rPh sb="53" eb="55">
      <t>イリョウ</t>
    </rPh>
    <rPh sb="55" eb="57">
      <t>テイキョウ</t>
    </rPh>
    <rPh sb="57" eb="59">
      <t>シセツ</t>
    </rPh>
    <rPh sb="61" eb="63">
      <t>ニュウイン</t>
    </rPh>
    <rPh sb="64" eb="66">
      <t>ニュウショ</t>
    </rPh>
    <rPh sb="66" eb="67">
      <t>ゴ</t>
    </rPh>
    <rPh sb="68" eb="71">
      <t>サイニュウキョ</t>
    </rPh>
    <rPh sb="73" eb="75">
      <t>バアイ</t>
    </rPh>
    <rPh sb="76" eb="77">
      <t>ノゾ</t>
    </rPh>
    <phoneticPr fontId="4"/>
  </si>
  <si>
    <t>※なお、当該義務付けの適用に当たっては、令和３年改正省令附則第５条において、３年間の経過措置を設けており、令和６年３月３１日までの間は、努力義務とされています。また、新卒採用、中途採用を問わず、事業所が新たに採用した従業者（医療・福祉関係資格を有さない者に限る。）に対する当該義務付けの適用については、採用後１年間の猶予期間を設けることとし、採用後１年を経過するまでに認知症介護基礎研修を受講させることとなっています。（この場合についても、令和６年３月３１日までは努力義務で差し支えない）</t>
    <phoneticPr fontId="4"/>
  </si>
  <si>
    <t>　研修の実施内容について記録していますか。</t>
    <phoneticPr fontId="4"/>
  </si>
  <si>
    <t>　事業所の見やすい場所に、運営規程の概要、従業者の勤務体制、その他の利用申込者のサービスの選択に資すると認められる重要事項を掲示していますか。</t>
    <rPh sb="1" eb="4">
      <t>ジギョウショ</t>
    </rPh>
    <rPh sb="5" eb="6">
      <t>ミ</t>
    </rPh>
    <rPh sb="9" eb="11">
      <t>バショ</t>
    </rPh>
    <rPh sb="13" eb="15">
      <t>ウンエイ</t>
    </rPh>
    <rPh sb="15" eb="17">
      <t>キテイ</t>
    </rPh>
    <rPh sb="18" eb="20">
      <t>ガイヨウ</t>
    </rPh>
    <rPh sb="21" eb="24">
      <t>ジュウギョウシャ</t>
    </rPh>
    <rPh sb="25" eb="27">
      <t>キンム</t>
    </rPh>
    <rPh sb="27" eb="29">
      <t>タイセイ</t>
    </rPh>
    <rPh sb="32" eb="33">
      <t>タ</t>
    </rPh>
    <rPh sb="34" eb="36">
      <t>リヨウ</t>
    </rPh>
    <rPh sb="36" eb="39">
      <t>モウシコミシャ</t>
    </rPh>
    <rPh sb="45" eb="47">
      <t>センタク</t>
    </rPh>
    <rPh sb="48" eb="49">
      <t>シ</t>
    </rPh>
    <rPh sb="52" eb="53">
      <t>ミト</t>
    </rPh>
    <rPh sb="57" eb="59">
      <t>ジュウヨウ</t>
    </rPh>
    <rPh sb="59" eb="61">
      <t>ジコウ</t>
    </rPh>
    <rPh sb="62" eb="64">
      <t>ケイジ</t>
    </rPh>
    <phoneticPr fontId="4"/>
  </si>
  <si>
    <t>※重要事項を記載したファイル等を介護サービスの利用申込者、利用者又はその家族等が自由に閲覧可能な形で事業所内に備え付けることで規定による掲示に代えることができます。</t>
    <phoneticPr fontId="4"/>
  </si>
  <si>
    <t>　事業所における虐待の防止のための指針を整備していますか。</t>
    <phoneticPr fontId="4"/>
  </si>
  <si>
    <t>　虐待防止検討委員会では、次の事項について検討していますか。また、その際、そこで得た結果（事業所における虐待に対する体制、虐待等の再発防止策等）を、従業者に周知徹底していますか。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
　　　方法に関すること
　ヘ 虐待等が発生した場合、その発生原因等の分析から得られる再発の確実な防止策に関すること
　ト 前号の再発の防止策を講じた際に、その効果についての評価に関すること</t>
    <phoneticPr fontId="4"/>
  </si>
  <si>
    <t>　研修の実施内容について記録していますか。</t>
    <phoneticPr fontId="4"/>
  </si>
  <si>
    <t>　新規採用時に感染対策研修を実施していますか。</t>
    <phoneticPr fontId="4"/>
  </si>
  <si>
    <t>直近1年間の
取得状況</t>
    <rPh sb="0" eb="2">
      <t>チョッキン</t>
    </rPh>
    <rPh sb="3" eb="4">
      <t>ネン</t>
    </rPh>
    <rPh sb="4" eb="5">
      <t>アイダ</t>
    </rPh>
    <rPh sb="7" eb="9">
      <t>シュトク</t>
    </rPh>
    <rPh sb="9" eb="11">
      <t>ジョウキョウ</t>
    </rPh>
    <phoneticPr fontId="4"/>
  </si>
  <si>
    <t>　計画作成担当者は、地域密着型特定施設サービス計画を作成した際には、利用者に交付するとともに、事業所内でサービス完結の日から５年間保存していますか。</t>
    <rPh sb="1" eb="3">
      <t>ケイカク</t>
    </rPh>
    <rPh sb="3" eb="5">
      <t>サクセイ</t>
    </rPh>
    <rPh sb="5" eb="8">
      <t>タントウシャ</t>
    </rPh>
    <rPh sb="10" eb="12">
      <t>チイキ</t>
    </rPh>
    <rPh sb="12" eb="15">
      <t>ミッチャクガタ</t>
    </rPh>
    <rPh sb="15" eb="17">
      <t>トクテイ</t>
    </rPh>
    <rPh sb="17" eb="19">
      <t>シセツ</t>
    </rPh>
    <rPh sb="23" eb="25">
      <t>ケイカク</t>
    </rPh>
    <rPh sb="26" eb="28">
      <t>サクセイ</t>
    </rPh>
    <rPh sb="30" eb="31">
      <t>サイ</t>
    </rPh>
    <rPh sb="34" eb="36">
      <t>リヨウ</t>
    </rPh>
    <rPh sb="36" eb="37">
      <t>シャ</t>
    </rPh>
    <rPh sb="38" eb="40">
      <t>コウフ</t>
    </rPh>
    <rPh sb="47" eb="50">
      <t>ジギョウショ</t>
    </rPh>
    <rPh sb="50" eb="51">
      <t>ナイ</t>
    </rPh>
    <rPh sb="56" eb="58">
      <t>カンケツ</t>
    </rPh>
    <rPh sb="59" eb="60">
      <t>ヒ</t>
    </rPh>
    <rPh sb="63" eb="65">
      <t>ネンカン</t>
    </rPh>
    <rPh sb="65" eb="67">
      <t>ホゾン</t>
    </rPh>
    <phoneticPr fontId="4"/>
  </si>
  <si>
    <t>※事業主が講ずべき措置の具体的な内容のうち、特に留意されたい内容は以下のとおりです。
ａ 事業主の方針等の明確化及びその周知・啓発
　 職場におけるハラスメントの内容及び職場におけるハラスメントを行ってはならない旨の方針を明確化し、従業者
　 に周知・啓発すること。
ｂ 相談（苦情を含む。以下同じ。）に応じ、適切に対応するために必要な体制の整備
　 相談に対応する担当者をあらかじめ定めること等により、相談への対応のための窓口をあらかじめ定め、労働者
　 に周知すること。
※「中小企業（医療・介護を含むサービス業を主たる事業とする事業主については資本金が5000 万円以下又は常時使用する従業員の数が100 人以下の企業）は、令和４年４月１日から義務化となり、それまでの間は努力義務とされているが、適切な勤務体制の確保等の観点から、必要な措置を講じるよう努められたい。」とされています。</t>
    <phoneticPr fontId="4"/>
  </si>
  <si>
    <t>　指定訪問リハビリテーション事業所又は指定通所リハビリテーション事業所若しくはリハビリテーションを実施している医療提供施設の理学療法士、作業療法士、言語聴覚士又は医師（以下「理学療法士等」という。）が、当該指定地域密着型特定施設を訪問し、当該施設の機能訓練指導員、看護職員、介護職員、生活相談員その他の職種の者（以下「機能訓練指導員等」という。）が共同して利用者の身体状況等の評価及び個別機能訓練計画の作成を行っていますか。</t>
    <rPh sb="110" eb="112">
      <t>トクテイ</t>
    </rPh>
    <rPh sb="112" eb="114">
      <t>シセツ</t>
    </rPh>
    <rPh sb="121" eb="123">
      <t>シセツ</t>
    </rPh>
    <rPh sb="174" eb="176">
      <t>キョウドウ</t>
    </rPh>
    <rPh sb="178" eb="181">
      <t>リヨウシャ</t>
    </rPh>
    <rPh sb="182" eb="184">
      <t>シンタイ</t>
    </rPh>
    <rPh sb="184" eb="186">
      <t>ジョウキョウ</t>
    </rPh>
    <rPh sb="186" eb="187">
      <t>トウ</t>
    </rPh>
    <rPh sb="188" eb="190">
      <t>ヒョウカ</t>
    </rPh>
    <rPh sb="190" eb="191">
      <t>オヨ</t>
    </rPh>
    <rPh sb="192" eb="194">
      <t>コベツ</t>
    </rPh>
    <rPh sb="194" eb="196">
      <t>キノウ</t>
    </rPh>
    <rPh sb="196" eb="198">
      <t>クンレン</t>
    </rPh>
    <rPh sb="198" eb="200">
      <t>ケイカク</t>
    </rPh>
    <rPh sb="201" eb="203">
      <t>サクセイ</t>
    </rPh>
    <rPh sb="204" eb="205">
      <t>オコナ</t>
    </rPh>
    <phoneticPr fontId="4"/>
  </si>
  <si>
    <t>　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ますか。</t>
    <rPh sb="1" eb="3">
      <t>ヒョウカ</t>
    </rPh>
    <rPh sb="3" eb="5">
      <t>タイショウ</t>
    </rPh>
    <rPh sb="5" eb="6">
      <t>シャ</t>
    </rPh>
    <phoneticPr fontId="4"/>
  </si>
  <si>
    <t>　評価対象者の評価対象利用開始月の翌月から起算して６月目の月に測定したＡＤＬ値から評価対象利用開始月に測定したＡＤＬ値を控除して得た値を用いて一定の基準に基づき算出した値の平均値が１以上ですか。</t>
    <phoneticPr fontId="4"/>
  </si>
  <si>
    <t>　評価対象者の評価対象利用開始月の翌月から起算して６月目の月に測定したＡＤＬ値から評価対象　利用開始月に測定したＡＤＬ値を控除して得た値を用いて一定の基準に基づき算出した値の平均値が２以上ですか。</t>
    <rPh sb="92" eb="94">
      <t>イジョウ</t>
    </rPh>
    <phoneticPr fontId="4"/>
  </si>
  <si>
    <t>　協力医療機関等に情報を提供した日前３０日以内において、特定施設入居者生活介護及び介護予防特定施設入居者生活介護を算定した日が１４日未満である場合に算定していませんか。（算定していない場合は「はい」に〇）</t>
    <rPh sb="7" eb="8">
      <t>ナド</t>
    </rPh>
    <rPh sb="9" eb="11">
      <t>ジョウホウ</t>
    </rPh>
    <rPh sb="12" eb="14">
      <t>テイキョウ</t>
    </rPh>
    <rPh sb="16" eb="17">
      <t>ヒ</t>
    </rPh>
    <rPh sb="17" eb="18">
      <t>マエ</t>
    </rPh>
    <rPh sb="20" eb="21">
      <t>ニチ</t>
    </rPh>
    <rPh sb="21" eb="23">
      <t>イナイ</t>
    </rPh>
    <rPh sb="28" eb="32">
      <t>トクテイシセツ</t>
    </rPh>
    <rPh sb="32" eb="39">
      <t>ニュウキョシャセイカツカイゴ</t>
    </rPh>
    <rPh sb="39" eb="40">
      <t>オヨ</t>
    </rPh>
    <rPh sb="41" eb="45">
      <t>カイゴヨボウ</t>
    </rPh>
    <rPh sb="45" eb="56">
      <t>トクテイシセツニュウキョシャセイカツカイゴ</t>
    </rPh>
    <rPh sb="57" eb="59">
      <t>サンテイ</t>
    </rPh>
    <rPh sb="61" eb="62">
      <t>ヒ</t>
    </rPh>
    <rPh sb="65" eb="66">
      <t>ニチ</t>
    </rPh>
    <rPh sb="66" eb="68">
      <t>ミマン</t>
    </rPh>
    <rPh sb="71" eb="73">
      <t>バアイ</t>
    </rPh>
    <rPh sb="74" eb="76">
      <t>サンテイ</t>
    </rPh>
    <rPh sb="85" eb="87">
      <t>サンテイ</t>
    </rPh>
    <rPh sb="92" eb="94">
      <t>バアイ</t>
    </rPh>
    <phoneticPr fontId="4"/>
  </si>
  <si>
    <t>　当該事業所以外で、口腔・栄養スクリーニング加算を算定していませんか。
　（算定していなければ「はい」に〇）</t>
    <rPh sb="1" eb="3">
      <t>トウガイ</t>
    </rPh>
    <rPh sb="3" eb="6">
      <t>ジギョウショ</t>
    </rPh>
    <rPh sb="6" eb="8">
      <t>イガイ</t>
    </rPh>
    <rPh sb="10" eb="12">
      <t>コウクウ</t>
    </rPh>
    <rPh sb="13" eb="15">
      <t>エイヨウ</t>
    </rPh>
    <rPh sb="22" eb="24">
      <t>カサン</t>
    </rPh>
    <rPh sb="25" eb="27">
      <t>サンテイ</t>
    </rPh>
    <rPh sb="38" eb="40">
      <t>サンテイ</t>
    </rPh>
    <phoneticPr fontId="4"/>
  </si>
  <si>
    <t>　家賃、敷金、介護等その他の日常生活上必要な便宜の供与の対価として受領する費用を除くほか、権利金その他の金品を受領していませんか。</t>
    <rPh sb="1" eb="3">
      <t>ヤチン</t>
    </rPh>
    <rPh sb="4" eb="6">
      <t>シキキン</t>
    </rPh>
    <rPh sb="7" eb="9">
      <t>カイゴ</t>
    </rPh>
    <rPh sb="9" eb="10">
      <t>トウ</t>
    </rPh>
    <rPh sb="12" eb="13">
      <t>タ</t>
    </rPh>
    <rPh sb="14" eb="16">
      <t>ニチジョウ</t>
    </rPh>
    <rPh sb="16" eb="18">
      <t>セイカツ</t>
    </rPh>
    <rPh sb="18" eb="19">
      <t>ジョウ</t>
    </rPh>
    <rPh sb="19" eb="21">
      <t>ヒツヨウ</t>
    </rPh>
    <rPh sb="22" eb="24">
      <t>ベンギ</t>
    </rPh>
    <rPh sb="25" eb="27">
      <t>キョウヨ</t>
    </rPh>
    <rPh sb="28" eb="30">
      <t>タイカ</t>
    </rPh>
    <rPh sb="33" eb="35">
      <t>ジュリョウ</t>
    </rPh>
    <rPh sb="37" eb="39">
      <t>ヒヨウ</t>
    </rPh>
    <rPh sb="40" eb="41">
      <t>ノゾ</t>
    </rPh>
    <rPh sb="45" eb="48">
      <t>ケンリキン</t>
    </rPh>
    <rPh sb="50" eb="51">
      <t>タ</t>
    </rPh>
    <rPh sb="52" eb="54">
      <t>キンピン</t>
    </rPh>
    <rPh sb="55" eb="57">
      <t>ジュリョウ</t>
    </rPh>
    <phoneticPr fontId="4"/>
  </si>
  <si>
    <t>短期利用特定施設入居者生活介護費</t>
    <rPh sb="8" eb="11">
      <t>ニュウキョシャ</t>
    </rPh>
    <rPh sb="11" eb="13">
      <t>セイカツ</t>
    </rPh>
    <rPh sb="13" eb="15">
      <t>カイゴ</t>
    </rPh>
    <phoneticPr fontId="4"/>
  </si>
  <si>
    <t>　従業者に対し、業務継続計画について周知するとともに、必要な研修及び訓練を定期的に（年２回以上）実施していますか。
※他のサービス事業者との連携等により行うことも差し支えありませんが、全ての従業者が参加できるようにすることが望ましいとされています。
※訓練の実施は、机上を含めその実施手法は問わないものの、机上及び実地で実施するものを適切に組み合わせながら実施することが適切であるとされています。</t>
    <phoneticPr fontId="4"/>
  </si>
  <si>
    <t>　事業所において、従業者に対し、感染症の予防及びまん延の防止のための研修及び訓練を定期的に（年２回以上）実施していますか。</t>
    <phoneticPr fontId="4"/>
  </si>
  <si>
    <r>
      <t>事業所における虐待の防止のための対策を検討する委員会（以下、虐待防止検討委員会という）（テレビ電話装置等を活用して行うことができるものとする）を定期的に開催するとともに、その結果について従業者に周知徹底を図っていますか。
※</t>
    </r>
    <r>
      <rPr>
        <u/>
        <sz val="11"/>
        <color theme="1"/>
        <rFont val="ＭＳ Ｐゴシック"/>
        <family val="3"/>
        <charset val="128"/>
      </rPr>
      <t>関係する職種、取り扱う事項等が相互に関係が深いと認められる</t>
    </r>
    <r>
      <rPr>
        <sz val="11"/>
        <color theme="1"/>
        <rFont val="ＭＳ Ｐゴシック"/>
        <family val="3"/>
        <charset val="128"/>
      </rPr>
      <t>他の会議体を設置している場合、これと一体的に設置・運営することとして差し支えないとされています。</t>
    </r>
    <rPh sb="27" eb="29">
      <t>イカ</t>
    </rPh>
    <phoneticPr fontId="4"/>
  </si>
  <si>
    <t>　事業所において、従業者に対し、虐待の防止のための研修を定期的に（年２回以上）実施していますか。</t>
    <phoneticPr fontId="4"/>
  </si>
  <si>
    <t>　虐待の防止措置を適切に実施するための担当者を置いていますか。
※当該担当者としては、虐待防止検討委員会の責任者と同一の従業者が務めることが望ましい、とされています。</t>
    <phoneticPr fontId="4"/>
  </si>
  <si>
    <t>はい・いいえ</t>
    <phoneticPr fontId="4"/>
  </si>
  <si>
    <t>●これ以降のシートは報酬算定についてのチェックシートとなります。</t>
    <rPh sb="3" eb="5">
      <t>イコウ</t>
    </rPh>
    <rPh sb="10" eb="12">
      <t>ホウシュウ</t>
    </rPh>
    <rPh sb="12" eb="14">
      <t>サンテイ</t>
    </rPh>
    <phoneticPr fontId="4"/>
  </si>
  <si>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</si>
  <si>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</si>
  <si>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3"/>
  </si>
  <si>
    <t>　　　　　手入力すること。</t>
    <phoneticPr fontId="43"/>
  </si>
  <si>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3"/>
  </si>
  <si>
    <t>　　　　　常勤の従業者の員数に換算する方法」であるため、常勤の従業者については常勤換算方法によらず、実人数で計算する。</t>
    <phoneticPr fontId="43"/>
  </si>
  <si>
    <t>　　　　○ 常勤換算方法とは、非常勤の従業者について「事業所の従業者の勤務延時間数を当該事業所において常勤の従業者が勤務すべき時間数で除することにより、</t>
    <phoneticPr fontId="43"/>
  </si>
  <si>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3"/>
  </si>
  <si>
    <t>　　　 その他、特記事項欄としてもご活用ください。</t>
    <rPh sb="6" eb="7">
      <t>タ</t>
    </rPh>
    <rPh sb="8" eb="10">
      <t>トッキ</t>
    </rPh>
    <rPh sb="10" eb="12">
      <t>ジコウ</t>
    </rPh>
    <rPh sb="12" eb="13">
      <t>ラン</t>
    </rPh>
    <rPh sb="18" eb="20">
      <t>カツヨウ</t>
    </rPh>
    <phoneticPr fontId="4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</si>
  <si>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3"/>
  </si>
  <si>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3"/>
  </si>
  <si>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</si>
  <si>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3"/>
  </si>
  <si>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3"/>
  </si>
  <si>
    <t>　　  ※ 指定基準の確認に際しては、４週分の入力で差し支えありません。</t>
  </si>
  <si>
    <r>
      <t>　(9) 申請する事業に係る従業者（管理者を含む。）の1ヶ月分の勤務時間を入力してください。</t>
    </r>
    <r>
      <rPr>
        <sz val="11"/>
        <rFont val="HGSｺﾞｼｯｸM"/>
        <family val="3"/>
        <charset val="128"/>
      </rPr>
      <t>（別シートの「シフト記号表」を作成し、シフト記号を選択または入力してください。）</t>
    </r>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3"/>
  </si>
  <si>
    <t>　(8) 従業者の氏名を記入してください。</t>
    <rPh sb="5" eb="8">
      <t>ジュウギョウシャ</t>
    </rPh>
    <rPh sb="9" eb="11">
      <t>シメイ</t>
    </rPh>
    <rPh sb="12" eb="14">
      <t>キニュウ</t>
    </rPh>
    <phoneticPr fontId="43"/>
  </si>
  <si>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3"/>
  </si>
  <si>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</si>
  <si>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</si>
  <si>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</si>
  <si>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3"/>
  </si>
  <si>
    <t>（注）常勤・非常勤の区分について</t>
    <rPh sb="1" eb="2">
      <t>チュウ</t>
    </rPh>
    <rPh sb="3" eb="5">
      <t>ジョウキン</t>
    </rPh>
    <rPh sb="6" eb="9">
      <t>ヒジョウキン</t>
    </rPh>
    <rPh sb="10" eb="12">
      <t>クブン</t>
    </rPh>
    <phoneticPr fontId="43"/>
  </si>
  <si>
    <t>非常勤で兼務</t>
    <rPh sb="0" eb="1">
      <t>ヒ</t>
    </rPh>
    <rPh sb="1" eb="3">
      <t>ジョウキン</t>
    </rPh>
    <rPh sb="4" eb="6">
      <t>ケンム</t>
    </rPh>
    <phoneticPr fontId="43"/>
  </si>
  <si>
    <t>D</t>
    <phoneticPr fontId="43"/>
  </si>
  <si>
    <t>非常勤で専従</t>
    <rPh sb="0" eb="3">
      <t>ヒジョウキン</t>
    </rPh>
    <rPh sb="4" eb="6">
      <t>センジュウ</t>
    </rPh>
    <phoneticPr fontId="43"/>
  </si>
  <si>
    <t>C</t>
    <phoneticPr fontId="43"/>
  </si>
  <si>
    <t>常勤で兼務</t>
    <rPh sb="0" eb="2">
      <t>ジョウキン</t>
    </rPh>
    <rPh sb="3" eb="5">
      <t>ケンム</t>
    </rPh>
    <phoneticPr fontId="43"/>
  </si>
  <si>
    <t>B</t>
    <phoneticPr fontId="43"/>
  </si>
  <si>
    <t>常勤で専従</t>
    <rPh sb="0" eb="2">
      <t>ジョウキン</t>
    </rPh>
    <rPh sb="3" eb="5">
      <t>センジュウ</t>
    </rPh>
    <phoneticPr fontId="43"/>
  </si>
  <si>
    <t>A</t>
    <phoneticPr fontId="43"/>
  </si>
  <si>
    <t>区分</t>
    <rPh sb="0" eb="2">
      <t>クブン</t>
    </rPh>
    <phoneticPr fontId="43"/>
  </si>
  <si>
    <t>記号</t>
    <rPh sb="0" eb="2">
      <t>キゴウ</t>
    </rPh>
    <phoneticPr fontId="4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</si>
  <si>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3"/>
  </si>
  <si>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</si>
  <si>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計画作成担当者</t>
    <rPh sb="0" eb="2">
      <t>ケイカク</t>
    </rPh>
    <rPh sb="2" eb="4">
      <t>サクセイ</t>
    </rPh>
    <rPh sb="4" eb="7">
      <t>タントウシャ</t>
    </rPh>
    <phoneticPr fontId="43"/>
  </si>
  <si>
    <t>機能訓練指導員</t>
    <rPh sb="0" eb="2">
      <t>キノウ</t>
    </rPh>
    <rPh sb="2" eb="4">
      <t>クンレン</t>
    </rPh>
    <rPh sb="4" eb="7">
      <t>シドウイン</t>
    </rPh>
    <phoneticPr fontId="43"/>
  </si>
  <si>
    <t>介護職員</t>
    <rPh sb="0" eb="2">
      <t>カイゴ</t>
    </rPh>
    <rPh sb="2" eb="4">
      <t>ショクイン</t>
    </rPh>
    <phoneticPr fontId="43"/>
  </si>
  <si>
    <t>看護職員</t>
    <rPh sb="0" eb="2">
      <t>カンゴ</t>
    </rPh>
    <rPh sb="2" eb="4">
      <t>ショクイン</t>
    </rPh>
    <phoneticPr fontId="43"/>
  </si>
  <si>
    <t>生活相談員</t>
    <rPh sb="0" eb="2">
      <t>セイカツ</t>
    </rPh>
    <rPh sb="2" eb="5">
      <t>ソウダンイン</t>
    </rPh>
    <phoneticPr fontId="43"/>
  </si>
  <si>
    <t>管理者</t>
    <rPh sb="0" eb="3">
      <t>カンリシャ</t>
    </rPh>
    <phoneticPr fontId="43"/>
  </si>
  <si>
    <t>職種名</t>
    <rPh sb="0" eb="2">
      <t>ショクシュ</t>
    </rPh>
    <rPh sb="2" eb="3">
      <t>メイ</t>
    </rPh>
    <phoneticPr fontId="43"/>
  </si>
  <si>
    <t>No</t>
    <phoneticPr fontId="43"/>
  </si>
  <si>
    <t xml:space="preserve"> 　　 記入の順序は、職種ごとにまとめてください。</t>
    <rPh sb="4" eb="6">
      <t>キニュウ</t>
    </rPh>
    <rPh sb="7" eb="9">
      <t>ジュンジョ</t>
    </rPh>
    <rPh sb="11" eb="13">
      <t>ショクシュ</t>
    </rPh>
    <phoneticPr fontId="43"/>
  </si>
  <si>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3"/>
  </si>
  <si>
    <t>　　  新規又は再開の場合は、推定数を入力してください。</t>
    <phoneticPr fontId="43"/>
  </si>
  <si>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4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</si>
  <si>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</si>
  <si>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3"/>
  </si>
  <si>
    <t>　(1) 「４週」・「暦月」のいずれかを選択してください。</t>
    <rPh sb="7" eb="8">
      <t>シュウ</t>
    </rPh>
    <rPh sb="11" eb="12">
      <t>レキ</t>
    </rPh>
    <rPh sb="12" eb="13">
      <t>ツキ</t>
    </rPh>
    <rPh sb="20" eb="22">
      <t>センタク</t>
    </rPh>
    <phoneticPr fontId="4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</si>
  <si>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</si>
  <si>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3"/>
  </si>
  <si>
    <r>
      <t>・・・</t>
    </r>
    <r>
      <rPr>
        <sz val="11"/>
        <rFont val="HGSｺﾞｼｯｸM"/>
        <family val="3"/>
        <charset val="128"/>
      </rPr>
      <t>プルダウンから選択して入力する必要がある箇所です。</t>
    </r>
    <rPh sb="10" eb="12">
      <t>センタク</t>
    </rPh>
    <rPh sb="14" eb="16">
      <t>ニュウリョク</t>
    </rPh>
    <rPh sb="18" eb="20">
      <t>ヒツヨウ</t>
    </rPh>
    <rPh sb="23" eb="25">
      <t>カショ</t>
    </rPh>
    <phoneticPr fontId="43"/>
  </si>
  <si>
    <t>下記の記入方法に従って、入力してください。</t>
    <phoneticPr fontId="43"/>
  </si>
  <si>
    <t>・・・直接入力する必要がある箇所です。</t>
    <rPh sb="3" eb="5">
      <t>チョクセツ</t>
    </rPh>
    <rPh sb="5" eb="7">
      <t>ニュウリョク</t>
    </rPh>
    <rPh sb="9" eb="11">
      <t>ヒツヨウ</t>
    </rPh>
    <rPh sb="14" eb="16">
      <t>カショ</t>
    </rPh>
    <phoneticPr fontId="43"/>
  </si>
  <si>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4"/>
  </si>
  <si>
    <t>≪提出不要≫</t>
    <rPh sb="1" eb="3">
      <t>テイシュツ</t>
    </rPh>
    <rPh sb="3" eb="5">
      <t>フヨウ</t>
    </rPh>
    <phoneticPr fontId="43"/>
  </si>
  <si>
    <t>（参考様式1）</t>
    <rPh sb="1" eb="3">
      <t>サンコウ</t>
    </rPh>
    <rPh sb="3" eb="5">
      <t>ヨウシキ</t>
    </rPh>
    <phoneticPr fontId="4"/>
  </si>
  <si>
    <t>従業者の勤務の体制及び勤務形態一覧表　</t>
  </si>
  <si>
    <t>サービス種別（</t>
    <rPh sb="4" eb="6">
      <t>シュベツ</t>
    </rPh>
    <phoneticPr fontId="43"/>
  </si>
  <si>
    <t>特定施設入居者生活介護</t>
    <rPh sb="0" eb="2">
      <t>トクテイ</t>
    </rPh>
    <rPh sb="2" eb="4">
      <t>シセツ</t>
    </rPh>
    <rPh sb="4" eb="7">
      <t>ニュウキョシャ</t>
    </rPh>
    <rPh sb="7" eb="9">
      <t>セイカツ</t>
    </rPh>
    <rPh sb="9" eb="11">
      <t>カイゴ</t>
    </rPh>
    <phoneticPr fontId="43"/>
  </si>
  <si>
    <t>）</t>
    <phoneticPr fontId="43"/>
  </si>
  <si>
    <t>令和</t>
    <rPh sb="0" eb="2">
      <t>レイワ</t>
    </rPh>
    <phoneticPr fontId="43"/>
  </si>
  <si>
    <t>(</t>
    <phoneticPr fontId="43"/>
  </si>
  <si>
    <t>)</t>
    <phoneticPr fontId="43"/>
  </si>
  <si>
    <t>年</t>
    <rPh sb="0" eb="1">
      <t>ネン</t>
    </rPh>
    <phoneticPr fontId="43"/>
  </si>
  <si>
    <t>月</t>
    <rPh sb="0" eb="1">
      <t>ゲツ</t>
    </rPh>
    <phoneticPr fontId="43"/>
  </si>
  <si>
    <t>事業所名（</t>
    <rPh sb="0" eb="3">
      <t>ジギョウショ</t>
    </rPh>
    <rPh sb="3" eb="4">
      <t>メイ</t>
    </rPh>
    <phoneticPr fontId="43"/>
  </si>
  <si>
    <t>○○○○</t>
    <phoneticPr fontId="43"/>
  </si>
  <si>
    <t>）</t>
    <phoneticPr fontId="43"/>
  </si>
  <si>
    <t>(1)</t>
    <phoneticPr fontId="43"/>
  </si>
  <si>
    <t>４週</t>
  </si>
  <si>
    <t>(2)</t>
    <phoneticPr fontId="43"/>
  </si>
  <si>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</si>
  <si>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3"/>
  </si>
  <si>
    <t>時間/週</t>
    <rPh sb="0" eb="2">
      <t>ジカン</t>
    </rPh>
    <rPh sb="3" eb="4">
      <t>シュウ</t>
    </rPh>
    <phoneticPr fontId="43"/>
  </si>
  <si>
    <t>時間/月</t>
    <rPh sb="0" eb="2">
      <t>ジカン</t>
    </rPh>
    <rPh sb="3" eb="4">
      <t>ツキ</t>
    </rPh>
    <phoneticPr fontId="43"/>
  </si>
  <si>
    <t>当月の日数</t>
    <rPh sb="0" eb="2">
      <t>トウゲツ</t>
    </rPh>
    <rPh sb="3" eb="5">
      <t>ニッスウ</t>
    </rPh>
    <phoneticPr fontId="43"/>
  </si>
  <si>
    <t>日</t>
    <rPh sb="0" eb="1">
      <t>ニチ</t>
    </rPh>
    <phoneticPr fontId="43"/>
  </si>
  <si>
    <t>(4) 利用者数</t>
    <rPh sb="4" eb="7">
      <t>リヨウシャ</t>
    </rPh>
    <rPh sb="7" eb="8">
      <t>スウ</t>
    </rPh>
    <phoneticPr fontId="43"/>
  </si>
  <si>
    <t>（前年度の平均値または推定数）</t>
    <rPh sb="1" eb="4">
      <t>ゼンネンド</t>
    </rPh>
    <rPh sb="5" eb="8">
      <t>ヘイキンチ</t>
    </rPh>
    <rPh sb="11" eb="14">
      <t>スイテイスウ</t>
    </rPh>
    <phoneticPr fontId="43"/>
  </si>
  <si>
    <t>人</t>
    <rPh sb="0" eb="1">
      <t>ニン</t>
    </rPh>
    <phoneticPr fontId="43"/>
  </si>
  <si>
    <t>No</t>
    <phoneticPr fontId="43"/>
  </si>
  <si>
    <t>(4) 
職種</t>
    <phoneticPr fontId="4"/>
  </si>
  <si>
    <t>(5)
勤務
形態</t>
    <phoneticPr fontId="4"/>
  </si>
  <si>
    <t>(6) 資格</t>
    <rPh sb="4" eb="6">
      <t>シカク</t>
    </rPh>
    <phoneticPr fontId="43"/>
  </si>
  <si>
    <t>(7) 氏　名</t>
    <phoneticPr fontId="4"/>
  </si>
  <si>
    <t>(8)</t>
    <phoneticPr fontId="43"/>
  </si>
  <si>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</si>
  <si>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</si>
  <si>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43"/>
  </si>
  <si>
    <t>2週目</t>
    <rPh sb="1" eb="2">
      <t>シュウ</t>
    </rPh>
    <rPh sb="2" eb="3">
      <t>メ</t>
    </rPh>
    <phoneticPr fontId="43"/>
  </si>
  <si>
    <t>3週目</t>
    <rPh sb="1" eb="2">
      <t>シュウ</t>
    </rPh>
    <rPh sb="2" eb="3">
      <t>メ</t>
    </rPh>
    <phoneticPr fontId="43"/>
  </si>
  <si>
    <t>4週目</t>
    <rPh sb="1" eb="2">
      <t>シュウ</t>
    </rPh>
    <rPh sb="2" eb="3">
      <t>メ</t>
    </rPh>
    <phoneticPr fontId="43"/>
  </si>
  <si>
    <t>5週目</t>
    <rPh sb="1" eb="2">
      <t>シュウ</t>
    </rPh>
    <rPh sb="2" eb="3">
      <t>メ</t>
    </rPh>
    <phoneticPr fontId="43"/>
  </si>
  <si>
    <t>A</t>
  </si>
  <si>
    <t>ー</t>
  </si>
  <si>
    <t>厚労　太郎</t>
    <rPh sb="0" eb="2">
      <t>コウロウ</t>
    </rPh>
    <rPh sb="3" eb="5">
      <t>タロウ</t>
    </rPh>
    <phoneticPr fontId="43"/>
  </si>
  <si>
    <t>シフト記号</t>
    <rPh sb="3" eb="5">
      <t>キゴウ</t>
    </rPh>
    <phoneticPr fontId="54"/>
  </si>
  <si>
    <t>b</t>
    <phoneticPr fontId="43"/>
  </si>
  <si>
    <t>b</t>
  </si>
  <si>
    <t>b</t>
    <phoneticPr fontId="43"/>
  </si>
  <si>
    <t>b</t>
    <phoneticPr fontId="43"/>
  </si>
  <si>
    <t>勤務時間数</t>
    <rPh sb="0" eb="2">
      <t>キンム</t>
    </rPh>
    <rPh sb="2" eb="5">
      <t>ジカンスウ</t>
    </rPh>
    <phoneticPr fontId="43"/>
  </si>
  <si>
    <t>社会福祉主事任用資格</t>
    <rPh sb="0" eb="2">
      <t>シャカイ</t>
    </rPh>
    <rPh sb="2" eb="4">
      <t>フクシ</t>
    </rPh>
    <rPh sb="4" eb="6">
      <t>シュジ</t>
    </rPh>
    <rPh sb="6" eb="8">
      <t>ニンヨウ</t>
    </rPh>
    <rPh sb="8" eb="10">
      <t>シカク</t>
    </rPh>
    <phoneticPr fontId="43"/>
  </si>
  <si>
    <t>○○　A男</t>
    <rPh sb="4" eb="5">
      <t>オトコ</t>
    </rPh>
    <phoneticPr fontId="43"/>
  </si>
  <si>
    <t>b</t>
    <phoneticPr fontId="43"/>
  </si>
  <si>
    <t>b</t>
    <phoneticPr fontId="43"/>
  </si>
  <si>
    <t>b</t>
    <phoneticPr fontId="43"/>
  </si>
  <si>
    <t>b</t>
    <phoneticPr fontId="43"/>
  </si>
  <si>
    <t>b</t>
    <phoneticPr fontId="43"/>
  </si>
  <si>
    <t>b</t>
    <phoneticPr fontId="43"/>
  </si>
  <si>
    <t>介護支援専門員</t>
    <rPh sb="0" eb="2">
      <t>カイゴ</t>
    </rPh>
    <rPh sb="2" eb="4">
      <t>シエン</t>
    </rPh>
    <rPh sb="4" eb="7">
      <t>センモンイン</t>
    </rPh>
    <phoneticPr fontId="43"/>
  </si>
  <si>
    <t>○○　B子</t>
    <rPh sb="4" eb="5">
      <t>コ</t>
    </rPh>
    <phoneticPr fontId="43"/>
  </si>
  <si>
    <t>b</t>
    <phoneticPr fontId="43"/>
  </si>
  <si>
    <t>B</t>
  </si>
  <si>
    <t>看護師</t>
    <rPh sb="0" eb="3">
      <t>カンゴシ</t>
    </rPh>
    <phoneticPr fontId="43"/>
  </si>
  <si>
    <t>○○　C太</t>
    <rPh sb="4" eb="5">
      <t>タ</t>
    </rPh>
    <phoneticPr fontId="43"/>
  </si>
  <si>
    <t>f</t>
    <phoneticPr fontId="43"/>
  </si>
  <si>
    <t>f</t>
  </si>
  <si>
    <t>f</t>
    <phoneticPr fontId="43"/>
  </si>
  <si>
    <t>f</t>
    <phoneticPr fontId="43"/>
  </si>
  <si>
    <t>f</t>
    <phoneticPr fontId="43"/>
  </si>
  <si>
    <t>看護師</t>
    <rPh sb="0" eb="3">
      <t>カンゴシ</t>
    </rPh>
    <phoneticPr fontId="53"/>
  </si>
  <si>
    <t>○○　D美</t>
    <rPh sb="4" eb="5">
      <t>ウツク</t>
    </rPh>
    <phoneticPr fontId="43"/>
  </si>
  <si>
    <t>○○　E太</t>
    <phoneticPr fontId="43"/>
  </si>
  <si>
    <t>h</t>
    <phoneticPr fontId="43"/>
  </si>
  <si>
    <t>i</t>
    <phoneticPr fontId="43"/>
  </si>
  <si>
    <t>a</t>
    <phoneticPr fontId="43"/>
  </si>
  <si>
    <t>d</t>
    <phoneticPr fontId="43"/>
  </si>
  <si>
    <t>e</t>
    <phoneticPr fontId="43"/>
  </si>
  <si>
    <t>e</t>
    <phoneticPr fontId="43"/>
  </si>
  <si>
    <t>e</t>
    <phoneticPr fontId="43"/>
  </si>
  <si>
    <t>e</t>
    <phoneticPr fontId="43"/>
  </si>
  <si>
    <t>○○　E子</t>
    <rPh sb="4" eb="5">
      <t>コ</t>
    </rPh>
    <phoneticPr fontId="43"/>
  </si>
  <si>
    <t>b</t>
    <phoneticPr fontId="43"/>
  </si>
  <si>
    <t>b</t>
    <phoneticPr fontId="43"/>
  </si>
  <si>
    <t>介護福祉士</t>
    <rPh sb="0" eb="2">
      <t>カイゴ</t>
    </rPh>
    <rPh sb="2" eb="5">
      <t>フクシシ</t>
    </rPh>
    <phoneticPr fontId="43"/>
  </si>
  <si>
    <t>○○　F子</t>
    <rPh sb="4" eb="5">
      <t>コ</t>
    </rPh>
    <phoneticPr fontId="43"/>
  </si>
  <si>
    <t>○○　G太</t>
    <rPh sb="4" eb="5">
      <t>タ</t>
    </rPh>
    <phoneticPr fontId="43"/>
  </si>
  <si>
    <t>h</t>
    <phoneticPr fontId="43"/>
  </si>
  <si>
    <t>i</t>
    <phoneticPr fontId="43"/>
  </si>
  <si>
    <t>a</t>
    <phoneticPr fontId="43"/>
  </si>
  <si>
    <t>d</t>
    <phoneticPr fontId="43"/>
  </si>
  <si>
    <t>a</t>
    <phoneticPr fontId="43"/>
  </si>
  <si>
    <t>i</t>
    <phoneticPr fontId="43"/>
  </si>
  <si>
    <t>d</t>
    <phoneticPr fontId="43"/>
  </si>
  <si>
    <t>h</t>
    <phoneticPr fontId="43"/>
  </si>
  <si>
    <t>○○　H美</t>
    <rPh sb="4" eb="5">
      <t>ミ</t>
    </rPh>
    <phoneticPr fontId="43"/>
  </si>
  <si>
    <t>○○　J太郎</t>
    <rPh sb="4" eb="6">
      <t>タロウ</t>
    </rPh>
    <phoneticPr fontId="43"/>
  </si>
  <si>
    <t>○○　K子</t>
    <rPh sb="4" eb="5">
      <t>コ</t>
    </rPh>
    <phoneticPr fontId="43"/>
  </si>
  <si>
    <t>a</t>
    <phoneticPr fontId="43"/>
  </si>
  <si>
    <t>d</t>
    <phoneticPr fontId="43"/>
  </si>
  <si>
    <t>h</t>
    <phoneticPr fontId="43"/>
  </si>
  <si>
    <t>d</t>
  </si>
  <si>
    <t>C</t>
  </si>
  <si>
    <t>○○　L太</t>
    <rPh sb="4" eb="5">
      <t>タ</t>
    </rPh>
    <phoneticPr fontId="43"/>
  </si>
  <si>
    <t>○○　M子</t>
    <rPh sb="4" eb="5">
      <t>コ</t>
    </rPh>
    <phoneticPr fontId="43"/>
  </si>
  <si>
    <t>d</t>
    <phoneticPr fontId="43"/>
  </si>
  <si>
    <t>a</t>
    <phoneticPr fontId="43"/>
  </si>
  <si>
    <t>i</t>
    <phoneticPr fontId="43"/>
  </si>
  <si>
    <t>○○　N男</t>
    <rPh sb="4" eb="5">
      <t>オトコ</t>
    </rPh>
    <phoneticPr fontId="43"/>
  </si>
  <si>
    <t>○○　P子</t>
    <rPh sb="4" eb="5">
      <t>コ</t>
    </rPh>
    <phoneticPr fontId="43"/>
  </si>
  <si>
    <t>a</t>
    <phoneticPr fontId="43"/>
  </si>
  <si>
    <t>i</t>
    <phoneticPr fontId="43"/>
  </si>
  <si>
    <t>○○　R次郎</t>
    <rPh sb="4" eb="6">
      <t>ジロウ</t>
    </rPh>
    <phoneticPr fontId="43"/>
  </si>
  <si>
    <t>i</t>
  </si>
  <si>
    <t>a</t>
    <phoneticPr fontId="43"/>
  </si>
  <si>
    <t>h</t>
    <phoneticPr fontId="43"/>
  </si>
  <si>
    <t>d</t>
    <phoneticPr fontId="43"/>
  </si>
  <si>
    <t>○○　S子</t>
    <rPh sb="4" eb="5">
      <t>コ</t>
    </rPh>
    <phoneticPr fontId="43"/>
  </si>
  <si>
    <t>○○　T太</t>
    <rPh sb="4" eb="5">
      <t>タ</t>
    </rPh>
    <phoneticPr fontId="43"/>
  </si>
  <si>
    <t>i</t>
    <phoneticPr fontId="43"/>
  </si>
  <si>
    <t>d</t>
    <phoneticPr fontId="43"/>
  </si>
  <si>
    <t>h</t>
    <phoneticPr fontId="43"/>
  </si>
  <si>
    <t>i</t>
    <phoneticPr fontId="43"/>
  </si>
  <si>
    <t>a</t>
    <phoneticPr fontId="43"/>
  </si>
  <si>
    <t>d</t>
    <phoneticPr fontId="43"/>
  </si>
  <si>
    <t>h</t>
    <phoneticPr fontId="43"/>
  </si>
  <si>
    <t>d</t>
    <phoneticPr fontId="43"/>
  </si>
  <si>
    <t>h</t>
    <phoneticPr fontId="43"/>
  </si>
  <si>
    <t>i</t>
    <phoneticPr fontId="43"/>
  </si>
  <si>
    <t>○○　U子</t>
    <rPh sb="4" eb="5">
      <t>コ</t>
    </rPh>
    <phoneticPr fontId="43"/>
  </si>
  <si>
    <t>i</t>
    <phoneticPr fontId="43"/>
  </si>
  <si>
    <t>d</t>
    <phoneticPr fontId="43"/>
  </si>
  <si>
    <t>a</t>
    <phoneticPr fontId="43"/>
  </si>
  <si>
    <t>d</t>
    <phoneticPr fontId="43"/>
  </si>
  <si>
    <t>○○　V男</t>
    <rPh sb="4" eb="5">
      <t>オトコ</t>
    </rPh>
    <phoneticPr fontId="43"/>
  </si>
  <si>
    <t>d</t>
    <phoneticPr fontId="43"/>
  </si>
  <si>
    <t>a</t>
    <phoneticPr fontId="43"/>
  </si>
  <si>
    <t>○○　W子</t>
    <rPh sb="4" eb="5">
      <t>コ</t>
    </rPh>
    <phoneticPr fontId="43"/>
  </si>
  <si>
    <t>d</t>
    <phoneticPr fontId="43"/>
  </si>
  <si>
    <t>a</t>
    <phoneticPr fontId="43"/>
  </si>
  <si>
    <t>a</t>
    <phoneticPr fontId="43"/>
  </si>
  <si>
    <t>i</t>
    <phoneticPr fontId="43"/>
  </si>
  <si>
    <t>○○　X太郎</t>
    <rPh sb="4" eb="6">
      <t>タロウ</t>
    </rPh>
    <phoneticPr fontId="43"/>
  </si>
  <si>
    <t>○○　Y子</t>
    <rPh sb="4" eb="5">
      <t>コ</t>
    </rPh>
    <phoneticPr fontId="43"/>
  </si>
  <si>
    <t>h</t>
    <phoneticPr fontId="43"/>
  </si>
  <si>
    <t>h</t>
    <phoneticPr fontId="43"/>
  </si>
  <si>
    <t>○○　Z男</t>
    <rPh sb="4" eb="5">
      <t>オトコ</t>
    </rPh>
    <phoneticPr fontId="43"/>
  </si>
  <si>
    <t>○○　AA三郎</t>
    <rPh sb="5" eb="7">
      <t>サブロウ</t>
    </rPh>
    <phoneticPr fontId="43"/>
  </si>
  <si>
    <t>○○　BB子</t>
    <rPh sb="5" eb="6">
      <t>コ</t>
    </rPh>
    <phoneticPr fontId="43"/>
  </si>
  <si>
    <t>a</t>
    <phoneticPr fontId="43"/>
  </si>
  <si>
    <t>d</t>
    <phoneticPr fontId="43"/>
  </si>
  <si>
    <t>d</t>
    <phoneticPr fontId="43"/>
  </si>
  <si>
    <t>i</t>
    <phoneticPr fontId="43"/>
  </si>
  <si>
    <t>a</t>
    <phoneticPr fontId="43"/>
  </si>
  <si>
    <t>d</t>
    <phoneticPr fontId="43"/>
  </si>
  <si>
    <t>○○　CC次郎</t>
    <rPh sb="5" eb="7">
      <t>ジロウ</t>
    </rPh>
    <phoneticPr fontId="43"/>
  </si>
  <si>
    <t>d</t>
    <phoneticPr fontId="43"/>
  </si>
  <si>
    <t>a</t>
    <phoneticPr fontId="4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</si>
  <si>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3"/>
  </si>
  <si>
    <t>①看護職員</t>
    <rPh sb="1" eb="3">
      <t>カンゴ</t>
    </rPh>
    <rPh sb="3" eb="5">
      <t>ショクイン</t>
    </rPh>
    <phoneticPr fontId="43"/>
  </si>
  <si>
    <t>②介護職員</t>
    <rPh sb="1" eb="3">
      <t>カイゴ</t>
    </rPh>
    <rPh sb="3" eb="5">
      <t>ショクイン</t>
    </rPh>
    <phoneticPr fontId="43"/>
  </si>
  <si>
    <t>③看護職員と介護職員の合計</t>
    <rPh sb="1" eb="3">
      <t>カンゴ</t>
    </rPh>
    <rPh sb="3" eb="5">
      <t>ショクイン</t>
    </rPh>
    <rPh sb="6" eb="8">
      <t>カイゴ</t>
    </rPh>
    <rPh sb="8" eb="10">
      <t>ショクイン</t>
    </rPh>
    <rPh sb="11" eb="13">
      <t>ゴウケイ</t>
    </rPh>
    <phoneticPr fontId="43"/>
  </si>
  <si>
    <t>勤務形態</t>
    <rPh sb="0" eb="2">
      <t>キンム</t>
    </rPh>
    <rPh sb="2" eb="4">
      <t>ケイタイ</t>
    </rPh>
    <phoneticPr fontId="43"/>
  </si>
  <si>
    <t>勤務時間数合計</t>
    <rPh sb="0" eb="2">
      <t>キンム</t>
    </rPh>
    <rPh sb="2" eb="5">
      <t>ジカンスウ</t>
    </rPh>
    <rPh sb="5" eb="7">
      <t>ゴウケイ</t>
    </rPh>
    <phoneticPr fontId="43"/>
  </si>
  <si>
    <t>常勤換算の対象時間数</t>
    <rPh sb="0" eb="2">
      <t>ジョウキン</t>
    </rPh>
    <rPh sb="2" eb="4">
      <t>カンサン</t>
    </rPh>
    <rPh sb="5" eb="7">
      <t>タイショウ</t>
    </rPh>
    <rPh sb="7" eb="9">
      <t>ジカン</t>
    </rPh>
    <rPh sb="9" eb="10">
      <t>スウ</t>
    </rPh>
    <phoneticPr fontId="43"/>
  </si>
  <si>
    <t>常勤換算方法対象外の</t>
    <rPh sb="0" eb="2">
      <t>ジョウキン</t>
    </rPh>
    <rPh sb="2" eb="4">
      <t>カンサン</t>
    </rPh>
    <rPh sb="4" eb="6">
      <t>ホウホウ</t>
    </rPh>
    <rPh sb="6" eb="9">
      <t>タイショウガイ</t>
    </rPh>
    <phoneticPr fontId="43"/>
  </si>
  <si>
    <t>当月合計</t>
    <rPh sb="0" eb="2">
      <t>トウゲツ</t>
    </rPh>
    <rPh sb="2" eb="4">
      <t>ゴウケイ</t>
    </rPh>
    <phoneticPr fontId="43"/>
  </si>
  <si>
    <t>週平均</t>
    <rPh sb="0" eb="3">
      <t>シュウヘイキン</t>
    </rPh>
    <phoneticPr fontId="43"/>
  </si>
  <si>
    <t>常勤の従業者の人数</t>
    <rPh sb="0" eb="2">
      <t>ジョウキン</t>
    </rPh>
    <rPh sb="3" eb="6">
      <t>ジュウギョウシャ</t>
    </rPh>
    <rPh sb="7" eb="9">
      <t>ニンズウ</t>
    </rPh>
    <phoneticPr fontId="43"/>
  </si>
  <si>
    <t>合計</t>
    <rPh sb="0" eb="2">
      <t>ゴウケイ</t>
    </rPh>
    <phoneticPr fontId="43"/>
  </si>
  <si>
    <t>A</t>
    <phoneticPr fontId="43"/>
  </si>
  <si>
    <t>A</t>
    <phoneticPr fontId="43"/>
  </si>
  <si>
    <t>＋</t>
    <phoneticPr fontId="43"/>
  </si>
  <si>
    <t>＝</t>
    <phoneticPr fontId="43"/>
  </si>
  <si>
    <t>B</t>
    <phoneticPr fontId="43"/>
  </si>
  <si>
    <t>-</t>
    <phoneticPr fontId="43"/>
  </si>
  <si>
    <t>-</t>
    <phoneticPr fontId="43"/>
  </si>
  <si>
    <t>D</t>
    <phoneticPr fontId="43"/>
  </si>
  <si>
    <t>D</t>
    <phoneticPr fontId="43"/>
  </si>
  <si>
    <t>-</t>
    <phoneticPr fontId="43"/>
  </si>
  <si>
    <t>（勤務形態の記号）</t>
    <rPh sb="1" eb="3">
      <t>キンム</t>
    </rPh>
    <rPh sb="3" eb="5">
      <t>ケイタイ</t>
    </rPh>
    <rPh sb="6" eb="8">
      <t>キゴウ</t>
    </rPh>
    <phoneticPr fontId="43"/>
  </si>
  <si>
    <t>■ 常勤換算方法による人数</t>
    <rPh sb="2" eb="4">
      <t>ジョウキン</t>
    </rPh>
    <rPh sb="4" eb="6">
      <t>カンサン</t>
    </rPh>
    <rPh sb="6" eb="8">
      <t>ホウホウ</t>
    </rPh>
    <rPh sb="11" eb="13">
      <t>ニンズウ</t>
    </rPh>
    <phoneticPr fontId="43"/>
  </si>
  <si>
    <t>基準：</t>
    <rPh sb="0" eb="2">
      <t>キジュン</t>
    </rPh>
    <phoneticPr fontId="43"/>
  </si>
  <si>
    <t>週</t>
  </si>
  <si>
    <t>常勤換算の</t>
    <rPh sb="0" eb="2">
      <t>ジョウキン</t>
    </rPh>
    <rPh sb="2" eb="4">
      <t>カンサン</t>
    </rPh>
    <phoneticPr fontId="43"/>
  </si>
  <si>
    <t>常勤の従業者が</t>
    <rPh sb="0" eb="2">
      <t>ジョウキン</t>
    </rPh>
    <rPh sb="3" eb="6">
      <t>ジュウギョウシャ</t>
    </rPh>
    <phoneticPr fontId="43"/>
  </si>
  <si>
    <t>C</t>
    <phoneticPr fontId="43"/>
  </si>
  <si>
    <t>常勤換算後の人数</t>
    <rPh sb="0" eb="2">
      <t>ジョウキン</t>
    </rPh>
    <rPh sb="2" eb="4">
      <t>カンサン</t>
    </rPh>
    <rPh sb="4" eb="5">
      <t>ゴ</t>
    </rPh>
    <rPh sb="6" eb="8">
      <t>ニンズウ</t>
    </rPh>
    <phoneticPr fontId="43"/>
  </si>
  <si>
    <t>非常勤で兼務</t>
    <rPh sb="0" eb="3">
      <t>ヒジョウキン</t>
    </rPh>
    <rPh sb="4" eb="6">
      <t>ケンム</t>
    </rPh>
    <phoneticPr fontId="43"/>
  </si>
  <si>
    <t>÷</t>
    <phoneticPr fontId="43"/>
  </si>
  <si>
    <t>＝</t>
    <phoneticPr fontId="43"/>
  </si>
  <si>
    <t>（小数点第2位以下切り捨て）</t>
    <rPh sb="1" eb="4">
      <t>ショウスウテン</t>
    </rPh>
    <rPh sb="4" eb="5">
      <t>ダイ</t>
    </rPh>
    <rPh sb="6" eb="7">
      <t>イ</t>
    </rPh>
    <rPh sb="7" eb="9">
      <t>イカ</t>
    </rPh>
    <rPh sb="9" eb="10">
      <t>キ</t>
    </rPh>
    <rPh sb="11" eb="12">
      <t>ス</t>
    </rPh>
    <phoneticPr fontId="43"/>
  </si>
  <si>
    <t>■ 看護職員の常勤換算方法による人数</t>
    <rPh sb="2" eb="4">
      <t>カンゴ</t>
    </rPh>
    <rPh sb="4" eb="6">
      <t>ショクイン</t>
    </rPh>
    <rPh sb="7" eb="9">
      <t>ジョウキン</t>
    </rPh>
    <rPh sb="9" eb="11">
      <t>カンサン</t>
    </rPh>
    <rPh sb="11" eb="13">
      <t>ホウホウ</t>
    </rPh>
    <rPh sb="16" eb="18">
      <t>ニンズウ</t>
    </rPh>
    <phoneticPr fontId="43"/>
  </si>
  <si>
    <t>■ 介護職員の常勤換算方法による人数</t>
    <rPh sb="2" eb="4">
      <t>カイゴ</t>
    </rPh>
    <rPh sb="4" eb="6">
      <t>ショクイン</t>
    </rPh>
    <rPh sb="7" eb="9">
      <t>ジョウキン</t>
    </rPh>
    <rPh sb="9" eb="11">
      <t>カンサン</t>
    </rPh>
    <rPh sb="11" eb="13">
      <t>ホウホウ</t>
    </rPh>
    <rPh sb="16" eb="18">
      <t>ニンズウ</t>
    </rPh>
    <phoneticPr fontId="43"/>
  </si>
  <si>
    <t>常勤の従業者の人数</t>
  </si>
  <si>
    <t>常勤換算方法による人数</t>
    <rPh sb="0" eb="2">
      <t>ジョウキン</t>
    </rPh>
    <rPh sb="2" eb="4">
      <t>カンサン</t>
    </rPh>
    <rPh sb="4" eb="6">
      <t>ホウホウ</t>
    </rPh>
    <rPh sb="9" eb="11">
      <t>ニンズウ</t>
    </rPh>
    <phoneticPr fontId="43"/>
  </si>
  <si>
    <t>＝</t>
    <phoneticPr fontId="43"/>
  </si>
  <si>
    <t>＝</t>
    <phoneticPr fontId="43"/>
  </si>
  <si>
    <t>≪要 提出≫</t>
    <rPh sb="1" eb="2">
      <t>ヨウ</t>
    </rPh>
    <rPh sb="3" eb="5">
      <t>テイシュツ</t>
    </rPh>
    <phoneticPr fontId="43"/>
  </si>
  <si>
    <t>■シフト記号表（勤務時間帯）</t>
    <rPh sb="4" eb="6">
      <t>キゴウ</t>
    </rPh>
    <rPh sb="6" eb="7">
      <t>ヒョウ</t>
    </rPh>
    <rPh sb="8" eb="10">
      <t>キンム</t>
    </rPh>
    <rPh sb="10" eb="13">
      <t>ジカンタイ</t>
    </rPh>
    <phoneticPr fontId="43"/>
  </si>
  <si>
    <t>※24時間表記</t>
    <rPh sb="3" eb="5">
      <t>ジカン</t>
    </rPh>
    <rPh sb="5" eb="7">
      <t>ヒョウキ</t>
    </rPh>
    <phoneticPr fontId="4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</si>
  <si>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3"/>
  </si>
  <si>
    <t>勤務時間</t>
    <rPh sb="0" eb="2">
      <t>キンム</t>
    </rPh>
    <rPh sb="2" eb="4">
      <t>ジカン</t>
    </rPh>
    <phoneticPr fontId="43"/>
  </si>
  <si>
    <t>自由記載欄</t>
    <rPh sb="0" eb="2">
      <t>ジユウ</t>
    </rPh>
    <rPh sb="2" eb="4">
      <t>キサイ</t>
    </rPh>
    <rPh sb="4" eb="5">
      <t>ラン</t>
    </rPh>
    <phoneticPr fontId="43"/>
  </si>
  <si>
    <t>No</t>
    <phoneticPr fontId="43"/>
  </si>
  <si>
    <t>始業時刻</t>
    <rPh sb="0" eb="2">
      <t>シギョウ</t>
    </rPh>
    <rPh sb="2" eb="4">
      <t>ジコク</t>
    </rPh>
    <phoneticPr fontId="43"/>
  </si>
  <si>
    <t>終業時刻</t>
    <rPh sb="0" eb="2">
      <t>シュウギョウ</t>
    </rPh>
    <rPh sb="2" eb="4">
      <t>ジコク</t>
    </rPh>
    <phoneticPr fontId="43"/>
  </si>
  <si>
    <t>うち、休憩時間</t>
    <rPh sb="3" eb="5">
      <t>キュウケイ</t>
    </rPh>
    <rPh sb="5" eb="7">
      <t>ジカン</t>
    </rPh>
    <phoneticPr fontId="43"/>
  </si>
  <si>
    <t>a</t>
    <phoneticPr fontId="43"/>
  </si>
  <si>
    <t>：</t>
    <phoneticPr fontId="43"/>
  </si>
  <si>
    <t>～</t>
    <phoneticPr fontId="43"/>
  </si>
  <si>
    <t>（</t>
    <phoneticPr fontId="43"/>
  </si>
  <si>
    <t>）</t>
    <phoneticPr fontId="43"/>
  </si>
  <si>
    <t>：</t>
    <phoneticPr fontId="43"/>
  </si>
  <si>
    <t>～</t>
    <phoneticPr fontId="43"/>
  </si>
  <si>
    <t>（</t>
    <phoneticPr fontId="43"/>
  </si>
  <si>
    <t>c</t>
    <phoneticPr fontId="43"/>
  </si>
  <si>
    <t>）</t>
    <phoneticPr fontId="43"/>
  </si>
  <si>
    <t>d</t>
    <phoneticPr fontId="43"/>
  </si>
  <si>
    <t>：</t>
    <phoneticPr fontId="43"/>
  </si>
  <si>
    <t>（</t>
    <phoneticPr fontId="43"/>
  </si>
  <si>
    <t>e</t>
    <phoneticPr fontId="43"/>
  </si>
  <si>
    <t>）</t>
    <phoneticPr fontId="43"/>
  </si>
  <si>
    <t>：</t>
    <phoneticPr fontId="43"/>
  </si>
  <si>
    <t>～</t>
    <phoneticPr fontId="43"/>
  </si>
  <si>
    <t>）</t>
    <phoneticPr fontId="43"/>
  </si>
  <si>
    <t>g</t>
    <phoneticPr fontId="43"/>
  </si>
  <si>
    <t>h</t>
    <phoneticPr fontId="43"/>
  </si>
  <si>
    <t>～</t>
    <phoneticPr fontId="43"/>
  </si>
  <si>
    <t>（夜勤）16:00～翌9:00勤務</t>
    <rPh sb="1" eb="3">
      <t>ヤキン</t>
    </rPh>
    <rPh sb="10" eb="11">
      <t>ヨク</t>
    </rPh>
    <rPh sb="15" eb="17">
      <t>キンム</t>
    </rPh>
    <phoneticPr fontId="43"/>
  </si>
  <si>
    <t>i</t>
    <phoneticPr fontId="43"/>
  </si>
  <si>
    <t>：</t>
    <phoneticPr fontId="43"/>
  </si>
  <si>
    <t>～</t>
    <phoneticPr fontId="43"/>
  </si>
  <si>
    <t>（</t>
    <phoneticPr fontId="43"/>
  </si>
  <si>
    <t>（夜勤）16:00～翌9:00勤務</t>
    <phoneticPr fontId="43"/>
  </si>
  <si>
    <t>j</t>
    <phoneticPr fontId="43"/>
  </si>
  <si>
    <t>）</t>
    <phoneticPr fontId="43"/>
  </si>
  <si>
    <t>k</t>
    <phoneticPr fontId="43"/>
  </si>
  <si>
    <t>l</t>
    <phoneticPr fontId="43"/>
  </si>
  <si>
    <t>m</t>
    <phoneticPr fontId="43"/>
  </si>
  <si>
    <t>（</t>
    <phoneticPr fontId="43"/>
  </si>
  <si>
    <t>n</t>
    <phoneticPr fontId="43"/>
  </si>
  <si>
    <t>（</t>
    <phoneticPr fontId="43"/>
  </si>
  <si>
    <t>o</t>
    <phoneticPr fontId="43"/>
  </si>
  <si>
    <t>（</t>
    <phoneticPr fontId="43"/>
  </si>
  <si>
    <t>p</t>
    <phoneticPr fontId="43"/>
  </si>
  <si>
    <t>q</t>
    <phoneticPr fontId="43"/>
  </si>
  <si>
    <t>）</t>
    <phoneticPr fontId="43"/>
  </si>
  <si>
    <t>r</t>
    <phoneticPr fontId="43"/>
  </si>
  <si>
    <t>）</t>
    <phoneticPr fontId="43"/>
  </si>
  <si>
    <t>s</t>
    <phoneticPr fontId="43"/>
  </si>
  <si>
    <t>t</t>
    <phoneticPr fontId="43"/>
  </si>
  <si>
    <t>u</t>
    <phoneticPr fontId="43"/>
  </si>
  <si>
    <t>v</t>
    <phoneticPr fontId="43"/>
  </si>
  <si>
    <t>～</t>
    <phoneticPr fontId="43"/>
  </si>
  <si>
    <t>w</t>
    <phoneticPr fontId="43"/>
  </si>
  <si>
    <t>～</t>
    <phoneticPr fontId="43"/>
  </si>
  <si>
    <t>x</t>
    <phoneticPr fontId="43"/>
  </si>
  <si>
    <t>y</t>
    <phoneticPr fontId="43"/>
  </si>
  <si>
    <t>z</t>
    <phoneticPr fontId="43"/>
  </si>
  <si>
    <t>x</t>
    <phoneticPr fontId="43"/>
  </si>
  <si>
    <t>aa</t>
    <phoneticPr fontId="43"/>
  </si>
  <si>
    <t>ab</t>
    <phoneticPr fontId="43"/>
  </si>
  <si>
    <t>～</t>
    <phoneticPr fontId="43"/>
  </si>
  <si>
    <t>ac</t>
    <phoneticPr fontId="43"/>
  </si>
  <si>
    <t>ad</t>
    <phoneticPr fontId="43"/>
  </si>
  <si>
    <t>ae</t>
    <phoneticPr fontId="43"/>
  </si>
  <si>
    <t>af</t>
    <phoneticPr fontId="43"/>
  </si>
  <si>
    <t>ag</t>
    <phoneticPr fontId="43"/>
  </si>
  <si>
    <t>：</t>
    <phoneticPr fontId="43"/>
  </si>
  <si>
    <t>-</t>
    <phoneticPr fontId="43"/>
  </si>
  <si>
    <t>-</t>
    <phoneticPr fontId="43"/>
  </si>
  <si>
    <t>1日に2回勤務する場合</t>
    <rPh sb="1" eb="2">
      <t>ニチ</t>
    </rPh>
    <rPh sb="4" eb="5">
      <t>カイ</t>
    </rPh>
    <rPh sb="5" eb="7">
      <t>キンム</t>
    </rPh>
    <rPh sb="9" eb="11">
      <t>バアイ</t>
    </rPh>
    <phoneticPr fontId="43"/>
  </si>
  <si>
    <t>ah</t>
    <phoneticPr fontId="43"/>
  </si>
  <si>
    <t>（</t>
    <phoneticPr fontId="43"/>
  </si>
  <si>
    <t>～</t>
    <phoneticPr fontId="43"/>
  </si>
  <si>
    <t>-</t>
    <phoneticPr fontId="43"/>
  </si>
  <si>
    <t>-</t>
    <phoneticPr fontId="43"/>
  </si>
  <si>
    <t>1日に2回勤務する場合</t>
    <phoneticPr fontId="43"/>
  </si>
  <si>
    <t>ai</t>
    <phoneticPr fontId="43"/>
  </si>
  <si>
    <t>：</t>
    <phoneticPr fontId="43"/>
  </si>
  <si>
    <t>（</t>
    <phoneticPr fontId="43"/>
  </si>
  <si>
    <t>-</t>
    <phoneticPr fontId="43"/>
  </si>
  <si>
    <t>-</t>
    <phoneticPr fontId="43"/>
  </si>
  <si>
    <t>・職種ごとの勤務時間を「○：○○～○：○○」と表記することが困難な場合は、No18～33を活用し、勤務時間数のみを入力してください。</t>
    <rPh sb="45" eb="47">
      <t>カツヨウ</t>
    </rPh>
    <phoneticPr fontId="43"/>
  </si>
  <si>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3"/>
  </si>
  <si>
    <t>・シフト記号が足りない場合は、適宜、行を追加してください。</t>
    <rPh sb="4" eb="6">
      <t>キゴウ</t>
    </rPh>
    <rPh sb="7" eb="8">
      <t>タ</t>
    </rPh>
    <rPh sb="11" eb="13">
      <t>バアイ</t>
    </rPh>
    <rPh sb="15" eb="17">
      <t>テキギ</t>
    </rPh>
    <rPh sb="18" eb="19">
      <t>ギョウ</t>
    </rPh>
    <rPh sb="20" eb="22">
      <t>ツイカ</t>
    </rPh>
    <phoneticPr fontId="4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</si>
  <si>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</si>
  <si>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3"/>
  </si>
  <si>
    <t>(</t>
    <phoneticPr fontId="43"/>
  </si>
  <si>
    <t>(1)</t>
    <phoneticPr fontId="43"/>
  </si>
  <si>
    <t>(5) 
職種</t>
    <phoneticPr fontId="4"/>
  </si>
  <si>
    <t>(6)
勤務
形態</t>
    <phoneticPr fontId="4"/>
  </si>
  <si>
    <t>(7) 資格</t>
    <rPh sb="4" eb="6">
      <t>シカク</t>
    </rPh>
    <phoneticPr fontId="43"/>
  </si>
  <si>
    <t>(8) 氏　名</t>
    <phoneticPr fontId="4"/>
  </si>
  <si>
    <t>(9)</t>
    <phoneticPr fontId="43"/>
  </si>
  <si>
    <r>
      <t xml:space="preserve">(11)
</t>
    </r>
    <r>
      <rPr>
        <sz val="11"/>
        <rFont val="HGSｺﾞｼｯｸM"/>
        <family val="3"/>
        <charset val="128"/>
      </rPr>
      <t>週平均
勤務時間数</t>
    </r>
    <rPh sb="6" eb="8">
      <t>ヘイキン</t>
    </rPh>
    <rPh sb="9" eb="11">
      <t>キンム</t>
    </rPh>
    <rPh sb="11" eb="13">
      <t>ジカン</t>
    </rPh>
    <rPh sb="13" eb="14">
      <t>スウ</t>
    </rPh>
    <phoneticPr fontId="4"/>
  </si>
  <si>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</si>
  <si>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3"/>
  </si>
  <si>
    <t>A</t>
    <phoneticPr fontId="43"/>
  </si>
  <si>
    <t>＋</t>
    <phoneticPr fontId="43"/>
  </si>
  <si>
    <t>B</t>
    <phoneticPr fontId="43"/>
  </si>
  <si>
    <t>B</t>
    <phoneticPr fontId="43"/>
  </si>
  <si>
    <t>C</t>
    <phoneticPr fontId="43"/>
  </si>
  <si>
    <t>-</t>
    <phoneticPr fontId="43"/>
  </si>
  <si>
    <t>D</t>
    <phoneticPr fontId="43"/>
  </si>
  <si>
    <t>A</t>
    <phoneticPr fontId="43"/>
  </si>
  <si>
    <t>÷</t>
    <phoneticPr fontId="43"/>
  </si>
  <si>
    <t>＝</t>
    <phoneticPr fontId="43"/>
  </si>
  <si>
    <t>＋</t>
    <phoneticPr fontId="43"/>
  </si>
  <si>
    <t>：</t>
    <phoneticPr fontId="43"/>
  </si>
  <si>
    <t>～</t>
    <phoneticPr fontId="43"/>
  </si>
  <si>
    <t>d</t>
    <phoneticPr fontId="43"/>
  </si>
  <si>
    <t>（</t>
    <phoneticPr fontId="43"/>
  </si>
  <si>
    <t>）</t>
    <phoneticPr fontId="43"/>
  </si>
  <si>
    <t>f</t>
    <phoneticPr fontId="43"/>
  </si>
  <si>
    <t>：</t>
    <phoneticPr fontId="43"/>
  </si>
  <si>
    <t>g</t>
    <phoneticPr fontId="43"/>
  </si>
  <si>
    <t>j</t>
    <phoneticPr fontId="43"/>
  </si>
  <si>
    <t>k</t>
    <phoneticPr fontId="43"/>
  </si>
  <si>
    <t>l</t>
    <phoneticPr fontId="43"/>
  </si>
  <si>
    <t>o</t>
    <phoneticPr fontId="43"/>
  </si>
  <si>
    <t>p</t>
    <phoneticPr fontId="43"/>
  </si>
  <si>
    <t>q</t>
    <phoneticPr fontId="43"/>
  </si>
  <si>
    <t>r</t>
    <phoneticPr fontId="43"/>
  </si>
  <si>
    <t>s</t>
    <phoneticPr fontId="43"/>
  </si>
  <si>
    <t>～</t>
    <phoneticPr fontId="43"/>
  </si>
  <si>
    <t>t</t>
    <phoneticPr fontId="43"/>
  </si>
  <si>
    <t>u</t>
    <phoneticPr fontId="43"/>
  </si>
  <si>
    <t>v</t>
    <phoneticPr fontId="43"/>
  </si>
  <si>
    <t>w</t>
    <phoneticPr fontId="43"/>
  </si>
  <si>
    <t>x</t>
    <phoneticPr fontId="43"/>
  </si>
  <si>
    <t>y</t>
    <phoneticPr fontId="43"/>
  </si>
  <si>
    <t>z</t>
    <phoneticPr fontId="43"/>
  </si>
  <si>
    <t>aa</t>
    <phoneticPr fontId="43"/>
  </si>
  <si>
    <t>ab</t>
    <phoneticPr fontId="43"/>
  </si>
  <si>
    <t>ac</t>
    <phoneticPr fontId="43"/>
  </si>
  <si>
    <t>ad</t>
    <phoneticPr fontId="43"/>
  </si>
  <si>
    <t>ae</t>
    <phoneticPr fontId="43"/>
  </si>
  <si>
    <t>af</t>
    <phoneticPr fontId="43"/>
  </si>
  <si>
    <t>ag</t>
    <phoneticPr fontId="43"/>
  </si>
  <si>
    <t>）</t>
    <phoneticPr fontId="43"/>
  </si>
  <si>
    <t>）</t>
    <phoneticPr fontId="43"/>
  </si>
  <si>
    <t>-</t>
    <phoneticPr fontId="43"/>
  </si>
  <si>
    <t>ah</t>
    <phoneticPr fontId="43"/>
  </si>
  <si>
    <t>1日に2回勤務する場合</t>
    <phoneticPr fontId="43"/>
  </si>
  <si>
    <t>ai</t>
    <phoneticPr fontId="43"/>
  </si>
  <si>
    <t>１．サービス種別</t>
    <rPh sb="6" eb="8">
      <t>シュベツ</t>
    </rPh>
    <phoneticPr fontId="43"/>
  </si>
  <si>
    <t>サービス種別</t>
    <rPh sb="4" eb="6">
      <t>シュベツ</t>
    </rPh>
    <phoneticPr fontId="43"/>
  </si>
  <si>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43"/>
  </si>
  <si>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43"/>
  </si>
  <si>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43"/>
  </si>
  <si>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43"/>
  </si>
  <si>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43"/>
  </si>
  <si>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43"/>
  </si>
  <si>
    <t>ー</t>
    <phoneticPr fontId="43"/>
  </si>
  <si>
    <t>２．職種名・資格名称</t>
    <rPh sb="2" eb="4">
      <t>ショクシュ</t>
    </rPh>
    <rPh sb="4" eb="5">
      <t>メイ</t>
    </rPh>
    <rPh sb="6" eb="8">
      <t>シカク</t>
    </rPh>
    <rPh sb="8" eb="10">
      <t>メイショウ</t>
    </rPh>
    <phoneticPr fontId="43"/>
  </si>
  <si>
    <t>ー</t>
    <phoneticPr fontId="43"/>
  </si>
  <si>
    <t>資格</t>
    <rPh sb="0" eb="2">
      <t>シカク</t>
    </rPh>
    <phoneticPr fontId="43"/>
  </si>
  <si>
    <t>理学療法士</t>
    <rPh sb="0" eb="2">
      <t>リガク</t>
    </rPh>
    <rPh sb="2" eb="5">
      <t>リョウホウシ</t>
    </rPh>
    <phoneticPr fontId="43"/>
  </si>
  <si>
    <t>ー</t>
    <phoneticPr fontId="43"/>
  </si>
  <si>
    <t>准看護師</t>
    <rPh sb="0" eb="4">
      <t>ジュンカンゴシ</t>
    </rPh>
    <phoneticPr fontId="43"/>
  </si>
  <si>
    <t>作業療法士</t>
    <rPh sb="0" eb="2">
      <t>サギョウ</t>
    </rPh>
    <rPh sb="2" eb="5">
      <t>リョウホウシ</t>
    </rPh>
    <phoneticPr fontId="43"/>
  </si>
  <si>
    <t>言語聴覚士</t>
    <rPh sb="0" eb="2">
      <t>ゲンゴ</t>
    </rPh>
    <rPh sb="2" eb="5">
      <t>チョウカクシ</t>
    </rPh>
    <phoneticPr fontId="43"/>
  </si>
  <si>
    <t>柔道整復師</t>
    <rPh sb="0" eb="2">
      <t>ジュウドウ</t>
    </rPh>
    <rPh sb="2" eb="5">
      <t>セイフクシ</t>
    </rPh>
    <phoneticPr fontId="43"/>
  </si>
  <si>
    <t>あん摩マッサージ指圧師</t>
    <rPh sb="2" eb="3">
      <t>マ</t>
    </rPh>
    <rPh sb="8" eb="11">
      <t>シアツシ</t>
    </rPh>
    <phoneticPr fontId="43"/>
  </si>
  <si>
    <t>はり師</t>
    <rPh sb="2" eb="3">
      <t>シ</t>
    </rPh>
    <phoneticPr fontId="43"/>
  </si>
  <si>
    <t>きゅう師</t>
    <rPh sb="3" eb="4">
      <t>シ</t>
    </rPh>
    <phoneticPr fontId="43"/>
  </si>
  <si>
    <t>【自治体の皆様へ】</t>
    <rPh sb="1" eb="4">
      <t>ジチタイ</t>
    </rPh>
    <rPh sb="5" eb="7">
      <t>ミナサマ</t>
    </rPh>
    <phoneticPr fontId="43"/>
  </si>
  <si>
    <t>※ INDIRECT関数使用のため、以下のとおりセルに「名前の定義」をしています。</t>
    <rPh sb="10" eb="12">
      <t>カンスウ</t>
    </rPh>
    <rPh sb="12" eb="14">
      <t>シヨウ</t>
    </rPh>
    <rPh sb="18" eb="20">
      <t>イカ</t>
    </rPh>
    <rPh sb="28" eb="30">
      <t>ナマエ</t>
    </rPh>
    <rPh sb="31" eb="33">
      <t>テイギ</t>
    </rPh>
    <phoneticPr fontId="43"/>
  </si>
  <si>
    <t>　21行目・・・「職種」</t>
    <rPh sb="3" eb="5">
      <t>ギョウメ</t>
    </rPh>
    <rPh sb="9" eb="11">
      <t>ショクシュ</t>
    </rPh>
    <phoneticPr fontId="43"/>
  </si>
  <si>
    <t>　C列・・・「管理者」</t>
    <rPh sb="2" eb="3">
      <t>レツ</t>
    </rPh>
    <rPh sb="7" eb="10">
      <t>カンリシャ</t>
    </rPh>
    <phoneticPr fontId="43"/>
  </si>
  <si>
    <t>　D列・・・「生活相談員」</t>
    <rPh sb="2" eb="3">
      <t>レツ</t>
    </rPh>
    <rPh sb="7" eb="9">
      <t>セイカツ</t>
    </rPh>
    <rPh sb="9" eb="12">
      <t>ソウダンイン</t>
    </rPh>
    <phoneticPr fontId="43"/>
  </si>
  <si>
    <t>　E列・・・「看護職員」</t>
    <rPh sb="2" eb="3">
      <t>レツ</t>
    </rPh>
    <rPh sb="7" eb="9">
      <t>カンゴ</t>
    </rPh>
    <rPh sb="9" eb="11">
      <t>ショクイン</t>
    </rPh>
    <phoneticPr fontId="43"/>
  </si>
  <si>
    <t>　F列・・・「介護職員」</t>
    <rPh sb="2" eb="3">
      <t>レツ</t>
    </rPh>
    <rPh sb="7" eb="9">
      <t>カイゴ</t>
    </rPh>
    <rPh sb="9" eb="11">
      <t>ショクイン</t>
    </rPh>
    <phoneticPr fontId="43"/>
  </si>
  <si>
    <t>　G列・・・「機能訓練指導員」</t>
    <rPh sb="2" eb="3">
      <t>レツ</t>
    </rPh>
    <rPh sb="7" eb="9">
      <t>キノウ</t>
    </rPh>
    <rPh sb="9" eb="11">
      <t>クンレン</t>
    </rPh>
    <rPh sb="11" eb="14">
      <t>シドウイン</t>
    </rPh>
    <phoneticPr fontId="43"/>
  </si>
  <si>
    <t>　H列・・・「計画作成担当者」</t>
    <rPh sb="2" eb="3">
      <t>レツ</t>
    </rPh>
    <rPh sb="7" eb="9">
      <t>ケイカク</t>
    </rPh>
    <rPh sb="9" eb="11">
      <t>サクセイ</t>
    </rPh>
    <rPh sb="11" eb="14">
      <t>タントウシャ</t>
    </rPh>
    <phoneticPr fontId="4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</si>
  <si>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3"/>
  </si>
  <si>
    <t>　行が足りない場合は、適宜追加してください。</t>
    <rPh sb="1" eb="2">
      <t>ギョウ</t>
    </rPh>
    <rPh sb="3" eb="4">
      <t>タ</t>
    </rPh>
    <rPh sb="7" eb="9">
      <t>バアイ</t>
    </rPh>
    <rPh sb="11" eb="13">
      <t>テキギ</t>
    </rPh>
    <rPh sb="13" eb="15">
      <t>ツイカ</t>
    </rPh>
    <phoneticPr fontId="43"/>
  </si>
  <si>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</si>
  <si>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3"/>
  </si>
  <si>
    <t>　・「数式」タブ　⇒　「名前の定義」を選択</t>
    <rPh sb="3" eb="5">
      <t>スウシキ</t>
    </rPh>
    <rPh sb="12" eb="14">
      <t>ナマエ</t>
    </rPh>
    <rPh sb="15" eb="17">
      <t>テイギ</t>
    </rPh>
    <rPh sb="19" eb="21">
      <t>センタク</t>
    </rPh>
    <phoneticPr fontId="43"/>
  </si>
  <si>
    <t>　・「名前」に職種名を入力</t>
    <rPh sb="3" eb="5">
      <t>ナマエ</t>
    </rPh>
    <rPh sb="7" eb="9">
      <t>ショクシュ</t>
    </rPh>
    <rPh sb="9" eb="10">
      <t>メイ</t>
    </rPh>
    <rPh sb="11" eb="13">
      <t>ニュウリョク</t>
    </rPh>
    <phoneticPr fontId="4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</si>
  <si>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</si>
  <si>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3"/>
  </si>
  <si>
    <t>人員基準欠如減算に該当していませんか。</t>
    <phoneticPr fontId="4"/>
  </si>
  <si>
    <t xml:space="preserve"> 人員基準欠如減算に該当していませんか。</t>
    <phoneticPr fontId="4"/>
  </si>
  <si>
    <t>ニ 「入居者の安全及びケアの質の確保」に関する事項を実施すること。
具体的には次の事項等の実施により利用者の安全及びケアの質の確保を行うこととする。
ａ 介護機器から得られる睡眠状態やバイタルサイン等の情報を入居者の状態把握に活用すること。
ｂ 介護機器の使用に起因する施設内で発生したヒヤリ・ハット事例等（介護事故には至らなかったが介護事故が発生しそうになった事例をいう。）（以下「ヒヤリ・ハット事例等」という。）の状況を把握し、その原因を分析して再発の防止策を検討すること。</t>
    <phoneticPr fontId="4"/>
  </si>
  <si>
    <t>ト 介護機器の使用方法の講習や介護事故又はヒヤリ・ハット事例等の周知、その事例を通じた再発防止策の実習等を含む職員研修を定期的に行うこと。
　この場合の要件で入居継続支援加算を取得する場合においては、３月以上の試行期間を設けることとする。入居者の安全及びケアの質の確保を前提にしつつ、試行期間中から介護機器活用委員会を設置し、当該委員会において、介護機器の使用後の人員体制とその際の職員の負担のバランスに配慮しながら、介護機器の使用にあたり必要な人員体制等を検討し、安全体制及びケアの質の確保、職員の負担軽減が図られていることを確認した上で、届出をすること。なお、試行期間中においては、通常の入居継続支援加算の要件を満たすこととする。
　届出にあたり、市町村等が当該委員会における検討状況を確認できるよう、当該委員会の議事概要を提出すること。また、介護施設のテクノロジー活用に関して、厚生労働省が行うケアの質や職員の負担への影響に関する調査・検証等への協力に努めること。</t>
    <rPh sb="30" eb="31">
      <t>ナド</t>
    </rPh>
    <phoneticPr fontId="4"/>
  </si>
  <si>
    <t>ニ 「入居者の安全及びケアの質の確保」に関する事項を実施すること。
具体的には次の事項等の実施により利用者の安全及びケアの質の確保を行うこととする。
ａ 介護機器から得られる睡眠状態やバイタルサイン等の情報を入居者の状態把握に活用すること。
ｂ 介護機器の使用に起因する施設内で発生したヒヤリ・ハット事例等（介護事故には至らなかったが介護事故が発生しそうになった事例をいう。）（以下「ヒヤリ・ハット事例等」という。）の状況を把握し、その原因を分析して再発の防止策を検討すること。</t>
    <phoneticPr fontId="4"/>
  </si>
  <si>
    <t>令和３年度～　適正な事業運営のためのチェックシート</t>
    <rPh sb="0" eb="2">
      <t>レイワ</t>
    </rPh>
    <rPh sb="3" eb="5">
      <t>ネンド</t>
    </rPh>
    <rPh sb="6" eb="8">
      <t>ヘイネンド</t>
    </rPh>
    <rPh sb="7" eb="9">
      <t>テキセイ</t>
    </rPh>
    <rPh sb="10" eb="12">
      <t>ジギョウ</t>
    </rPh>
    <rPh sb="12" eb="14">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</si>
</sst>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0"/>
    <numFmt numFmtId="178" formatCode="#,##0.0#"/>
    <numFmt numFmtId="179" formatCode="#,##0.##"/>
    <numFmt numFmtId="180" formatCode="#,##0.0&quot;人&quot;"/>
    <numFmt numFmtId="181" formatCode="#,##0&quot;人&quot;"/>
  </numFmts>
  <fonts count="6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20"/>
      <name val="HG丸ｺﾞｼｯｸM-PRO"/>
      <family val="3"/>
      <charset val="128"/>
    </font>
    <font>
      <sz val="10"/>
      <name val="HG丸ｺﾞｼｯｸM-PRO"/>
      <family val="3"/>
      <charset val="128"/>
    </font>
    <font>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u/>
      <sz val="11"/>
      <name val="ＭＳ Ｐゴシック"/>
      <family val="3"/>
      <charset val="128"/>
    </font>
    <font>
      <sz val="12"/>
      <name val="ＤＦ平成明朝体W7"/>
      <family val="3"/>
      <charset val="128"/>
    </font>
    <font>
      <u/>
      <sz val="11"/>
      <color theme="10"/>
      <name val="ＭＳ Ｐゴシック"/>
      <family val="3"/>
      <charset val="128"/>
    </font>
    <font>
      <sz val="11"/>
      <color rgb="FFFF0000"/>
      <name val="ＭＳ Ｐゴシック"/>
      <family val="3"/>
      <charset val="128"/>
    </font>
    <font>
      <sz val="11"/>
      <color theme="1"/>
      <name val="ＭＳ Ｐゴシック"/>
      <family val="3"/>
      <charset val="128"/>
    </font>
    <font>
      <u/>
      <sz val="11"/>
      <name val="ＭＳ Ｐゴシック"/>
      <family val="3"/>
      <charset val="128"/>
    </font>
    <font>
      <b/>
      <sz val="11"/>
      <color rgb="FFFFFF00"/>
      <name val="ＭＳ Ｐゴシック"/>
      <family val="3"/>
      <charset val="128"/>
    </font>
    <font>
      <sz val="11"/>
      <name val="ＭＳ Ｐゴシック"/>
      <family val="3"/>
      <charset val="128"/>
      <scheme val="minor"/>
    </font>
    <font>
      <b/>
      <sz val="12"/>
      <color theme="0"/>
      <name val="HG丸ｺﾞｼｯｸM-PRO"/>
      <family val="3"/>
      <charset val="128"/>
    </font>
    <font>
      <b/>
      <sz val="24"/>
      <name val="HG丸ｺﾞｼｯｸM-PRO"/>
      <family val="3"/>
      <charset val="128"/>
    </font>
    <font>
      <sz val="18"/>
      <name val="HG丸ｺﾞｼｯｸM-PRO"/>
      <family val="3"/>
      <charset val="128"/>
    </font>
    <font>
      <u/>
      <sz val="18"/>
      <name val="HG丸ｺﾞｼｯｸM-PRO"/>
      <family val="3"/>
      <charset val="128"/>
    </font>
    <font>
      <b/>
      <u/>
      <sz val="16"/>
      <name val="ＭＳ Ｐゴシック"/>
      <family val="3"/>
      <charset val="128"/>
    </font>
    <font>
      <sz val="10"/>
      <name val="ＭＳ Ｐゴシック"/>
      <family val="3"/>
      <charset val="128"/>
      <scheme val="minor"/>
    </font>
    <font>
      <sz val="11"/>
      <name val="HGSｺﾞｼｯｸM"/>
      <family val="3"/>
      <charset val="128"/>
    </font>
    <font>
      <sz val="10"/>
      <name val="HGSｺﾞｼｯｸM"/>
      <family val="3"/>
      <charset val="128"/>
    </font>
    <font>
      <u/>
      <sz val="10"/>
      <name val="ＭＳ Ｐゴシック"/>
      <family val="3"/>
      <charset val="128"/>
      <scheme val="minor"/>
    </font>
    <font>
      <sz val="11"/>
      <name val="ＭＳ 明朝"/>
      <family val="1"/>
      <charset val="128"/>
    </font>
    <font>
      <b/>
      <i/>
      <u/>
      <sz val="16"/>
      <name val="ＭＳ Ｐゴシック"/>
      <family val="3"/>
      <charset val="128"/>
    </font>
    <font>
      <b/>
      <u/>
      <sz val="16"/>
      <color theme="1"/>
      <name val="ＭＳ Ｐゴシック"/>
      <family val="3"/>
      <charset val="128"/>
    </font>
    <font>
      <sz val="6"/>
      <name val="ＭＳ 明朝"/>
      <family val="1"/>
      <charset val="128"/>
    </font>
    <font>
      <b/>
      <u val="double"/>
      <sz val="11"/>
      <name val="ＭＳ Ｐゴシック"/>
      <family val="3"/>
      <charset val="128"/>
    </font>
    <font>
      <sz val="20"/>
      <color theme="1"/>
      <name val="HG丸ｺﾞｼｯｸM-PRO"/>
      <family val="3"/>
      <charset val="128"/>
    </font>
    <font>
      <b/>
      <sz val="11"/>
      <color theme="1"/>
      <name val="ＭＳ Ｐゴシック"/>
      <family val="3"/>
      <charset val="128"/>
    </font>
    <font>
      <sz val="10"/>
      <color theme="1"/>
      <name val="ＭＳ Ｐゴシック"/>
      <family val="3"/>
      <charset val="128"/>
    </font>
    <font>
      <u/>
      <sz val="11"/>
      <color theme="1"/>
      <name val="ＭＳ Ｐゴシック"/>
      <family val="3"/>
      <charset val="128"/>
    </font>
    <font>
      <sz val="11"/>
      <color rgb="FF000000"/>
      <name val="ＭＳ Ｐゴシック"/>
      <family val="3"/>
      <charset val="128"/>
      <scheme val="minor"/>
    </font>
    <font>
      <sz val="6"/>
      <name val="ＭＳ Ｐゴシック"/>
      <family val="2"/>
      <charset val="128"/>
      <scheme val="minor"/>
    </font>
    <font>
      <sz val="11"/>
      <color rgb="FF000000"/>
      <name val="Calibri"/>
      <family val="2"/>
    </font>
    <font>
      <sz val="12"/>
      <name val="HGSｺﾞｼｯｸM"/>
      <family val="3"/>
      <charset val="128"/>
    </font>
    <font>
      <sz val="12"/>
      <name val="HGSｺﾞｼｯｸE"/>
      <family val="3"/>
      <charset val="128"/>
    </font>
    <font>
      <b/>
      <sz val="12"/>
      <name val="HGSｺﾞｼｯｸM"/>
      <family val="3"/>
      <charset val="128"/>
    </font>
    <font>
      <u/>
      <sz val="12"/>
      <name val="HGSｺﾞｼｯｸE"/>
      <family val="3"/>
      <charset val="128"/>
    </font>
    <font>
      <b/>
      <sz val="14"/>
      <name val="HGSｺﾞｼｯｸM"/>
      <family val="3"/>
      <charset val="128"/>
    </font>
    <font>
      <b/>
      <sz val="12"/>
      <color rgb="FFFF0000"/>
      <name val="HGSｺﾞｼｯｸM"/>
      <family val="3"/>
      <charset val="128"/>
    </font>
    <font>
      <sz val="16"/>
      <name val="HGSｺﾞｼｯｸM"/>
      <family val="3"/>
      <charset val="128"/>
    </font>
    <font>
      <b/>
      <sz val="16"/>
      <name val="HGSｺﾞｼｯｸM"/>
      <family val="3"/>
      <charset val="128"/>
    </font>
    <font>
      <sz val="14"/>
      <name val="HGSｺﾞｼｯｸM"/>
      <family val="3"/>
      <charset val="128"/>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00206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CC"/>
        <bgColor indexed="64"/>
      </patternFill>
    </fill>
  </fills>
  <borders count="18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bottom style="dashed">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ouble">
        <color indexed="64"/>
      </left>
      <right style="thin">
        <color indexed="64"/>
      </right>
      <top/>
      <bottom style="thin">
        <color indexed="64"/>
      </bottom>
      <diagonal/>
    </border>
    <border>
      <left style="thick">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bottom style="medium">
        <color indexed="64"/>
      </bottom>
      <diagonal/>
    </border>
    <border>
      <left style="dotted">
        <color indexed="64"/>
      </left>
      <right/>
      <top style="dotted">
        <color indexed="64"/>
      </top>
      <bottom/>
      <diagonal/>
    </border>
    <border>
      <left/>
      <right style="dotted">
        <color indexed="64"/>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diagonal/>
    </border>
    <border>
      <left/>
      <right style="thin">
        <color indexed="64"/>
      </right>
      <top style="medium">
        <color indexed="64"/>
      </top>
      <bottom style="dotted">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ashed">
        <color indexed="64"/>
      </bottom>
      <diagonal/>
    </border>
    <border>
      <left/>
      <right style="medium">
        <color indexed="64"/>
      </right>
      <top/>
      <bottom style="dashed">
        <color indexed="64"/>
      </bottom>
      <diagonal/>
    </border>
    <border>
      <left style="double">
        <color indexed="64"/>
      </left>
      <right/>
      <top style="medium">
        <color indexed="64"/>
      </top>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uble">
        <color indexed="64"/>
      </right>
      <top/>
      <bottom style="dotted">
        <color indexed="64"/>
      </bottom>
      <diagonal/>
    </border>
    <border diagonalUp="1">
      <left style="double">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diagonalUp="1">
      <left style="medium">
        <color indexed="64"/>
      </left>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8">
    <xf numFmtId="0" fontId="0" fillId="0" borderId="0">
      <alignment vertical="center"/>
    </xf>
    <xf numFmtId="0" fontId="18" fillId="0" borderId="0" applyNumberFormat="0" applyFill="0" applyBorder="0" applyAlignment="0" applyProtection="0">
      <alignment vertical="center"/>
    </xf>
    <xf numFmtId="0" fontId="3" fillId="0" borderId="0"/>
    <xf numFmtId="0" fontId="33"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311">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0"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9" fillId="0" borderId="0" xfId="0" applyFont="1" applyFill="1" applyBorder="1" applyAlignment="1">
      <alignment horizontal="center" vertical="center"/>
    </xf>
    <xf numFmtId="0" fontId="5" fillId="0" borderId="13" xfId="0" applyFont="1" applyBorder="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5" fillId="0" borderId="14" xfId="0" applyFont="1" applyBorder="1">
      <alignment vertical="center"/>
    </xf>
    <xf numFmtId="0" fontId="5" fillId="0" borderId="15" xfId="0" applyFont="1" applyBorder="1">
      <alignment vertical="center"/>
    </xf>
    <xf numFmtId="0" fontId="0" fillId="0" borderId="0" xfId="0" applyAlignment="1">
      <alignment vertical="center"/>
    </xf>
    <xf numFmtId="0" fontId="5" fillId="0" borderId="0" xfId="0" applyFont="1" applyBorder="1" applyAlignment="1">
      <alignment horizontal="right" vertical="center"/>
    </xf>
    <xf numFmtId="0" fontId="5" fillId="0" borderId="34"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37" xfId="0" applyFont="1" applyBorder="1">
      <alignment vertical="center"/>
    </xf>
    <xf numFmtId="0" fontId="5" fillId="0" borderId="38" xfId="0" applyFont="1" applyBorder="1">
      <alignment vertical="center"/>
    </xf>
    <xf numFmtId="0" fontId="5" fillId="0" borderId="39" xfId="0" applyFont="1" applyBorder="1">
      <alignment vertical="center"/>
    </xf>
    <xf numFmtId="0" fontId="17" fillId="0" borderId="0" xfId="0" applyFont="1" applyBorder="1" applyAlignment="1">
      <alignment horizontal="left" vertical="top"/>
    </xf>
    <xf numFmtId="0" fontId="5" fillId="0" borderId="40" xfId="0" applyFont="1" applyBorder="1">
      <alignment vertical="center"/>
    </xf>
    <xf numFmtId="0" fontId="5" fillId="0" borderId="41" xfId="0" applyFont="1" applyBorder="1">
      <alignment vertical="center"/>
    </xf>
    <xf numFmtId="0" fontId="5" fillId="0" borderId="0" xfId="0" applyFont="1" applyBorder="1" applyAlignment="1">
      <alignment vertical="center"/>
    </xf>
    <xf numFmtId="0" fontId="5" fillId="0" borderId="44" xfId="0" applyFont="1" applyBorder="1">
      <alignment vertical="center"/>
    </xf>
    <xf numFmtId="0" fontId="12" fillId="0" borderId="0" xfId="0" applyFont="1" applyFill="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10" fillId="0" borderId="0" xfId="0" applyFont="1" applyFill="1" applyBorder="1" applyAlignment="1">
      <alignment horizontal="center" vertical="center" textRotation="255"/>
    </xf>
    <xf numFmtId="0" fontId="5" fillId="0" borderId="4" xfId="0" applyFont="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lignment vertical="center"/>
    </xf>
    <xf numFmtId="0" fontId="0" fillId="0" borderId="0" xfId="0" applyFont="1" applyFill="1" applyBorder="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Fill="1" applyAlignment="1">
      <alignment horizontal="left" vertical="center" wrapText="1"/>
    </xf>
    <xf numFmtId="0" fontId="10" fillId="0" borderId="0" xfId="0" applyFont="1" applyBorder="1" applyAlignment="1">
      <alignmen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5" xfId="0" applyFont="1" applyBorder="1" applyAlignment="1">
      <alignment horizontal="right" vertical="center"/>
    </xf>
    <xf numFmtId="0" fontId="0" fillId="0" borderId="19" xfId="0" applyFont="1" applyBorder="1" applyAlignment="1">
      <alignment vertical="center"/>
    </xf>
    <xf numFmtId="0" fontId="0" fillId="0" borderId="56" xfId="0" applyFont="1" applyBorder="1" applyAlignment="1">
      <alignment horizontal="right" vertical="center"/>
    </xf>
    <xf numFmtId="0" fontId="10" fillId="0" borderId="19" xfId="0" applyFont="1" applyBorder="1" applyAlignment="1">
      <alignment vertical="center"/>
    </xf>
    <xf numFmtId="0" fontId="10" fillId="0" borderId="74" xfId="0" applyFont="1" applyBorder="1" applyAlignment="1">
      <alignment vertical="center"/>
    </xf>
    <xf numFmtId="0" fontId="10" fillId="0" borderId="16" xfId="0" applyFont="1" applyBorder="1" applyAlignment="1">
      <alignment vertical="center"/>
    </xf>
    <xf numFmtId="0" fontId="0" fillId="0" borderId="16" xfId="0" applyFont="1" applyBorder="1" applyAlignment="1">
      <alignment horizontal="center" vertical="center"/>
    </xf>
    <xf numFmtId="0" fontId="0" fillId="0" borderId="56" xfId="0" applyFont="1" applyFill="1" applyBorder="1" applyAlignment="1">
      <alignment horizontal="left" vertical="center"/>
    </xf>
    <xf numFmtId="0" fontId="0" fillId="0" borderId="16" xfId="0" applyFont="1" applyFill="1" applyBorder="1">
      <alignment vertical="center"/>
    </xf>
    <xf numFmtId="0" fontId="0" fillId="0" borderId="57" xfId="0" applyFont="1" applyFill="1" applyBorder="1" applyAlignment="1">
      <alignment horizontal="left" vertical="center"/>
    </xf>
    <xf numFmtId="0" fontId="0" fillId="0" borderId="30" xfId="0" applyFont="1" applyFill="1" applyBorder="1">
      <alignment vertical="center"/>
    </xf>
    <xf numFmtId="0" fontId="0" fillId="0" borderId="77" xfId="0" applyFont="1" applyFill="1" applyBorder="1">
      <alignment vertical="center"/>
    </xf>
    <xf numFmtId="0" fontId="0" fillId="0" borderId="16" xfId="0" applyFont="1" applyBorder="1">
      <alignment vertical="center"/>
    </xf>
    <xf numFmtId="0" fontId="0" fillId="0" borderId="30" xfId="0" applyFont="1" applyBorder="1">
      <alignment vertical="center"/>
    </xf>
    <xf numFmtId="0" fontId="0" fillId="0" borderId="77" xfId="0" applyFont="1" applyBorder="1">
      <alignment vertical="center"/>
    </xf>
    <xf numFmtId="0" fontId="0" fillId="0" borderId="19" xfId="0" applyFont="1" applyFill="1" applyBorder="1" applyAlignment="1">
      <alignment vertical="center"/>
    </xf>
    <xf numFmtId="0" fontId="0" fillId="0" borderId="0" xfId="0" applyFont="1" applyBorder="1" applyAlignment="1">
      <alignment horizontal="center" vertical="center"/>
    </xf>
    <xf numFmtId="0" fontId="0" fillId="0" borderId="4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7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6"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Font="1" applyBorder="1" applyAlignment="1">
      <alignment vertical="center"/>
    </xf>
    <xf numFmtId="0" fontId="0" fillId="0" borderId="30" xfId="0" applyFont="1" applyBorder="1" applyAlignment="1">
      <alignment vertical="center"/>
    </xf>
    <xf numFmtId="0" fontId="0" fillId="0" borderId="57" xfId="0" applyFont="1" applyBorder="1" applyAlignment="1">
      <alignment horizontal="right" vertical="center"/>
    </xf>
    <xf numFmtId="0" fontId="10" fillId="0" borderId="30" xfId="0" applyFont="1" applyBorder="1" applyAlignment="1">
      <alignment vertical="center"/>
    </xf>
    <xf numFmtId="0" fontId="13" fillId="0" borderId="0" xfId="0" applyFont="1" applyFill="1">
      <alignment vertical="center"/>
    </xf>
    <xf numFmtId="0" fontId="13" fillId="0" borderId="0" xfId="0" applyFont="1" applyFill="1" applyBorder="1" applyAlignment="1">
      <alignment vertical="center"/>
    </xf>
    <xf numFmtId="0" fontId="22" fillId="0" borderId="0" xfId="0" applyFont="1">
      <alignment vertical="center"/>
    </xf>
    <xf numFmtId="0" fontId="22" fillId="3" borderId="0" xfId="0" applyFont="1" applyFill="1">
      <alignment vertical="center"/>
    </xf>
    <xf numFmtId="0" fontId="0" fillId="0" borderId="26" xfId="0" applyFont="1"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xf>
    <xf numFmtId="0" fontId="5" fillId="0" borderId="93" xfId="0" applyFont="1" applyBorder="1">
      <alignment vertical="center"/>
    </xf>
    <xf numFmtId="0" fontId="5" fillId="0" borderId="93" xfId="0" applyFont="1" applyFill="1" applyBorder="1">
      <alignment vertical="center"/>
    </xf>
    <xf numFmtId="0" fontId="5" fillId="0" borderId="95" xfId="0" applyFont="1" applyBorder="1" applyAlignment="1">
      <alignment horizontal="center" vertical="center"/>
    </xf>
    <xf numFmtId="0" fontId="24" fillId="5" borderId="21" xfId="0" applyFont="1" applyFill="1" applyBorder="1" applyAlignment="1">
      <alignment horizontal="center" vertical="center"/>
    </xf>
    <xf numFmtId="0" fontId="24" fillId="5" borderId="11" xfId="0" applyFont="1" applyFill="1" applyBorder="1" applyAlignment="1">
      <alignment horizontal="center" vertical="center"/>
    </xf>
    <xf numFmtId="0" fontId="5" fillId="0" borderId="98" xfId="0" applyFont="1" applyBorder="1">
      <alignment vertical="center"/>
    </xf>
    <xf numFmtId="0" fontId="5" fillId="0" borderId="99" xfId="0" applyFont="1" applyBorder="1" applyAlignment="1">
      <alignment horizontal="center" vertical="center"/>
    </xf>
    <xf numFmtId="0" fontId="5" fillId="0" borderId="100" xfId="0" applyFont="1" applyBorder="1">
      <alignment vertical="center"/>
    </xf>
    <xf numFmtId="0" fontId="5" fillId="0" borderId="101" xfId="0" applyFont="1" applyBorder="1">
      <alignment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24" fillId="5" borderId="104" xfId="0" applyFont="1" applyFill="1" applyBorder="1" applyAlignment="1">
      <alignment horizontal="center" vertical="center" wrapText="1"/>
    </xf>
    <xf numFmtId="0" fontId="24" fillId="5" borderId="80" xfId="0" applyFont="1" applyFill="1" applyBorder="1" applyAlignment="1">
      <alignment horizontal="center" vertical="center" wrapText="1"/>
    </xf>
    <xf numFmtId="0" fontId="5" fillId="6" borderId="96" xfId="0" applyFont="1" applyFill="1" applyBorder="1">
      <alignment vertical="center"/>
    </xf>
    <xf numFmtId="0" fontId="5" fillId="6" borderId="92" xfId="0" applyFont="1" applyFill="1" applyBorder="1">
      <alignment vertical="center"/>
    </xf>
    <xf numFmtId="0" fontId="5" fillId="6" borderId="94" xfId="0" applyFont="1" applyFill="1" applyBorder="1" applyAlignment="1">
      <alignment horizontal="center" vertical="center"/>
    </xf>
    <xf numFmtId="0" fontId="5" fillId="6" borderId="97" xfId="0" applyFont="1" applyFill="1" applyBorder="1" applyAlignment="1">
      <alignment horizontal="center" vertical="center"/>
    </xf>
    <xf numFmtId="176" fontId="0" fillId="0" borderId="0" xfId="0" applyNumberFormat="1" applyAlignment="1">
      <alignment horizontal="right" vertical="center" shrinkToFit="1"/>
    </xf>
    <xf numFmtId="0" fontId="0" fillId="0" borderId="0" xfId="0" applyAlignment="1">
      <alignment horizontal="left" vertical="center"/>
    </xf>
    <xf numFmtId="0" fontId="0" fillId="0" borderId="0" xfId="0" applyAlignment="1">
      <alignment horizontal="right" vertical="center" shrinkToFit="1"/>
    </xf>
    <xf numFmtId="0" fontId="0" fillId="2" borderId="26" xfId="0" applyFill="1" applyBorder="1" applyAlignment="1">
      <alignment horizontal="center" vertical="center"/>
    </xf>
    <xf numFmtId="0" fontId="0" fillId="0" borderId="0" xfId="0" applyBorder="1" applyAlignment="1">
      <alignment vertical="center" wrapText="1"/>
    </xf>
    <xf numFmtId="0" fontId="0" fillId="0" borderId="0" xfId="0" applyBorder="1">
      <alignment vertical="center"/>
    </xf>
    <xf numFmtId="0" fontId="28" fillId="0" borderId="0" xfId="2" applyFont="1" applyAlignment="1">
      <alignment horizontal="center"/>
    </xf>
    <xf numFmtId="0" fontId="3" fillId="0" borderId="0" xfId="2"/>
    <xf numFmtId="0" fontId="3" fillId="0" borderId="0" xfId="2" applyAlignment="1">
      <alignment horizontal="center"/>
    </xf>
    <xf numFmtId="0" fontId="3" fillId="0" borderId="0" xfId="2" applyAlignment="1">
      <alignment vertical="center"/>
    </xf>
    <xf numFmtId="0" fontId="33" fillId="0" borderId="0" xfId="3" applyAlignment="1">
      <alignment vertical="center"/>
    </xf>
    <xf numFmtId="0" fontId="23" fillId="0" borderId="0" xfId="2" applyFont="1" applyAlignment="1">
      <alignment horizontal="center"/>
    </xf>
    <xf numFmtId="0" fontId="3" fillId="0" borderId="0" xfId="2" applyFont="1" applyAlignment="1"/>
    <xf numFmtId="0" fontId="3" fillId="0" borderId="0" xfId="2" applyAlignment="1">
      <alignment horizontal="left"/>
    </xf>
    <xf numFmtId="0" fontId="16" fillId="0" borderId="0" xfId="2" applyFont="1" applyAlignment="1">
      <alignment horizontal="center"/>
    </xf>
    <xf numFmtId="0" fontId="16" fillId="0" borderId="0" xfId="2" applyFont="1" applyAlignment="1"/>
    <xf numFmtId="0" fontId="3" fillId="0" borderId="56" xfId="2" applyBorder="1" applyAlignment="1">
      <alignment vertical="center"/>
    </xf>
    <xf numFmtId="0" fontId="20" fillId="0" borderId="0" xfId="0" applyFo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20" fillId="2" borderId="26" xfId="0" applyFont="1" applyFill="1" applyBorder="1" applyAlignment="1">
      <alignment horizontal="center" vertical="center"/>
    </xf>
    <xf numFmtId="0" fontId="20" fillId="0" borderId="26" xfId="0" applyFont="1" applyBorder="1" applyAlignment="1">
      <alignment horizontal="center" vertical="center"/>
    </xf>
    <xf numFmtId="0" fontId="28" fillId="0" borderId="0" xfId="0" applyFont="1" applyFill="1" applyAlignment="1">
      <alignment horizontal="center"/>
    </xf>
    <xf numFmtId="0" fontId="0" fillId="0" borderId="0" xfId="0" applyFill="1" applyAlignment="1"/>
    <xf numFmtId="0" fontId="0" fillId="0" borderId="0" xfId="0" applyFill="1" applyAlignment="1">
      <alignment horizontal="center"/>
    </xf>
    <xf numFmtId="0" fontId="0" fillId="0" borderId="0" xfId="0" applyAlignment="1">
      <alignment horizontal="right" vertical="center"/>
    </xf>
    <xf numFmtId="0" fontId="0" fillId="0" borderId="0" xfId="0" applyFill="1">
      <alignment vertical="center"/>
    </xf>
    <xf numFmtId="0" fontId="0" fillId="0" borderId="0" xfId="0" applyFill="1" applyBorder="1" applyAlignment="1">
      <alignment horizontal="center" vertical="center"/>
    </xf>
    <xf numFmtId="0" fontId="28" fillId="0" borderId="0" xfId="0" applyFont="1" applyAlignment="1">
      <alignment horizontal="center" vertical="center"/>
    </xf>
    <xf numFmtId="0" fontId="28" fillId="0" borderId="0" xfId="0" applyFont="1" applyAlignment="1"/>
    <xf numFmtId="0" fontId="34" fillId="0" borderId="0" xfId="0" applyFont="1" applyAlignment="1">
      <alignment horizontal="center"/>
    </xf>
    <xf numFmtId="0" fontId="3" fillId="0" borderId="0" xfId="2" applyBorder="1" applyAlignment="1">
      <alignment horizontal="left" vertical="center" wrapText="1"/>
    </xf>
    <xf numFmtId="0" fontId="3" fillId="0" borderId="0" xfId="2" applyBorder="1" applyAlignment="1">
      <alignment horizontal="center" vertical="center"/>
    </xf>
    <xf numFmtId="0" fontId="3" fillId="0" borderId="56" xfId="2" applyBorder="1" applyAlignment="1">
      <alignment horizontal="left" vertical="center" wrapText="1"/>
    </xf>
    <xf numFmtId="0" fontId="3" fillId="0" borderId="16" xfId="2" applyBorder="1" applyAlignment="1">
      <alignment horizontal="center" vertical="center"/>
    </xf>
    <xf numFmtId="0" fontId="3" fillId="0" borderId="0" xfId="2" applyBorder="1" applyAlignment="1">
      <alignment vertical="center" wrapText="1"/>
    </xf>
    <xf numFmtId="0" fontId="12" fillId="0" borderId="136" xfId="2" applyFont="1" applyBorder="1" applyAlignment="1">
      <alignment horizontal="left" vertical="center"/>
    </xf>
    <xf numFmtId="0" fontId="3" fillId="0" borderId="138" xfId="2" applyBorder="1" applyAlignment="1">
      <alignment vertical="center" wrapText="1"/>
    </xf>
    <xf numFmtId="0" fontId="3" fillId="0" borderId="139" xfId="2" applyBorder="1" applyAlignment="1">
      <alignment vertical="center" wrapText="1"/>
    </xf>
    <xf numFmtId="0" fontId="3" fillId="0" borderId="0" xfId="2" applyFont="1" applyAlignment="1">
      <alignment vertical="center"/>
    </xf>
    <xf numFmtId="0" fontId="12" fillId="0" borderId="56" xfId="2" applyFont="1" applyBorder="1" applyAlignment="1">
      <alignment horizontal="left" vertical="center"/>
    </xf>
    <xf numFmtId="0" fontId="3" fillId="0" borderId="26" xfId="2" applyBorder="1" applyAlignment="1">
      <alignment horizontal="center" vertical="center" wrapText="1"/>
    </xf>
    <xf numFmtId="0" fontId="3" fillId="0" borderId="6" xfId="2" applyBorder="1" applyAlignment="1">
      <alignment horizontal="center" vertical="center" wrapText="1"/>
    </xf>
    <xf numFmtId="0" fontId="3" fillId="0" borderId="140" xfId="2" applyBorder="1" applyAlignment="1">
      <alignment horizontal="center" vertical="center" wrapText="1"/>
    </xf>
    <xf numFmtId="0" fontId="14" fillId="0" borderId="124" xfId="2" applyFont="1" applyBorder="1" applyAlignment="1">
      <alignment horizontal="center" vertical="center" wrapText="1"/>
    </xf>
    <xf numFmtId="0" fontId="14" fillId="0" borderId="16" xfId="2" applyFont="1" applyBorder="1" applyAlignment="1">
      <alignment horizontal="center" vertical="center" wrapText="1"/>
    </xf>
    <xf numFmtId="0" fontId="3" fillId="0" borderId="26" xfId="2" applyBorder="1" applyAlignment="1">
      <alignment horizontal="left" vertical="center" wrapText="1"/>
    </xf>
    <xf numFmtId="0" fontId="3" fillId="0" borderId="6" xfId="2" applyBorder="1" applyAlignment="1">
      <alignment horizontal="left" vertical="center" wrapText="1"/>
    </xf>
    <xf numFmtId="0" fontId="3" fillId="0" borderId="29" xfId="2" applyBorder="1" applyAlignment="1">
      <alignment horizontal="left" vertical="center" wrapText="1"/>
    </xf>
    <xf numFmtId="0" fontId="11" fillId="0" borderId="141" xfId="2" applyFont="1" applyBorder="1" applyAlignment="1">
      <alignment horizontal="left" vertical="top" wrapText="1"/>
    </xf>
    <xf numFmtId="0" fontId="11" fillId="0" borderId="16" xfId="2" applyFont="1" applyBorder="1" applyAlignment="1">
      <alignment horizontal="left" vertical="top" wrapText="1"/>
    </xf>
    <xf numFmtId="0" fontId="3" fillId="0" borderId="56" xfId="2" applyFont="1" applyBorder="1" applyAlignment="1">
      <alignment vertical="center"/>
    </xf>
    <xf numFmtId="0" fontId="3" fillId="0" borderId="68" xfId="2" applyBorder="1" applyAlignment="1">
      <alignment horizontal="left" vertical="center" wrapText="1"/>
    </xf>
    <xf numFmtId="0" fontId="11" fillId="0" borderId="34" xfId="2" applyFont="1" applyBorder="1" applyAlignment="1">
      <alignment horizontal="left" vertical="top" wrapText="1"/>
    </xf>
    <xf numFmtId="0" fontId="3" fillId="0" borderId="56" xfId="2" applyFont="1" applyBorder="1" applyAlignment="1">
      <alignment horizontal="left" vertical="center" wrapText="1"/>
    </xf>
    <xf numFmtId="0" fontId="3" fillId="0" borderId="16" xfId="2" applyBorder="1" applyAlignment="1">
      <alignment vertical="center" wrapText="1"/>
    </xf>
    <xf numFmtId="0" fontId="3" fillId="0" borderId="135" xfId="2" applyFont="1" applyBorder="1" applyAlignment="1">
      <alignment horizontal="left" vertical="center" wrapText="1"/>
    </xf>
    <xf numFmtId="0" fontId="12" fillId="0" borderId="85" xfId="2" applyFont="1" applyBorder="1" applyAlignment="1">
      <alignment horizontal="left" vertical="center" wrapText="1"/>
    </xf>
    <xf numFmtId="0" fontId="3" fillId="0" borderId="85" xfId="2" applyBorder="1" applyAlignment="1">
      <alignment vertical="center" wrapText="1"/>
    </xf>
    <xf numFmtId="0" fontId="3" fillId="0" borderId="86" xfId="2" applyBorder="1" applyAlignment="1">
      <alignment vertical="center" wrapText="1"/>
    </xf>
    <xf numFmtId="0" fontId="10" fillId="0" borderId="0" xfId="2" applyFont="1" applyBorder="1" applyAlignment="1">
      <alignment horizontal="left" vertical="center"/>
    </xf>
    <xf numFmtId="0" fontId="10" fillId="0" borderId="0" xfId="2" applyFont="1" applyBorder="1" applyAlignment="1">
      <alignment horizontal="left" vertical="center" wrapText="1"/>
    </xf>
    <xf numFmtId="0" fontId="10" fillId="0" borderId="0" xfId="2" applyFont="1" applyBorder="1" applyAlignment="1">
      <alignment horizontal="center" vertical="center" wrapText="1"/>
    </xf>
    <xf numFmtId="0" fontId="3" fillId="0" borderId="0" xfId="2" applyBorder="1"/>
    <xf numFmtId="0" fontId="3" fillId="0" borderId="0" xfId="2" applyBorder="1" applyAlignment="1">
      <alignment horizontal="center"/>
    </xf>
    <xf numFmtId="0" fontId="3" fillId="0" borderId="0" xfId="2" applyAlignment="1"/>
    <xf numFmtId="0" fontId="3" fillId="0" borderId="57" xfId="2" applyBorder="1" applyAlignment="1">
      <alignment horizontal="left" vertical="center" wrapText="1"/>
    </xf>
    <xf numFmtId="0" fontId="12" fillId="0" borderId="30" xfId="2" applyFont="1" applyBorder="1" applyAlignment="1">
      <alignment horizontal="left" vertical="center" wrapText="1"/>
    </xf>
    <xf numFmtId="0" fontId="3" fillId="0" borderId="30" xfId="2" applyBorder="1" applyAlignment="1">
      <alignment vertical="center" wrapText="1"/>
    </xf>
    <xf numFmtId="0" fontId="3" fillId="0" borderId="77" xfId="2" applyBorder="1" applyAlignment="1">
      <alignment vertical="center" wrapText="1"/>
    </xf>
    <xf numFmtId="0" fontId="3" fillId="0" borderId="0" xfId="2" applyFont="1" applyAlignment="1">
      <alignment horizontal="left" vertical="top" wrapText="1"/>
    </xf>
    <xf numFmtId="0" fontId="3" fillId="0" borderId="0" xfId="2" applyFont="1"/>
    <xf numFmtId="0" fontId="5" fillId="4" borderId="93" xfId="0" applyFont="1" applyFill="1" applyBorder="1">
      <alignment vertical="center"/>
    </xf>
    <xf numFmtId="0" fontId="0" fillId="0" borderId="0" xfId="0" applyAlignment="1">
      <alignment horizontal="center" vertical="center"/>
    </xf>
    <xf numFmtId="0" fontId="0" fillId="0" borderId="0"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0" xfId="0" applyFont="1" applyFill="1" applyBorder="1" applyAlignment="1">
      <alignment horizontal="center" vertical="center"/>
    </xf>
    <xf numFmtId="0" fontId="20" fillId="0" borderId="0" xfId="0" applyFont="1" applyFill="1" applyBorder="1" applyAlignment="1">
      <alignment horizontal="left" vertical="center" wrapText="1"/>
    </xf>
    <xf numFmtId="0" fontId="0" fillId="0" borderId="4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39" fillId="0" borderId="0" xfId="0" applyFont="1" applyFill="1" applyBorder="1" applyAlignment="1">
      <alignment vertical="center"/>
    </xf>
    <xf numFmtId="0" fontId="20" fillId="0" borderId="0" xfId="0" applyFont="1" applyFill="1" applyBorder="1" applyAlignment="1">
      <alignment horizontal="center" vertical="center"/>
    </xf>
    <xf numFmtId="0" fontId="20" fillId="0" borderId="0" xfId="0" applyFont="1" applyFill="1" applyBorder="1">
      <alignment vertical="center"/>
    </xf>
    <xf numFmtId="0" fontId="20" fillId="0" borderId="0" xfId="0" applyFont="1" applyFill="1" applyBorder="1" applyAlignment="1">
      <alignment vertical="center"/>
    </xf>
    <xf numFmtId="0" fontId="40" fillId="0" borderId="0" xfId="0" applyFont="1" applyFill="1" applyBorder="1" applyAlignment="1">
      <alignment horizontal="center" vertical="center" textRotation="255"/>
    </xf>
    <xf numFmtId="0" fontId="20" fillId="0" borderId="0" xfId="0" applyFont="1" applyFill="1" applyBorder="1" applyAlignment="1">
      <alignment horizontal="left" vertical="center"/>
    </xf>
    <xf numFmtId="0" fontId="20" fillId="0" borderId="16" xfId="0" applyFont="1" applyFill="1" applyBorder="1" applyAlignment="1">
      <alignment horizontal="center" vertical="center"/>
    </xf>
    <xf numFmtId="0" fontId="20" fillId="0" borderId="45" xfId="0" applyFont="1" applyFill="1" applyBorder="1" applyAlignment="1">
      <alignment horizontal="left" vertical="center"/>
    </xf>
    <xf numFmtId="0" fontId="20" fillId="0" borderId="16" xfId="0" applyFont="1" applyFill="1" applyBorder="1">
      <alignment vertical="center"/>
    </xf>
    <xf numFmtId="0" fontId="20" fillId="0" borderId="76" xfId="0" applyFont="1" applyFill="1" applyBorder="1" applyAlignment="1">
      <alignment horizontal="left" vertical="center"/>
    </xf>
    <xf numFmtId="0" fontId="20" fillId="0" borderId="30" xfId="0" applyFont="1" applyFill="1" applyBorder="1" applyAlignment="1">
      <alignment horizontal="left" vertical="center"/>
    </xf>
    <xf numFmtId="0" fontId="20" fillId="0" borderId="30" xfId="0" applyFont="1" applyFill="1" applyBorder="1">
      <alignment vertical="center"/>
    </xf>
    <xf numFmtId="0" fontId="20" fillId="0" borderId="77" xfId="0" applyFont="1" applyFill="1" applyBorder="1">
      <alignment vertical="center"/>
    </xf>
    <xf numFmtId="0" fontId="20" fillId="0" borderId="0" xfId="0" applyFont="1" applyFill="1">
      <alignment vertical="center"/>
    </xf>
    <xf numFmtId="0" fontId="20" fillId="0" borderId="0" xfId="0" applyFont="1" applyFill="1" applyBorder="1" applyAlignment="1">
      <alignment horizontal="center" vertical="center" wrapText="1"/>
    </xf>
    <xf numFmtId="0" fontId="20" fillId="0" borderId="26" xfId="0" applyFont="1" applyFill="1" applyBorder="1" applyAlignment="1">
      <alignment horizontal="center" vertical="center" shrinkToFit="1"/>
    </xf>
    <xf numFmtId="0" fontId="2" fillId="3" borderId="0" xfId="4" applyFill="1">
      <alignment vertical="center"/>
    </xf>
    <xf numFmtId="0" fontId="42" fillId="3" borderId="0" xfId="4" applyFont="1" applyFill="1" applyAlignment="1">
      <alignment horizontal="left" vertical="center"/>
    </xf>
    <xf numFmtId="0" fontId="42" fillId="0" borderId="0" xfId="4" applyFont="1" applyAlignment="1">
      <alignment horizontal="left" vertical="center"/>
    </xf>
    <xf numFmtId="0" fontId="45" fillId="3" borderId="0" xfId="4" applyFont="1" applyFill="1">
      <alignment vertical="center"/>
    </xf>
    <xf numFmtId="0" fontId="45" fillId="3" borderId="0" xfId="4" applyFont="1" applyFill="1" applyAlignment="1">
      <alignment vertical="center" wrapText="1"/>
    </xf>
    <xf numFmtId="0" fontId="45" fillId="3" borderId="0" xfId="4" applyFont="1" applyFill="1" applyAlignment="1">
      <alignment vertical="center"/>
    </xf>
    <xf numFmtId="0" fontId="45" fillId="3" borderId="0" xfId="4" applyFont="1" applyFill="1" applyAlignment="1">
      <alignment horizontal="left" vertical="center"/>
    </xf>
    <xf numFmtId="0" fontId="45" fillId="0" borderId="0" xfId="4" applyFont="1" applyFill="1" applyAlignment="1">
      <alignment horizontal="left" vertical="center"/>
    </xf>
    <xf numFmtId="0" fontId="45" fillId="3" borderId="0" xfId="4" applyFont="1" applyFill="1" applyBorder="1">
      <alignment vertical="center"/>
    </xf>
    <xf numFmtId="0" fontId="45" fillId="0" borderId="0" xfId="4" applyFont="1" applyFill="1">
      <alignment vertical="center"/>
    </xf>
    <xf numFmtId="0" fontId="46" fillId="3" borderId="0" xfId="4" applyFont="1" applyFill="1" applyBorder="1" applyAlignment="1">
      <alignment vertical="center" shrinkToFit="1"/>
    </xf>
    <xf numFmtId="0" fontId="46" fillId="3" borderId="0" xfId="4" applyFont="1" applyFill="1" applyBorder="1" applyAlignment="1">
      <alignment vertical="center"/>
    </xf>
    <xf numFmtId="0" fontId="46" fillId="3" borderId="0" xfId="4" applyFont="1" applyFill="1" applyBorder="1">
      <alignment vertical="center"/>
    </xf>
    <xf numFmtId="0" fontId="47" fillId="0" borderId="0" xfId="4" applyFont="1" applyFill="1" applyAlignment="1">
      <alignment vertical="center"/>
    </xf>
    <xf numFmtId="0" fontId="30" fillId="0" borderId="0" xfId="4" applyFont="1" applyFill="1" applyAlignment="1">
      <alignment horizontal="left" vertical="center"/>
    </xf>
    <xf numFmtId="0" fontId="46" fillId="3" borderId="0" xfId="4" applyFont="1" applyFill="1">
      <alignment vertical="center"/>
    </xf>
    <xf numFmtId="0" fontId="46" fillId="3" borderId="0" xfId="4" applyFont="1" applyFill="1" applyAlignment="1">
      <alignment horizontal="left" vertical="center"/>
    </xf>
    <xf numFmtId="0" fontId="45" fillId="3" borderId="26" xfId="4" applyFont="1" applyFill="1" applyBorder="1" applyAlignment="1">
      <alignment horizontal="left" vertical="center"/>
    </xf>
    <xf numFmtId="0" fontId="45" fillId="3" borderId="26" xfId="4" applyFont="1" applyFill="1" applyBorder="1" applyAlignment="1">
      <alignment horizontal="center" vertical="center"/>
    </xf>
    <xf numFmtId="0" fontId="45" fillId="3" borderId="0" xfId="4" applyFont="1" applyFill="1" applyBorder="1" applyAlignment="1">
      <alignment horizontal="left" vertical="center"/>
    </xf>
    <xf numFmtId="0" fontId="45" fillId="3" borderId="0" xfId="4" applyFont="1" applyFill="1" applyBorder="1" applyAlignment="1">
      <alignment horizontal="center" vertical="center"/>
    </xf>
    <xf numFmtId="0" fontId="49" fillId="3" borderId="0" xfId="4" applyFont="1" applyFill="1" applyAlignment="1">
      <alignment horizontal="left" vertical="center"/>
    </xf>
    <xf numFmtId="0" fontId="50" fillId="3" borderId="0" xfId="4" applyFont="1" applyFill="1" applyAlignment="1">
      <alignment horizontal="left" vertical="center"/>
    </xf>
    <xf numFmtId="0" fontId="45" fillId="7" borderId="26" xfId="4" applyFont="1" applyFill="1" applyBorder="1" applyAlignment="1">
      <alignment horizontal="left" vertical="center"/>
    </xf>
    <xf numFmtId="0" fontId="45" fillId="8" borderId="26" xfId="4" applyFont="1" applyFill="1" applyBorder="1" applyAlignment="1">
      <alignment horizontal="left" vertical="center"/>
    </xf>
    <xf numFmtId="0" fontId="1" fillId="3" borderId="0" xfId="6" applyFill="1">
      <alignment vertical="center"/>
    </xf>
    <xf numFmtId="0" fontId="45" fillId="3" borderId="0" xfId="6" applyFont="1" applyFill="1" applyBorder="1" applyAlignment="1">
      <alignment horizontal="center" vertical="center"/>
    </xf>
    <xf numFmtId="0" fontId="45" fillId="3" borderId="26" xfId="6" applyFont="1" applyFill="1" applyBorder="1" applyAlignment="1">
      <alignment horizontal="center" vertical="center"/>
    </xf>
    <xf numFmtId="0" fontId="45" fillId="3" borderId="0" xfId="6" applyFont="1" applyFill="1" applyBorder="1">
      <alignment vertical="center"/>
    </xf>
    <xf numFmtId="0" fontId="51" fillId="0" borderId="0" xfId="6" applyFont="1">
      <alignment vertical="center"/>
    </xf>
    <xf numFmtId="0" fontId="51" fillId="0" borderId="0" xfId="6" applyFont="1" applyAlignment="1">
      <alignment horizontal="left" vertical="center"/>
    </xf>
    <xf numFmtId="0" fontId="52" fillId="0" borderId="0" xfId="6" applyFont="1" applyAlignment="1">
      <alignment horizontal="left" vertical="center"/>
    </xf>
    <xf numFmtId="0" fontId="52" fillId="0" borderId="0" xfId="6" applyFont="1" applyAlignment="1">
      <alignment horizontal="right" vertical="center"/>
    </xf>
    <xf numFmtId="0" fontId="52" fillId="0" borderId="0" xfId="6" applyFont="1">
      <alignment vertical="center"/>
    </xf>
    <xf numFmtId="0" fontId="52" fillId="0" borderId="0" xfId="6" applyFont="1" applyFill="1" applyAlignment="1">
      <alignment horizontal="right" vertical="center"/>
    </xf>
    <xf numFmtId="0" fontId="52" fillId="0" borderId="0" xfId="6" applyFont="1" applyFill="1" applyAlignment="1">
      <alignment vertical="center"/>
    </xf>
    <xf numFmtId="0" fontId="52" fillId="3" borderId="0" xfId="6" applyFont="1" applyFill="1" applyAlignment="1">
      <alignment vertical="center"/>
    </xf>
    <xf numFmtId="0" fontId="52" fillId="3" borderId="0" xfId="6" applyFont="1" applyFill="1">
      <alignment vertical="center"/>
    </xf>
    <xf numFmtId="0" fontId="52" fillId="3" borderId="0" xfId="6" applyFont="1" applyFill="1" applyAlignment="1">
      <alignment horizontal="center" vertical="center"/>
    </xf>
    <xf numFmtId="0" fontId="51" fillId="3" borderId="0" xfId="6" quotePrefix="1" applyFont="1" applyFill="1" applyBorder="1" applyAlignment="1">
      <alignment vertical="center"/>
    </xf>
    <xf numFmtId="0" fontId="52" fillId="0" borderId="0" xfId="6" applyFont="1" applyProtection="1">
      <alignment vertical="center"/>
    </xf>
    <xf numFmtId="0" fontId="52" fillId="0" borderId="0" xfId="6" applyFont="1" applyAlignment="1" applyProtection="1">
      <alignment horizontal="left" vertical="center"/>
    </xf>
    <xf numFmtId="0" fontId="52" fillId="0" borderId="0" xfId="6" applyFont="1" applyAlignment="1" applyProtection="1">
      <alignment horizontal="right" vertical="center"/>
    </xf>
    <xf numFmtId="0" fontId="52" fillId="3" borderId="0" xfId="6" applyFont="1" applyFill="1" applyAlignment="1" applyProtection="1">
      <alignment vertical="center"/>
    </xf>
    <xf numFmtId="0" fontId="52" fillId="3" borderId="0" xfId="6" applyFont="1" applyFill="1" applyProtection="1">
      <alignment vertical="center"/>
    </xf>
    <xf numFmtId="0" fontId="52" fillId="3" borderId="0" xfId="6" applyFont="1" applyFill="1" applyAlignment="1" applyProtection="1">
      <alignment horizontal="center" vertical="center"/>
    </xf>
    <xf numFmtId="0" fontId="52" fillId="0" borderId="0" xfId="6" applyFont="1" applyAlignment="1" applyProtection="1">
      <alignment horizontal="center" vertical="center"/>
    </xf>
    <xf numFmtId="0" fontId="51" fillId="0" borderId="0" xfId="6" applyFont="1" applyProtection="1">
      <alignment vertical="center"/>
    </xf>
    <xf numFmtId="0" fontId="51" fillId="0" borderId="0" xfId="6" applyFont="1" applyAlignment="1">
      <alignment horizontal="right" vertical="center"/>
    </xf>
    <xf numFmtId="0" fontId="51" fillId="0" borderId="0" xfId="6" applyFont="1" applyBorder="1" applyAlignment="1" applyProtection="1">
      <alignment horizontal="left" vertical="center"/>
    </xf>
    <xf numFmtId="0" fontId="51" fillId="0" borderId="0" xfId="6" applyFont="1" applyBorder="1" applyAlignment="1" applyProtection="1">
      <alignment vertical="center"/>
    </xf>
    <xf numFmtId="20" fontId="51" fillId="3" borderId="0" xfId="6" applyNumberFormat="1" applyFont="1" applyFill="1" applyBorder="1" applyAlignment="1" applyProtection="1">
      <alignment vertical="center"/>
    </xf>
    <xf numFmtId="0" fontId="51" fillId="3" borderId="0" xfId="6" applyFont="1" applyFill="1" applyBorder="1" applyAlignment="1" applyProtection="1">
      <alignment horizontal="center" vertical="center"/>
    </xf>
    <xf numFmtId="0" fontId="51" fillId="3" borderId="0" xfId="6" applyFont="1" applyFill="1" applyBorder="1" applyAlignment="1" applyProtection="1">
      <alignment vertical="center"/>
    </xf>
    <xf numFmtId="0" fontId="53" fillId="0" borderId="0" xfId="6" applyFont="1">
      <alignment vertical="center"/>
    </xf>
    <xf numFmtId="0" fontId="51" fillId="0" borderId="0" xfId="6" applyFont="1" applyBorder="1" applyAlignment="1" applyProtection="1">
      <alignment horizontal="center" vertical="center"/>
    </xf>
    <xf numFmtId="0" fontId="51" fillId="0" borderId="0" xfId="6" applyFont="1" applyAlignment="1" applyProtection="1">
      <alignment horizontal="right" vertical="center"/>
    </xf>
    <xf numFmtId="0" fontId="51" fillId="3" borderId="0" xfId="6" applyFont="1" applyFill="1" applyBorder="1" applyAlignment="1" applyProtection="1">
      <alignment horizontal="left" vertical="center"/>
    </xf>
    <xf numFmtId="20" fontId="51" fillId="0" borderId="0" xfId="6" applyNumberFormat="1" applyFont="1" applyBorder="1" applyAlignment="1" applyProtection="1">
      <alignment vertical="center"/>
    </xf>
    <xf numFmtId="0" fontId="51" fillId="0" borderId="0" xfId="6" applyFont="1" applyBorder="1" applyAlignment="1" applyProtection="1">
      <alignment horizontal="right" vertical="center"/>
    </xf>
    <xf numFmtId="177" fontId="51" fillId="0" borderId="0" xfId="6" applyNumberFormat="1" applyFont="1" applyBorder="1" applyAlignment="1" applyProtection="1">
      <alignment vertical="center"/>
    </xf>
    <xf numFmtId="0" fontId="53" fillId="0" borderId="0" xfId="6" applyFont="1" applyBorder="1" applyAlignment="1" applyProtection="1">
      <alignment horizontal="left" vertical="center"/>
    </xf>
    <xf numFmtId="0" fontId="51" fillId="0" borderId="0" xfId="6" applyFont="1" applyBorder="1" applyProtection="1">
      <alignment vertical="center"/>
    </xf>
    <xf numFmtId="0" fontId="51" fillId="0" borderId="0" xfId="6" applyFont="1" applyAlignment="1" applyProtection="1">
      <alignment horizontal="center" vertical="center"/>
    </xf>
    <xf numFmtId="0" fontId="45" fillId="0" borderId="0" xfId="6" applyFont="1" applyProtection="1">
      <alignment vertical="center"/>
    </xf>
    <xf numFmtId="0" fontId="45" fillId="0" borderId="0" xfId="6" applyFont="1" applyAlignment="1" applyProtection="1">
      <alignment horizontal="left" vertical="center"/>
    </xf>
    <xf numFmtId="0" fontId="45" fillId="0" borderId="0" xfId="6" applyFont="1">
      <alignment vertical="center"/>
    </xf>
    <xf numFmtId="0" fontId="45" fillId="0" borderId="0" xfId="6" applyFont="1" applyAlignment="1">
      <alignment horizontal="left" vertical="center"/>
    </xf>
    <xf numFmtId="0" fontId="45" fillId="0" borderId="0" xfId="6" applyFont="1" applyAlignment="1">
      <alignment horizontal="right" vertical="center"/>
    </xf>
    <xf numFmtId="0" fontId="51" fillId="0" borderId="73" xfId="6" applyFont="1" applyBorder="1" applyAlignment="1">
      <alignment horizontal="center" vertical="center" wrapText="1"/>
    </xf>
    <xf numFmtId="0" fontId="51" fillId="0" borderId="72" xfId="6" applyFont="1" applyBorder="1" applyAlignment="1">
      <alignment horizontal="center" vertical="center" wrapText="1"/>
    </xf>
    <xf numFmtId="0" fontId="51" fillId="0" borderId="19" xfId="6" applyFont="1" applyBorder="1" applyAlignment="1">
      <alignment vertical="center" wrapText="1"/>
    </xf>
    <xf numFmtId="0" fontId="51" fillId="0" borderId="74" xfId="6" applyFont="1" applyBorder="1" applyAlignment="1">
      <alignment vertical="center" wrapText="1"/>
    </xf>
    <xf numFmtId="0" fontId="51" fillId="0" borderId="45" xfId="6" applyFont="1" applyBorder="1" applyAlignment="1">
      <alignment horizontal="center" vertical="center" wrapText="1"/>
    </xf>
    <xf numFmtId="0" fontId="51" fillId="0" borderId="10" xfId="6" applyFont="1" applyBorder="1" applyAlignment="1">
      <alignment horizontal="center" vertical="center" wrapText="1"/>
    </xf>
    <xf numFmtId="0" fontId="51" fillId="0" borderId="0" xfId="6" applyFont="1" applyBorder="1" applyAlignment="1">
      <alignment vertical="center" wrapText="1"/>
    </xf>
    <xf numFmtId="0" fontId="51" fillId="0" borderId="16" xfId="6" applyFont="1" applyBorder="1" applyAlignment="1">
      <alignment vertical="center" wrapText="1"/>
    </xf>
    <xf numFmtId="0" fontId="53" fillId="0" borderId="8" xfId="6" applyFont="1" applyBorder="1" applyAlignment="1">
      <alignment horizontal="center" vertical="center"/>
    </xf>
    <xf numFmtId="0" fontId="53" fillId="0" borderId="26" xfId="6" applyFont="1" applyBorder="1" applyAlignment="1">
      <alignment horizontal="center" vertical="center"/>
    </xf>
    <xf numFmtId="0" fontId="53" fillId="0" borderId="32" xfId="6" applyFont="1" applyBorder="1" applyAlignment="1">
      <alignment horizontal="center" vertical="center"/>
    </xf>
    <xf numFmtId="0" fontId="53" fillId="0" borderId="25" xfId="6" applyFont="1" applyBorder="1" applyAlignment="1">
      <alignment horizontal="center" vertical="center"/>
    </xf>
    <xf numFmtId="0" fontId="53" fillId="0" borderId="25" xfId="6" applyFont="1" applyFill="1" applyBorder="1" applyAlignment="1">
      <alignment horizontal="center" vertical="center"/>
    </xf>
    <xf numFmtId="0" fontId="53" fillId="0" borderId="26" xfId="6" applyFont="1" applyFill="1" applyBorder="1" applyAlignment="1">
      <alignment horizontal="center" vertical="center"/>
    </xf>
    <xf numFmtId="0" fontId="53" fillId="0" borderId="32" xfId="6" applyFont="1" applyFill="1" applyBorder="1" applyAlignment="1">
      <alignment horizontal="center" vertical="center"/>
    </xf>
    <xf numFmtId="0" fontId="51" fillId="0" borderId="76" xfId="6" applyFont="1" applyBorder="1" applyAlignment="1">
      <alignment horizontal="center" vertical="center" wrapText="1"/>
    </xf>
    <xf numFmtId="0" fontId="51" fillId="0" borderId="75" xfId="6" applyFont="1" applyBorder="1" applyAlignment="1">
      <alignment horizontal="center" vertical="center" wrapText="1"/>
    </xf>
    <xf numFmtId="0" fontId="51" fillId="0" borderId="30" xfId="6" applyFont="1" applyBorder="1" applyAlignment="1">
      <alignment vertical="center" wrapText="1"/>
    </xf>
    <xf numFmtId="0" fontId="51" fillId="0" borderId="77" xfId="6" applyFont="1" applyBorder="1" applyAlignment="1">
      <alignment vertical="center" wrapText="1"/>
    </xf>
    <xf numFmtId="0" fontId="53" fillId="0" borderId="44" xfId="6" applyNumberFormat="1" applyFont="1" applyFill="1" applyBorder="1" applyAlignment="1">
      <alignment horizontal="center" vertical="center" wrapText="1"/>
    </xf>
    <xf numFmtId="0" fontId="53" fillId="0" borderId="12" xfId="6" applyNumberFormat="1" applyFont="1" applyFill="1" applyBorder="1" applyAlignment="1">
      <alignment horizontal="center" vertical="center" wrapText="1"/>
    </xf>
    <xf numFmtId="0" fontId="53" fillId="0" borderId="82" xfId="6" applyNumberFormat="1" applyFont="1" applyFill="1" applyBorder="1" applyAlignment="1">
      <alignment horizontal="center" vertical="center" wrapText="1"/>
    </xf>
    <xf numFmtId="0" fontId="53" fillId="0" borderId="81" xfId="6" applyNumberFormat="1" applyFont="1" applyFill="1" applyBorder="1" applyAlignment="1">
      <alignment horizontal="center" vertical="center" wrapText="1"/>
    </xf>
    <xf numFmtId="0" fontId="51" fillId="3" borderId="73" xfId="6" applyFont="1" applyFill="1" applyBorder="1" applyAlignment="1" applyProtection="1">
      <alignment horizontal="center" vertical="center" shrinkToFit="1"/>
    </xf>
    <xf numFmtId="0" fontId="51" fillId="3" borderId="72" xfId="6" applyFont="1" applyFill="1" applyBorder="1" applyAlignment="1" applyProtection="1">
      <alignment horizontal="center" vertical="center" shrinkToFit="1"/>
    </xf>
    <xf numFmtId="0" fontId="45" fillId="0" borderId="73" xfId="6" applyFont="1" applyBorder="1" applyAlignment="1">
      <alignment vertical="center"/>
    </xf>
    <xf numFmtId="0" fontId="45" fillId="0" borderId="19" xfId="6" applyFont="1" applyBorder="1" applyAlignment="1">
      <alignment vertical="center"/>
    </xf>
    <xf numFmtId="0" fontId="45" fillId="0" borderId="74" xfId="6" applyFont="1" applyBorder="1" applyAlignment="1">
      <alignment vertical="center"/>
    </xf>
    <xf numFmtId="0" fontId="51" fillId="7" borderId="149" xfId="6" applyFont="1" applyFill="1" applyBorder="1" applyAlignment="1" applyProtection="1">
      <alignment horizontal="center" vertical="center" shrinkToFit="1"/>
      <protection locked="0"/>
    </xf>
    <xf numFmtId="0" fontId="51" fillId="7" borderId="150" xfId="6" applyFont="1" applyFill="1" applyBorder="1" applyAlignment="1" applyProtection="1">
      <alignment horizontal="center" vertical="center" shrinkToFit="1"/>
      <protection locked="0"/>
    </xf>
    <xf numFmtId="0" fontId="51" fillId="7" borderId="151" xfId="6" applyFont="1" applyFill="1" applyBorder="1" applyAlignment="1" applyProtection="1">
      <alignment horizontal="center" vertical="center" shrinkToFit="1"/>
      <protection locked="0"/>
    </xf>
    <xf numFmtId="0" fontId="51" fillId="3" borderId="45" xfId="6" applyFont="1" applyFill="1" applyBorder="1" applyAlignment="1" applyProtection="1">
      <alignment horizontal="center" vertical="center" shrinkToFit="1"/>
    </xf>
    <xf numFmtId="0" fontId="51" fillId="3" borderId="10" xfId="6" applyFont="1" applyFill="1" applyBorder="1" applyAlignment="1" applyProtection="1">
      <alignment horizontal="center" vertical="center" shrinkToFit="1"/>
    </xf>
    <xf numFmtId="0" fontId="45" fillId="0" borderId="156" xfId="6" applyFont="1" applyBorder="1" applyAlignment="1">
      <alignment vertical="center"/>
    </xf>
    <xf numFmtId="0" fontId="45" fillId="0" borderId="116" xfId="6" applyFont="1" applyBorder="1" applyAlignment="1">
      <alignment vertical="center"/>
    </xf>
    <xf numFmtId="0" fontId="45" fillId="0" borderId="118" xfId="6" applyFont="1" applyBorder="1" applyAlignment="1">
      <alignment vertical="center"/>
    </xf>
    <xf numFmtId="178" fontId="51" fillId="0" borderId="157" xfId="6" applyNumberFormat="1" applyFont="1" applyBorder="1" applyAlignment="1">
      <alignment horizontal="center" vertical="center" shrinkToFit="1"/>
    </xf>
    <xf numFmtId="178" fontId="51" fillId="0" borderId="52" xfId="6" applyNumberFormat="1" applyFont="1" applyBorder="1" applyAlignment="1">
      <alignment horizontal="center" vertical="center" shrinkToFit="1"/>
    </xf>
    <xf numFmtId="178" fontId="51" fillId="0" borderId="54" xfId="6" applyNumberFormat="1" applyFont="1" applyBorder="1" applyAlignment="1">
      <alignment horizontal="center" vertical="center" shrinkToFit="1"/>
    </xf>
    <xf numFmtId="0" fontId="51" fillId="3" borderId="1" xfId="6" applyFont="1" applyFill="1" applyBorder="1" applyAlignment="1" applyProtection="1">
      <alignment horizontal="center" vertical="center" shrinkToFit="1"/>
    </xf>
    <xf numFmtId="0" fontId="51" fillId="3" borderId="9" xfId="6" applyFont="1" applyFill="1" applyBorder="1" applyAlignment="1" applyProtection="1">
      <alignment horizontal="center" vertical="center" shrinkToFit="1"/>
    </xf>
    <xf numFmtId="0" fontId="45" fillId="0" borderId="1" xfId="6" applyFont="1" applyBorder="1" applyAlignment="1">
      <alignment vertical="center"/>
    </xf>
    <xf numFmtId="0" fontId="45" fillId="0" borderId="2" xfId="6" applyFont="1" applyBorder="1" applyAlignment="1">
      <alignment vertical="center"/>
    </xf>
    <xf numFmtId="0" fontId="45" fillId="0" borderId="13" xfId="6" applyFont="1" applyBorder="1" applyAlignment="1">
      <alignment vertical="center"/>
    </xf>
    <xf numFmtId="0" fontId="51" fillId="7" borderId="160" xfId="6" applyFont="1" applyFill="1" applyBorder="1" applyAlignment="1" applyProtection="1">
      <alignment horizontal="center" vertical="center" shrinkToFit="1"/>
      <protection locked="0"/>
    </xf>
    <xf numFmtId="0" fontId="51" fillId="7" borderId="48" xfId="6" applyFont="1" applyFill="1" applyBorder="1" applyAlignment="1" applyProtection="1">
      <alignment horizontal="center" vertical="center" shrinkToFit="1"/>
      <protection locked="0"/>
    </xf>
    <xf numFmtId="0" fontId="51" fillId="7" borderId="49" xfId="6" applyFont="1" applyFill="1" applyBorder="1" applyAlignment="1" applyProtection="1">
      <alignment horizontal="center" vertical="center" shrinkToFit="1"/>
      <protection locked="0"/>
    </xf>
    <xf numFmtId="0" fontId="51" fillId="7" borderId="161" xfId="6" applyFont="1" applyFill="1" applyBorder="1" applyAlignment="1" applyProtection="1">
      <alignment horizontal="center" vertical="center" shrinkToFit="1"/>
      <protection locked="0"/>
    </xf>
    <xf numFmtId="0" fontId="45" fillId="0" borderId="165" xfId="6" applyFont="1" applyBorder="1" applyAlignment="1">
      <alignment vertical="center"/>
    </xf>
    <xf numFmtId="0" fontId="45" fillId="0" borderId="128" xfId="6" applyFont="1" applyBorder="1" applyAlignment="1">
      <alignment vertical="center"/>
    </xf>
    <xf numFmtId="0" fontId="45" fillId="0" borderId="166" xfId="6" applyFont="1" applyBorder="1" applyAlignment="1">
      <alignment vertical="center"/>
    </xf>
    <xf numFmtId="0" fontId="45" fillId="0" borderId="45" xfId="6" applyFont="1" applyBorder="1" applyAlignment="1">
      <alignment vertical="center"/>
    </xf>
    <xf numFmtId="0" fontId="45" fillId="0" borderId="0" xfId="6" applyFont="1" applyBorder="1" applyAlignment="1">
      <alignment vertical="center"/>
    </xf>
    <xf numFmtId="0" fontId="45" fillId="0" borderId="16" xfId="6" applyFont="1" applyBorder="1" applyAlignment="1">
      <alignment vertical="center"/>
    </xf>
    <xf numFmtId="0" fontId="51" fillId="3" borderId="3" xfId="6" applyFont="1" applyFill="1" applyBorder="1" applyAlignment="1" applyProtection="1">
      <alignment horizontal="center" vertical="center" shrinkToFit="1"/>
    </xf>
    <xf numFmtId="0" fontId="51" fillId="3" borderId="5" xfId="6" applyFont="1" applyFill="1" applyBorder="1" applyAlignment="1" applyProtection="1">
      <alignment horizontal="center" vertical="center" shrinkToFit="1"/>
    </xf>
    <xf numFmtId="0" fontId="45" fillId="0" borderId="109" xfId="6" applyFont="1" applyBorder="1" applyAlignment="1">
      <alignment vertical="center"/>
    </xf>
    <xf numFmtId="0" fontId="45" fillId="0" borderId="108" xfId="6" applyFont="1" applyBorder="1" applyAlignment="1">
      <alignment vertical="center"/>
    </xf>
    <xf numFmtId="0" fontId="45" fillId="0" borderId="110" xfId="6" applyFont="1" applyBorder="1" applyAlignment="1">
      <alignment vertical="center"/>
    </xf>
    <xf numFmtId="0" fontId="51" fillId="3" borderId="76" xfId="6" applyFont="1" applyFill="1" applyBorder="1" applyAlignment="1" applyProtection="1">
      <alignment horizontal="center" vertical="center" shrinkToFit="1"/>
    </xf>
    <xf numFmtId="0" fontId="51" fillId="3" borderId="75" xfId="6" applyFont="1" applyFill="1" applyBorder="1" applyAlignment="1" applyProtection="1">
      <alignment horizontal="center" vertical="center" shrinkToFit="1"/>
    </xf>
    <xf numFmtId="0" fontId="45" fillId="0" borderId="168" xfId="6" applyFont="1" applyBorder="1" applyAlignment="1">
      <alignment vertical="center"/>
    </xf>
    <xf numFmtId="0" fontId="45" fillId="0" borderId="132" xfId="6" applyFont="1" applyBorder="1" applyAlignment="1">
      <alignment vertical="center"/>
    </xf>
    <xf numFmtId="0" fontId="45" fillId="0" borderId="134" xfId="6" applyFont="1" applyBorder="1" applyAlignment="1">
      <alignment vertical="center"/>
    </xf>
    <xf numFmtId="178" fontId="51" fillId="0" borderId="169" xfId="6" applyNumberFormat="1" applyFont="1" applyBorder="1" applyAlignment="1">
      <alignment horizontal="center" vertical="center" shrinkToFit="1"/>
    </xf>
    <xf numFmtId="178" fontId="51" fillId="0" borderId="170" xfId="6" applyNumberFormat="1" applyFont="1" applyBorder="1" applyAlignment="1">
      <alignment horizontal="center" vertical="center" shrinkToFit="1"/>
    </xf>
    <xf numFmtId="178" fontId="51" fillId="0" borderId="171" xfId="6" applyNumberFormat="1" applyFont="1" applyBorder="1" applyAlignment="1">
      <alignment horizontal="center" vertical="center" shrinkToFit="1"/>
    </xf>
    <xf numFmtId="178" fontId="51" fillId="0" borderId="172" xfId="6" applyNumberFormat="1" applyFont="1" applyBorder="1" applyAlignment="1">
      <alignment horizontal="center" vertical="center" shrinkToFit="1"/>
    </xf>
    <xf numFmtId="0" fontId="45" fillId="3" borderId="0" xfId="6" applyFont="1" applyFill="1" applyBorder="1" applyAlignment="1" applyProtection="1">
      <alignment horizontal="center" vertical="center" shrinkToFit="1"/>
      <protection locked="0"/>
    </xf>
    <xf numFmtId="0" fontId="45" fillId="3" borderId="0" xfId="6" applyFont="1" applyFill="1" applyBorder="1" applyAlignment="1" applyProtection="1">
      <alignment horizontal="center" vertical="center" wrapText="1"/>
      <protection locked="0"/>
    </xf>
    <xf numFmtId="0" fontId="45" fillId="3" borderId="0" xfId="6" applyFont="1" applyFill="1" applyBorder="1" applyAlignment="1" applyProtection="1">
      <alignment horizontal="left" vertical="center" wrapText="1"/>
      <protection locked="0"/>
    </xf>
    <xf numFmtId="0" fontId="30" fillId="3" borderId="0" xfId="6" applyFont="1" applyFill="1" applyBorder="1" applyAlignment="1">
      <alignment vertical="center"/>
    </xf>
    <xf numFmtId="0" fontId="31" fillId="3" borderId="0" xfId="6" applyFont="1" applyFill="1" applyBorder="1" applyAlignment="1">
      <alignment vertical="center"/>
    </xf>
    <xf numFmtId="0" fontId="31" fillId="3" borderId="0" xfId="6" applyFont="1" applyFill="1" applyBorder="1" applyAlignment="1">
      <alignment horizontal="center" vertical="center"/>
    </xf>
    <xf numFmtId="0" fontId="45" fillId="3" borderId="0" xfId="6" applyFont="1" applyFill="1" applyBorder="1" applyAlignment="1">
      <alignment horizontal="center" vertical="center" wrapText="1"/>
    </xf>
    <xf numFmtId="1" fontId="45" fillId="3" borderId="0" xfId="6" applyNumberFormat="1" applyFont="1" applyFill="1" applyBorder="1" applyAlignment="1">
      <alignment horizontal="center" vertical="center" wrapText="1"/>
    </xf>
    <xf numFmtId="0" fontId="53" fillId="3" borderId="0" xfId="6" applyFont="1" applyFill="1" applyBorder="1" applyAlignment="1" applyProtection="1">
      <alignment horizontal="center" vertical="center" wrapText="1"/>
      <protection locked="0"/>
    </xf>
    <xf numFmtId="0" fontId="53" fillId="0" borderId="0" xfId="6" applyFont="1" applyFill="1" applyBorder="1" applyAlignment="1">
      <alignment vertical="center"/>
    </xf>
    <xf numFmtId="0" fontId="53" fillId="0" borderId="0" xfId="6" applyFont="1" applyFill="1" applyBorder="1" applyAlignment="1">
      <alignment horizontal="left" vertical="center"/>
    </xf>
    <xf numFmtId="0" fontId="53" fillId="3" borderId="0" xfId="6" applyFont="1" applyFill="1" applyBorder="1" applyAlignment="1">
      <alignment horizontal="center" vertical="center" wrapText="1"/>
    </xf>
    <xf numFmtId="1" fontId="53" fillId="3" borderId="0" xfId="6" applyNumberFormat="1" applyFont="1" applyFill="1" applyBorder="1" applyAlignment="1">
      <alignment horizontal="center" vertical="center" wrapText="1"/>
    </xf>
    <xf numFmtId="0" fontId="53" fillId="0" borderId="0" xfId="6" applyFont="1" applyFill="1" applyAlignment="1">
      <alignment vertical="center"/>
    </xf>
    <xf numFmtId="0" fontId="53" fillId="0" borderId="0" xfId="6" applyFont="1" applyFill="1" applyBorder="1" applyAlignment="1">
      <alignment horizontal="centerContinuous" vertical="center"/>
    </xf>
    <xf numFmtId="0" fontId="53" fillId="0" borderId="0" xfId="6" applyFont="1" applyFill="1" applyAlignment="1">
      <alignment horizontal="centerContinuous" vertical="center"/>
    </xf>
    <xf numFmtId="179" fontId="53" fillId="0" borderId="0" xfId="6" applyNumberFormat="1" applyFont="1" applyFill="1" applyBorder="1" applyAlignment="1">
      <alignment vertical="center"/>
    </xf>
    <xf numFmtId="179" fontId="53" fillId="0" borderId="0" xfId="6" applyNumberFormat="1" applyFont="1" applyFill="1" applyAlignment="1">
      <alignment vertical="center"/>
    </xf>
    <xf numFmtId="0" fontId="53" fillId="0" borderId="0" xfId="6" applyFont="1" applyFill="1" applyBorder="1" applyAlignment="1">
      <alignment horizontal="center" vertical="center"/>
    </xf>
    <xf numFmtId="181" fontId="45" fillId="3" borderId="0" xfId="6" applyNumberFormat="1" applyFont="1" applyFill="1" applyBorder="1" applyAlignment="1">
      <alignment horizontal="center" vertical="center"/>
    </xf>
    <xf numFmtId="0" fontId="53" fillId="3" borderId="0" xfId="6" applyFont="1" applyFill="1" applyBorder="1" applyAlignment="1" applyProtection="1">
      <alignment horizontal="center" vertical="center" shrinkToFit="1"/>
      <protection locked="0"/>
    </xf>
    <xf numFmtId="0" fontId="53" fillId="3" borderId="0" xfId="6" applyFont="1" applyFill="1" applyBorder="1" applyAlignment="1" applyProtection="1">
      <alignment horizontal="left" vertical="center" wrapText="1"/>
      <protection locked="0"/>
    </xf>
    <xf numFmtId="0" fontId="53" fillId="3" borderId="0" xfId="6" applyFont="1" applyFill="1" applyBorder="1" applyAlignment="1">
      <alignment vertical="center"/>
    </xf>
    <xf numFmtId="0" fontId="53" fillId="3" borderId="0" xfId="6" applyFont="1" applyFill="1" applyBorder="1" applyAlignment="1">
      <alignment horizontal="center" vertical="center"/>
    </xf>
    <xf numFmtId="0" fontId="53" fillId="0" borderId="0" xfId="6" applyFont="1" applyFill="1" applyBorder="1" applyAlignment="1" applyProtection="1">
      <alignment horizontal="right" vertical="center"/>
    </xf>
    <xf numFmtId="0" fontId="53" fillId="0" borderId="0" xfId="6" applyFont="1" applyFill="1" applyBorder="1" applyAlignment="1">
      <alignment horizontal="right" vertical="center"/>
    </xf>
    <xf numFmtId="0" fontId="53" fillId="3" borderId="0" xfId="6" applyFont="1" applyFill="1">
      <alignment vertical="center"/>
    </xf>
    <xf numFmtId="0" fontId="45" fillId="0" borderId="0" xfId="6" applyFont="1" applyFill="1">
      <alignment vertical="center"/>
    </xf>
    <xf numFmtId="0" fontId="45" fillId="0" borderId="0" xfId="6" applyFont="1" applyFill="1" applyAlignment="1">
      <alignment horizontal="left" vertical="center"/>
    </xf>
    <xf numFmtId="0" fontId="45" fillId="0" borderId="0" xfId="6" applyFont="1" applyFill="1" applyAlignment="1">
      <alignment horizontal="left" vertical="center" wrapText="1"/>
    </xf>
    <xf numFmtId="0" fontId="45" fillId="0" borderId="0" xfId="6" applyFont="1" applyAlignment="1">
      <alignment horizontal="left" vertical="center" wrapText="1"/>
    </xf>
    <xf numFmtId="0" fontId="45" fillId="0" borderId="0" xfId="6" applyFont="1" applyFill="1" applyAlignment="1">
      <alignment vertical="center" textRotation="90"/>
    </xf>
    <xf numFmtId="0" fontId="55" fillId="3" borderId="0" xfId="6" applyFont="1" applyFill="1" applyAlignment="1" applyProtection="1">
      <alignment horizontal="left" vertical="center"/>
    </xf>
    <xf numFmtId="0" fontId="56" fillId="3" borderId="0" xfId="6" applyFont="1" applyFill="1" applyAlignment="1" applyProtection="1">
      <alignment horizontal="center" vertical="center"/>
    </xf>
    <xf numFmtId="0" fontId="56" fillId="3" borderId="0" xfId="6" applyFont="1" applyFill="1" applyProtection="1">
      <alignment vertical="center"/>
    </xf>
    <xf numFmtId="0" fontId="56" fillId="3" borderId="0" xfId="6" applyFont="1" applyFill="1" applyAlignment="1" applyProtection="1">
      <alignment horizontal="left" vertical="center"/>
    </xf>
    <xf numFmtId="0" fontId="57" fillId="3" borderId="0" xfId="6" applyFont="1" applyFill="1">
      <alignment vertical="center"/>
    </xf>
    <xf numFmtId="0" fontId="56" fillId="3" borderId="0" xfId="6" applyFont="1" applyFill="1">
      <alignment vertical="center"/>
    </xf>
    <xf numFmtId="0" fontId="57" fillId="3" borderId="0" xfId="6" applyFont="1" applyFill="1" applyAlignment="1">
      <alignment horizontal="left" vertical="center"/>
    </xf>
    <xf numFmtId="0" fontId="56" fillId="3" borderId="0" xfId="6" applyFont="1" applyFill="1" applyAlignment="1" applyProtection="1">
      <alignment horizontal="center" vertical="center"/>
      <protection locked="0"/>
    </xf>
    <xf numFmtId="0" fontId="56" fillId="8" borderId="26" xfId="6" applyFont="1" applyFill="1" applyBorder="1" applyAlignment="1" applyProtection="1">
      <alignment horizontal="center" vertical="center"/>
      <protection locked="0"/>
    </xf>
    <xf numFmtId="0" fontId="56" fillId="8" borderId="0" xfId="6" applyFont="1" applyFill="1" applyBorder="1" applyAlignment="1" applyProtection="1">
      <alignment horizontal="center" vertical="center"/>
      <protection locked="0"/>
    </xf>
    <xf numFmtId="20" fontId="56" fillId="8" borderId="26" xfId="6" applyNumberFormat="1" applyFont="1" applyFill="1" applyBorder="1" applyAlignment="1" applyProtection="1">
      <alignment horizontal="center" vertical="center"/>
      <protection locked="0"/>
    </xf>
    <xf numFmtId="0" fontId="56" fillId="3" borderId="0" xfId="6" applyFont="1" applyFill="1" applyAlignment="1" applyProtection="1">
      <alignment horizontal="right" vertical="center"/>
      <protection locked="0"/>
    </xf>
    <xf numFmtId="0" fontId="56" fillId="3" borderId="0" xfId="6" applyFont="1" applyFill="1" applyProtection="1">
      <alignment vertical="center"/>
      <protection locked="0"/>
    </xf>
    <xf numFmtId="0" fontId="56" fillId="3" borderId="26" xfId="6" applyNumberFormat="1" applyFont="1" applyFill="1" applyBorder="1" applyAlignment="1" applyProtection="1">
      <alignment horizontal="center" vertical="center"/>
    </xf>
    <xf numFmtId="0" fontId="56" fillId="8" borderId="26" xfId="6" applyFont="1" applyFill="1" applyBorder="1" applyAlignment="1" applyProtection="1">
      <alignment horizontal="left" vertical="center"/>
      <protection locked="0"/>
    </xf>
    <xf numFmtId="20" fontId="56" fillId="3" borderId="26" xfId="6" applyNumberFormat="1" applyFont="1" applyFill="1" applyBorder="1" applyAlignment="1" applyProtection="1">
      <alignment horizontal="center" vertical="center"/>
      <protection locked="0"/>
    </xf>
    <xf numFmtId="0" fontId="58" fillId="8" borderId="28" xfId="6" applyFont="1" applyFill="1" applyBorder="1" applyAlignment="1" applyProtection="1">
      <alignment horizontal="center" vertical="center"/>
      <protection locked="0"/>
    </xf>
    <xf numFmtId="0" fontId="58" fillId="8" borderId="22" xfId="6" applyFont="1" applyFill="1" applyBorder="1" applyAlignment="1" applyProtection="1">
      <alignment horizontal="center" vertical="center"/>
      <protection locked="0"/>
    </xf>
    <xf numFmtId="0" fontId="58" fillId="8" borderId="24" xfId="6" applyFont="1" applyFill="1" applyBorder="1" applyAlignment="1" applyProtection="1">
      <alignment horizontal="center" vertical="center"/>
      <protection locked="0"/>
    </xf>
    <xf numFmtId="0" fontId="51" fillId="7" borderId="176" xfId="6" applyFont="1" applyFill="1" applyBorder="1" applyAlignment="1" applyProtection="1">
      <alignment horizontal="center" vertical="center" shrinkToFit="1"/>
      <protection locked="0"/>
    </xf>
    <xf numFmtId="0" fontId="51" fillId="7" borderId="177" xfId="6" applyFont="1" applyFill="1" applyBorder="1" applyAlignment="1" applyProtection="1">
      <alignment horizontal="center" vertical="center" shrinkToFit="1"/>
      <protection locked="0"/>
    </xf>
    <xf numFmtId="0" fontId="51" fillId="7" borderId="178" xfId="6" applyFont="1" applyFill="1" applyBorder="1" applyAlignment="1" applyProtection="1">
      <alignment horizontal="center" vertical="center" shrinkToFit="1"/>
      <protection locked="0"/>
    </xf>
    <xf numFmtId="0" fontId="51" fillId="7" borderId="179" xfId="6" applyFont="1" applyFill="1" applyBorder="1" applyAlignment="1" applyProtection="1">
      <alignment horizontal="center" vertical="center" shrinkToFit="1"/>
      <protection locked="0"/>
    </xf>
    <xf numFmtId="0" fontId="56" fillId="3" borderId="0" xfId="6" applyFont="1" applyFill="1" applyAlignment="1" applyProtection="1">
      <alignment horizontal="center" vertical="center" shrinkToFit="1"/>
      <protection locked="0"/>
    </xf>
    <xf numFmtId="0" fontId="45" fillId="3" borderId="26" xfId="6" applyFont="1" applyFill="1" applyBorder="1" applyAlignment="1">
      <alignment horizontal="right" vertical="center"/>
    </xf>
    <xf numFmtId="0" fontId="45" fillId="3" borderId="26" xfId="6" applyFont="1" applyFill="1" applyBorder="1" applyAlignment="1">
      <alignment vertical="center" shrinkToFit="1"/>
    </xf>
    <xf numFmtId="0" fontId="1" fillId="3" borderId="183" xfId="6" applyFill="1" applyBorder="1" applyAlignment="1">
      <alignment horizontal="center" vertical="center"/>
    </xf>
    <xf numFmtId="0" fontId="59" fillId="3" borderId="43" xfId="6" applyFont="1" applyFill="1" applyBorder="1" applyAlignment="1">
      <alignment horizontal="center" vertical="center"/>
    </xf>
    <xf numFmtId="0" fontId="59" fillId="3" borderId="184" xfId="6" applyFont="1" applyFill="1" applyBorder="1" applyAlignment="1">
      <alignment horizontal="center" vertical="center"/>
    </xf>
    <xf numFmtId="0" fontId="60" fillId="3" borderId="184" xfId="6" applyFont="1" applyFill="1" applyBorder="1" applyAlignment="1">
      <alignment horizontal="center" vertical="center"/>
    </xf>
    <xf numFmtId="0" fontId="61" fillId="3" borderId="185" xfId="6" applyFont="1" applyFill="1" applyBorder="1" applyAlignment="1">
      <alignment horizontal="center" vertical="center"/>
    </xf>
    <xf numFmtId="0" fontId="61" fillId="3" borderId="42" xfId="6" applyFont="1" applyFill="1" applyBorder="1" applyAlignment="1">
      <alignment vertical="center" shrinkToFit="1"/>
    </xf>
    <xf numFmtId="0" fontId="61" fillId="3" borderId="11" xfId="6" applyFont="1" applyFill="1" applyBorder="1" applyAlignment="1">
      <alignment vertical="center" shrinkToFit="1"/>
    </xf>
    <xf numFmtId="0" fontId="61" fillId="3" borderId="11" xfId="6" applyFont="1" applyFill="1" applyBorder="1">
      <alignment vertical="center"/>
    </xf>
    <xf numFmtId="0" fontId="61" fillId="3" borderId="26" xfId="6" applyFont="1" applyFill="1" applyBorder="1" applyAlignment="1">
      <alignment vertical="center" shrinkToFit="1"/>
    </xf>
    <xf numFmtId="0" fontId="61" fillId="3" borderId="31" xfId="6" applyFont="1" applyFill="1" applyBorder="1">
      <alignment vertical="center"/>
    </xf>
    <xf numFmtId="0" fontId="61" fillId="3" borderId="26" xfId="6" applyFont="1" applyFill="1" applyBorder="1">
      <alignment vertical="center"/>
    </xf>
    <xf numFmtId="0" fontId="61" fillId="3" borderId="32" xfId="6" applyFont="1" applyFill="1" applyBorder="1">
      <alignment vertical="center"/>
    </xf>
    <xf numFmtId="0" fontId="60" fillId="3" borderId="81" xfId="6" applyFont="1" applyFill="1" applyBorder="1">
      <alignment vertical="center"/>
    </xf>
    <xf numFmtId="0" fontId="61" fillId="3" borderId="12" xfId="6" applyFont="1" applyFill="1" applyBorder="1" applyAlignment="1">
      <alignment vertical="center" shrinkToFit="1"/>
    </xf>
    <xf numFmtId="0" fontId="61" fillId="3" borderId="12" xfId="6" applyFont="1" applyFill="1" applyBorder="1">
      <alignment vertical="center"/>
    </xf>
    <xf numFmtId="0" fontId="61" fillId="3" borderId="82" xfId="6" applyFont="1" applyFill="1" applyBorder="1">
      <alignment vertical="center"/>
    </xf>
    <xf numFmtId="0" fontId="2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3" fillId="0" borderId="89" xfId="2" applyBorder="1" applyAlignment="1">
      <alignment horizontal="center" vertical="center"/>
    </xf>
    <xf numFmtId="0" fontId="3" fillId="0" borderId="91" xfId="2" applyBorder="1" applyAlignment="1">
      <alignment horizontal="center" vertical="center"/>
    </xf>
    <xf numFmtId="0" fontId="3" fillId="0" borderId="45" xfId="2" applyBorder="1" applyAlignment="1">
      <alignment horizontal="center" vertical="center"/>
    </xf>
    <xf numFmtId="0" fontId="3" fillId="0" borderId="16" xfId="2" applyBorder="1" applyAlignment="1">
      <alignment horizontal="center" vertical="center"/>
    </xf>
    <xf numFmtId="0" fontId="3" fillId="0" borderId="76" xfId="2" applyBorder="1" applyAlignment="1">
      <alignment horizontal="center" vertical="center"/>
    </xf>
    <xf numFmtId="0" fontId="3" fillId="0" borderId="77" xfId="2" applyBorder="1" applyAlignment="1">
      <alignment horizontal="center" vertical="center"/>
    </xf>
    <xf numFmtId="0" fontId="28" fillId="0" borderId="0" xfId="2" applyFont="1" applyAlignment="1">
      <alignment horizontal="center"/>
    </xf>
    <xf numFmtId="0" fontId="20" fillId="0" borderId="0" xfId="0" applyFont="1" applyAlignment="1">
      <alignment horizontal="center" vertical="center"/>
    </xf>
    <xf numFmtId="0" fontId="28" fillId="0" borderId="0" xfId="0" applyFont="1" applyFill="1" applyAlignment="1">
      <alignment horizontal="center"/>
    </xf>
    <xf numFmtId="0" fontId="0" fillId="2" borderId="26" xfId="0" applyFill="1" applyBorder="1" applyAlignment="1">
      <alignment horizontal="center" vertical="center"/>
    </xf>
    <xf numFmtId="0" fontId="0" fillId="0" borderId="0" xfId="0" applyAlignment="1">
      <alignment horizontal="justify" vertical="center"/>
    </xf>
    <xf numFmtId="0" fontId="0" fillId="0" borderId="0" xfId="0" applyBorder="1" applyAlignment="1">
      <alignment horizontal="justify" vertical="center" wrapText="1"/>
    </xf>
    <xf numFmtId="0" fontId="0" fillId="0" borderId="0" xfId="0" applyAlignment="1">
      <alignment horizontal="justify"/>
    </xf>
    <xf numFmtId="0" fontId="3" fillId="0" borderId="0" xfId="2" applyAlignment="1">
      <alignment horizontal="justify" vertical="center"/>
    </xf>
    <xf numFmtId="0" fontId="23" fillId="0" borderId="10" xfId="0" applyFont="1" applyBorder="1" applyAlignment="1">
      <alignment horizontal="justify" wrapText="1"/>
    </xf>
    <xf numFmtId="0" fontId="30" fillId="0" borderId="0" xfId="0" applyFont="1" applyAlignment="1">
      <alignment horizontal="justify" wrapText="1"/>
    </xf>
    <xf numFmtId="0" fontId="29" fillId="0" borderId="25" xfId="0" applyFont="1" applyBorder="1" applyAlignment="1">
      <alignment horizontal="justify" vertical="center"/>
    </xf>
    <xf numFmtId="0" fontId="29" fillId="0" borderId="45" xfId="0" applyFont="1" applyBorder="1" applyAlignment="1">
      <alignment horizontal="justify" vertical="center" wrapText="1"/>
    </xf>
    <xf numFmtId="0" fontId="29" fillId="0" borderId="0" xfId="0" applyFont="1" applyBorder="1" applyAlignment="1">
      <alignment horizontal="justify" vertical="center" wrapText="1"/>
    </xf>
    <xf numFmtId="0" fontId="23" fillId="0" borderId="0" xfId="0" applyFont="1" applyBorder="1" applyAlignment="1">
      <alignment horizontal="justify" vertical="center"/>
    </xf>
    <xf numFmtId="0" fontId="23" fillId="0" borderId="10" xfId="0" applyFont="1" applyBorder="1" applyAlignment="1">
      <alignment horizontal="justify" vertical="center"/>
    </xf>
    <xf numFmtId="0" fontId="31" fillId="0" borderId="0" xfId="0" applyFont="1" applyBorder="1" applyAlignment="1">
      <alignment horizontal="justify" vertical="center" wrapText="1"/>
    </xf>
    <xf numFmtId="0" fontId="23" fillId="0" borderId="10" xfId="2" applyFont="1" applyBorder="1" applyAlignment="1">
      <alignment horizontal="justify" vertical="center"/>
    </xf>
    <xf numFmtId="0" fontId="29" fillId="0" borderId="23" xfId="0" applyFont="1" applyBorder="1" applyAlignment="1">
      <alignment horizontal="justify" vertical="center"/>
    </xf>
    <xf numFmtId="0" fontId="29" fillId="0" borderId="15" xfId="0" applyFont="1" applyBorder="1" applyAlignment="1">
      <alignment horizontal="justify" vertical="center" wrapText="1"/>
    </xf>
    <xf numFmtId="0" fontId="29" fillId="0" borderId="30" xfId="0" applyFont="1" applyBorder="1" applyAlignment="1">
      <alignment horizontal="justify" vertical="center" wrapText="1"/>
    </xf>
    <xf numFmtId="0" fontId="23" fillId="0" borderId="30" xfId="0" applyFont="1" applyBorder="1" applyAlignment="1">
      <alignment horizontal="justify" vertical="center"/>
    </xf>
    <xf numFmtId="0" fontId="23" fillId="0" borderId="75" xfId="0" applyFont="1" applyBorder="1" applyAlignment="1">
      <alignment horizontal="justify" vertical="center"/>
    </xf>
    <xf numFmtId="0" fontId="23" fillId="0" borderId="112" xfId="0" applyFont="1" applyBorder="1" applyAlignment="1">
      <alignment horizontal="justify" vertical="center"/>
    </xf>
    <xf numFmtId="0" fontId="29" fillId="0" borderId="56" xfId="0" applyFont="1" applyBorder="1" applyAlignment="1">
      <alignment horizontal="justify" vertical="center"/>
    </xf>
    <xf numFmtId="0" fontId="29" fillId="0" borderId="0" xfId="0" applyFont="1" applyBorder="1" applyAlignment="1">
      <alignment horizontal="justify" vertical="center"/>
    </xf>
    <xf numFmtId="0" fontId="29" fillId="0" borderId="90" xfId="0" applyFont="1" applyBorder="1" applyAlignment="1">
      <alignment horizontal="justify" vertical="center"/>
    </xf>
    <xf numFmtId="0" fontId="32" fillId="0" borderId="7" xfId="0" applyFont="1" applyBorder="1" applyAlignment="1">
      <alignment horizontal="justify" vertical="center" wrapText="1"/>
    </xf>
    <xf numFmtId="0" fontId="29" fillId="0" borderId="8" xfId="0" applyFont="1" applyBorder="1" applyAlignment="1">
      <alignment horizontal="justify" vertical="center" wrapText="1"/>
    </xf>
    <xf numFmtId="0" fontId="29" fillId="0" borderId="6" xfId="0" applyFont="1" applyBorder="1" applyAlignment="1">
      <alignment horizontal="justify" vertical="center" wrapText="1"/>
    </xf>
    <xf numFmtId="0" fontId="29" fillId="0" borderId="7" xfId="0" applyFont="1" applyBorder="1" applyAlignment="1">
      <alignment horizontal="justify" vertical="center" wrapText="1"/>
    </xf>
    <xf numFmtId="0" fontId="23" fillId="0" borderId="8" xfId="2" applyFont="1" applyBorder="1" applyAlignment="1">
      <alignment horizontal="justify" vertical="center"/>
    </xf>
    <xf numFmtId="0" fontId="3" fillId="0" borderId="7" xfId="2" applyBorder="1" applyAlignment="1">
      <alignment horizontal="justify" vertical="center"/>
    </xf>
    <xf numFmtId="0" fontId="29" fillId="0" borderId="57" xfId="0" applyFont="1" applyBorder="1" applyAlignment="1">
      <alignment horizontal="justify" vertical="center"/>
    </xf>
    <xf numFmtId="0" fontId="29" fillId="0" borderId="30" xfId="0" applyFont="1" applyBorder="1" applyAlignment="1">
      <alignment horizontal="justify" vertical="center"/>
    </xf>
    <xf numFmtId="0" fontId="23" fillId="0" borderId="30" xfId="2" applyFont="1" applyBorder="1" applyAlignment="1">
      <alignment horizontal="justify" vertical="center"/>
    </xf>
    <xf numFmtId="0" fontId="29" fillId="0" borderId="114" xfId="0" applyFont="1" applyBorder="1" applyAlignment="1">
      <alignment horizontal="justify" vertical="center" wrapText="1"/>
    </xf>
    <xf numFmtId="0" fontId="29" fillId="0" borderId="119" xfId="0" applyFont="1" applyBorder="1" applyAlignment="1">
      <alignment horizontal="justify" vertical="center" wrapText="1"/>
    </xf>
    <xf numFmtId="0" fontId="33" fillId="0" borderId="0" xfId="3" applyAlignment="1">
      <alignment horizontal="justify" vertical="center"/>
    </xf>
    <xf numFmtId="0" fontId="29" fillId="0" borderId="0" xfId="2" applyFont="1" applyBorder="1" applyAlignment="1">
      <alignment horizontal="justify" vertical="center"/>
    </xf>
    <xf numFmtId="0" fontId="29" fillId="0" borderId="0" xfId="2" applyFont="1" applyBorder="1" applyAlignment="1">
      <alignment horizontal="justify" vertical="center" wrapText="1"/>
    </xf>
    <xf numFmtId="0" fontId="23" fillId="0" borderId="0" xfId="2" applyFont="1" applyAlignment="1">
      <alignment horizontal="justify"/>
    </xf>
    <xf numFmtId="0" fontId="3" fillId="0" borderId="0" xfId="2" applyAlignment="1">
      <alignment horizontal="justify"/>
    </xf>
    <xf numFmtId="0" fontId="3" fillId="0" borderId="0" xfId="2" applyFont="1" applyAlignment="1">
      <alignment horizontal="justify"/>
    </xf>
    <xf numFmtId="0" fontId="3" fillId="0" borderId="126" xfId="2" applyBorder="1" applyAlignment="1">
      <alignment horizontal="justify" vertical="center"/>
    </xf>
    <xf numFmtId="0" fontId="23" fillId="0" borderId="129" xfId="0" applyFont="1" applyBorder="1" applyAlignment="1">
      <alignment horizontal="justify" wrapText="1"/>
    </xf>
    <xf numFmtId="0" fontId="29" fillId="0" borderId="33" xfId="0" applyFont="1" applyBorder="1" applyAlignment="1">
      <alignment horizontal="justify" vertical="center"/>
    </xf>
    <xf numFmtId="0" fontId="23" fillId="0" borderId="130" xfId="0" applyFont="1" applyBorder="1" applyAlignment="1">
      <alignment horizontal="justify" vertical="center"/>
    </xf>
    <xf numFmtId="0" fontId="31" fillId="0" borderId="56" xfId="0" applyFont="1" applyBorder="1" applyAlignment="1">
      <alignment horizontal="justify" vertical="center" wrapText="1"/>
    </xf>
    <xf numFmtId="0" fontId="3" fillId="0" borderId="56" xfId="2" applyBorder="1" applyAlignment="1">
      <alignment horizontal="justify" vertical="center"/>
    </xf>
    <xf numFmtId="0" fontId="3" fillId="0" borderId="57" xfId="2" applyBorder="1" applyAlignment="1">
      <alignment horizontal="justify" vertical="center"/>
    </xf>
    <xf numFmtId="0" fontId="20" fillId="0" borderId="0" xfId="0" applyFont="1" applyAlignment="1">
      <alignment horizontal="justify" vertical="center"/>
    </xf>
    <xf numFmtId="0" fontId="20" fillId="0" borderId="0" xfId="0" applyFont="1" applyBorder="1" applyAlignment="1">
      <alignment horizontal="justify" vertical="center" wrapText="1"/>
    </xf>
    <xf numFmtId="0" fontId="0" fillId="0" borderId="26" xfId="0" applyFont="1" applyFill="1" applyBorder="1" applyAlignment="1">
      <alignment horizontal="justify" vertical="center"/>
    </xf>
    <xf numFmtId="0" fontId="0" fillId="0" borderId="0" xfId="0" applyFill="1" applyAlignment="1">
      <alignment horizontal="justify" vertical="center"/>
    </xf>
    <xf numFmtId="176" fontId="20" fillId="0" borderId="0" xfId="0" applyNumberFormat="1" applyFont="1" applyAlignment="1">
      <alignment horizontal="center" vertical="center" shrinkToFit="1"/>
    </xf>
    <xf numFmtId="0" fontId="20" fillId="0" borderId="0" xfId="0" applyFont="1" applyAlignment="1">
      <alignment horizontal="center" vertical="center" shrinkToFit="1"/>
    </xf>
    <xf numFmtId="0" fontId="20" fillId="0" borderId="0" xfId="0" applyFont="1" applyBorder="1" applyAlignment="1">
      <alignment horizontal="center" vertical="center"/>
    </xf>
    <xf numFmtId="0" fontId="0" fillId="0" borderId="0" xfId="0" applyFill="1" applyAlignment="1">
      <alignment horizontal="center" vertical="center"/>
    </xf>
    <xf numFmtId="176" fontId="0" fillId="0" borderId="0" xfId="0" applyNumberFormat="1" applyAlignment="1">
      <alignment horizontal="center" vertical="center"/>
    </xf>
    <xf numFmtId="0" fontId="0" fillId="0" borderId="0" xfId="0" applyBorder="1" applyAlignment="1">
      <alignment horizontal="center" vertical="center"/>
    </xf>
    <xf numFmtId="0" fontId="29" fillId="0" borderId="0" xfId="2" applyFont="1" applyBorder="1" applyAlignment="1">
      <alignment horizontal="center" vertical="center"/>
    </xf>
    <xf numFmtId="0" fontId="29" fillId="0" borderId="19" xfId="2" applyFont="1" applyBorder="1" applyAlignment="1">
      <alignment horizontal="center" vertical="center"/>
    </xf>
    <xf numFmtId="0" fontId="3" fillId="0" borderId="30" xfId="2" applyBorder="1" applyAlignment="1">
      <alignment horizontal="center" vertical="center"/>
    </xf>
    <xf numFmtId="176" fontId="0" fillId="0" borderId="26" xfId="0" applyNumberFormat="1" applyBorder="1" applyAlignment="1">
      <alignment horizontal="center" vertical="center"/>
    </xf>
    <xf numFmtId="176" fontId="20" fillId="0" borderId="0" xfId="0" applyNumberFormat="1" applyFont="1" applyAlignment="1">
      <alignment horizontal="center" vertical="center"/>
    </xf>
    <xf numFmtId="0" fontId="0" fillId="0" borderId="26" xfId="0" applyFill="1" applyBorder="1" applyAlignment="1">
      <alignment horizontal="center" vertical="center"/>
    </xf>
    <xf numFmtId="0" fontId="17" fillId="0" borderId="0" xfId="0" applyFont="1" applyBorder="1" applyAlignment="1">
      <alignment horizontal="left" vertical="top" wrapText="1"/>
    </xf>
    <xf numFmtId="0" fontId="17" fillId="0" borderId="46" xfId="0" applyFont="1" applyBorder="1" applyAlignment="1">
      <alignment horizontal="left" vertical="top" wrapText="1"/>
    </xf>
    <xf numFmtId="0" fontId="5" fillId="0" borderId="4" xfId="0" applyFont="1" applyBorder="1" applyAlignment="1">
      <alignment horizontal="left" vertical="center"/>
    </xf>
    <xf numFmtId="0" fontId="5" fillId="0" borderId="4" xfId="0" applyFont="1" applyBorder="1" applyAlignment="1">
      <alignment horizontal="right" vertical="center"/>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44" xfId="0" applyFont="1" applyBorder="1" applyAlignment="1">
      <alignment horizontal="center" vertical="center"/>
    </xf>
    <xf numFmtId="0" fontId="5" fillId="0" borderId="15" xfId="0" applyFont="1" applyBorder="1" applyAlignment="1">
      <alignment horizontal="right" vertical="center"/>
    </xf>
    <xf numFmtId="0" fontId="5" fillId="0" borderId="20"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8" xfId="0" applyFont="1" applyBorder="1" applyAlignment="1">
      <alignment horizontal="left" vertical="center"/>
    </xf>
    <xf numFmtId="0" fontId="5" fillId="0" borderId="49" xfId="0" applyFont="1" applyBorder="1" applyAlignment="1">
      <alignment horizontal="left"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6"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38" fillId="0" borderId="0" xfId="0" applyFont="1" applyAlignment="1">
      <alignment horizontal="center" vertical="center"/>
    </xf>
    <xf numFmtId="0" fontId="6" fillId="0" borderId="55"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56"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57"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0" borderId="45"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3" xfId="0" applyFont="1" applyBorder="1" applyAlignment="1">
      <alignment horizontal="left" vertical="center"/>
    </xf>
    <xf numFmtId="0" fontId="5" fillId="0" borderId="50" xfId="0" applyFont="1" applyBorder="1" applyAlignment="1">
      <alignment horizontal="lef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5" fillId="0" borderId="51" xfId="0" applyFont="1" applyBorder="1" applyAlignment="1">
      <alignment horizontal="left" vertical="center"/>
    </xf>
    <xf numFmtId="0" fontId="5" fillId="0" borderId="53" xfId="0" applyFont="1" applyBorder="1" applyAlignment="1">
      <alignment horizontal="left" vertical="center"/>
    </xf>
    <xf numFmtId="0" fontId="5" fillId="0" borderId="52" xfId="0" applyFont="1" applyBorder="1" applyAlignment="1">
      <alignment horizontal="left" vertical="center"/>
    </xf>
    <xf numFmtId="0" fontId="5" fillId="0" borderId="54" xfId="0" applyFont="1" applyBorder="1" applyAlignment="1">
      <alignment horizontal="left" vertical="center"/>
    </xf>
    <xf numFmtId="0" fontId="0" fillId="0" borderId="7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4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10" fillId="0" borderId="55" xfId="0" applyFont="1" applyBorder="1" applyAlignment="1">
      <alignment horizontal="center" vertical="center"/>
    </xf>
    <xf numFmtId="0" fontId="10" fillId="0" borderId="19" xfId="0" applyFont="1" applyBorder="1" applyAlignment="1">
      <alignment horizontal="center" vertical="center"/>
    </xf>
    <xf numFmtId="0" fontId="10" fillId="0" borderId="74" xfId="0" applyFont="1" applyBorder="1" applyAlignment="1">
      <alignment horizontal="center" vertical="center"/>
    </xf>
    <xf numFmtId="0" fontId="10" fillId="0" borderId="56"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57" xfId="0" applyFont="1" applyBorder="1" applyAlignment="1">
      <alignment horizontal="center" vertical="center"/>
    </xf>
    <xf numFmtId="0" fontId="10" fillId="0" borderId="30" xfId="0" applyFont="1" applyBorder="1" applyAlignment="1">
      <alignment horizontal="center" vertical="center"/>
    </xf>
    <xf numFmtId="0" fontId="10" fillId="0" borderId="77"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45" xfId="0" applyFont="1" applyFill="1" applyBorder="1" applyAlignment="1">
      <alignment horizontal="left" vertical="center"/>
    </xf>
    <xf numFmtId="0" fontId="0" fillId="0" borderId="0"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7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Border="1" applyAlignment="1">
      <alignment horizontal="center" vertical="center"/>
    </xf>
    <xf numFmtId="0" fontId="13" fillId="0" borderId="59" xfId="0" applyFont="1" applyFill="1" applyBorder="1" applyAlignment="1">
      <alignment horizontal="center" vertical="center"/>
    </xf>
    <xf numFmtId="0" fontId="0" fillId="0" borderId="73"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3" fillId="0" borderId="58"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63"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1" xfId="0" applyFont="1" applyFill="1" applyBorder="1" applyAlignment="1">
      <alignment horizontal="left" vertical="center"/>
    </xf>
    <xf numFmtId="0" fontId="0" fillId="0" borderId="6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7" xfId="0" applyFont="1" applyBorder="1" applyAlignment="1">
      <alignment horizontal="left" vertical="center"/>
    </xf>
    <xf numFmtId="0" fontId="0" fillId="0" borderId="67" xfId="0" applyFont="1" applyBorder="1" applyAlignment="1">
      <alignment horizontal="left" vertical="center"/>
    </xf>
    <xf numFmtId="0" fontId="0" fillId="0" borderId="43" xfId="0" applyFont="1" applyBorder="1" applyAlignment="1">
      <alignment horizontal="left" vertical="center"/>
    </xf>
    <xf numFmtId="0" fontId="0" fillId="0" borderId="71" xfId="0" applyFont="1" applyBorder="1" applyAlignment="1">
      <alignment horizontal="center" vertical="center"/>
    </xf>
    <xf numFmtId="0" fontId="0" fillId="0" borderId="6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Fill="1" applyAlignment="1">
      <alignment horizontal="left" vertical="center" wrapText="1"/>
    </xf>
    <xf numFmtId="0" fontId="0" fillId="0" borderId="55" xfId="0" applyFont="1" applyBorder="1" applyAlignment="1">
      <alignment horizontal="left" vertical="center" wrapText="1"/>
    </xf>
    <xf numFmtId="0" fontId="0" fillId="0" borderId="19" xfId="0" applyFont="1" applyBorder="1" applyAlignment="1">
      <alignment horizontal="left" vertical="center" wrapText="1"/>
    </xf>
    <xf numFmtId="0" fontId="0" fillId="0" borderId="72" xfId="0" applyFont="1" applyBorder="1" applyAlignment="1">
      <alignment horizontal="left" vertical="center" wrapText="1"/>
    </xf>
    <xf numFmtId="0" fontId="0" fillId="0" borderId="56"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57" xfId="0" applyFont="1" applyBorder="1" applyAlignment="1">
      <alignment horizontal="left" vertical="center" wrapText="1"/>
    </xf>
    <xf numFmtId="0" fontId="0" fillId="0" borderId="30" xfId="0" applyFont="1" applyBorder="1" applyAlignment="1">
      <alignment horizontal="left" vertical="center" wrapText="1"/>
    </xf>
    <xf numFmtId="0" fontId="0" fillId="0" borderId="75" xfId="0" applyFont="1" applyBorder="1" applyAlignment="1">
      <alignment horizontal="left" vertical="center" wrapText="1"/>
    </xf>
    <xf numFmtId="0" fontId="0" fillId="0" borderId="73"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74" xfId="0" applyFont="1" applyBorder="1" applyAlignment="1">
      <alignment horizontal="center" vertical="center"/>
    </xf>
    <xf numFmtId="0" fontId="0" fillId="0" borderId="50"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center" vertical="center"/>
    </xf>
    <xf numFmtId="0" fontId="0" fillId="0" borderId="76" xfId="0" applyFont="1" applyBorder="1" applyAlignment="1">
      <alignment horizontal="center" vertical="center"/>
    </xf>
    <xf numFmtId="0" fontId="0" fillId="0" borderId="75" xfId="0" applyFont="1" applyBorder="1" applyAlignment="1">
      <alignment horizontal="center" vertical="center"/>
    </xf>
    <xf numFmtId="0" fontId="0" fillId="0" borderId="45"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right" vertical="center"/>
    </xf>
    <xf numFmtId="0" fontId="0" fillId="0" borderId="2" xfId="0" applyFont="1" applyBorder="1" applyAlignment="1">
      <alignment horizontal="right" vertical="center"/>
    </xf>
    <xf numFmtId="0" fontId="0" fillId="0" borderId="13" xfId="0" applyFont="1" applyBorder="1" applyAlignment="1">
      <alignment horizontal="right" vertical="center"/>
    </xf>
    <xf numFmtId="0" fontId="0" fillId="0" borderId="76" xfId="0" applyFont="1" applyBorder="1" applyAlignment="1">
      <alignment horizontal="right" vertical="center"/>
    </xf>
    <xf numFmtId="0" fontId="0" fillId="0" borderId="30" xfId="0" applyFont="1" applyBorder="1" applyAlignment="1">
      <alignment horizontal="right" vertical="center"/>
    </xf>
    <xf numFmtId="0" fontId="0" fillId="0" borderId="77" xfId="0"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79" xfId="0" applyFont="1" applyBorder="1" applyAlignment="1">
      <alignment horizontal="center" vertical="center"/>
    </xf>
    <xf numFmtId="0" fontId="0" fillId="0" borderId="78" xfId="0" applyFont="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45"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16"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45" xfId="0" applyFont="1" applyBorder="1" applyAlignment="1">
      <alignment horizontal="left" vertical="top"/>
    </xf>
    <xf numFmtId="0" fontId="0" fillId="0" borderId="0" xfId="0" applyFont="1" applyBorder="1" applyAlignment="1">
      <alignment horizontal="left" vertical="top"/>
    </xf>
    <xf numFmtId="0" fontId="0" fillId="0" borderId="16"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56" xfId="0" applyFont="1" applyBorder="1" applyAlignment="1">
      <alignment horizontal="center" vertical="center"/>
    </xf>
    <xf numFmtId="0" fontId="0" fillId="0" borderId="5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81"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15" fillId="0" borderId="0" xfId="0" applyFont="1" applyBorder="1" applyAlignment="1">
      <alignment horizontal="center" vertical="center"/>
    </xf>
    <xf numFmtId="0" fontId="0" fillId="0" borderId="76" xfId="0" applyFont="1" applyBorder="1" applyAlignment="1">
      <alignment horizontal="left" vertical="center" wrapText="1"/>
    </xf>
    <xf numFmtId="0" fontId="15" fillId="0" borderId="0" xfId="0" applyFont="1" applyBorder="1" applyAlignment="1">
      <alignment horizontal="left" vertical="center"/>
    </xf>
    <xf numFmtId="0" fontId="0" fillId="0" borderId="72"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3" xfId="0" applyFont="1" applyBorder="1" applyAlignment="1">
      <alignment horizontal="left" vertical="center"/>
    </xf>
    <xf numFmtId="0" fontId="0" fillId="0" borderId="19" xfId="0" applyFont="1" applyBorder="1" applyAlignment="1">
      <alignment horizontal="left" vertical="center"/>
    </xf>
    <xf numFmtId="0" fontId="10" fillId="0" borderId="19" xfId="0" applyFont="1" applyBorder="1" applyAlignment="1">
      <alignment horizontal="left" vertical="center"/>
    </xf>
    <xf numFmtId="0" fontId="10" fillId="0" borderId="74" xfId="0" applyFont="1" applyBorder="1" applyAlignment="1">
      <alignment horizontal="left" vertical="center"/>
    </xf>
    <xf numFmtId="0" fontId="10" fillId="0" borderId="0" xfId="0" applyFont="1" applyBorder="1" applyAlignment="1">
      <alignment horizontal="left" vertical="center"/>
    </xf>
    <xf numFmtId="0" fontId="10" fillId="0" borderId="16" xfId="0" applyFont="1" applyBorder="1" applyAlignment="1">
      <alignment horizontal="left" vertical="center"/>
    </xf>
    <xf numFmtId="0" fontId="10" fillId="0" borderId="30" xfId="0" applyFont="1" applyBorder="1" applyAlignment="1">
      <alignment horizontal="left" vertical="center"/>
    </xf>
    <xf numFmtId="0" fontId="10" fillId="0" borderId="77" xfId="0" applyFont="1" applyBorder="1" applyAlignment="1">
      <alignment horizontal="left" vertical="center"/>
    </xf>
    <xf numFmtId="0" fontId="20" fillId="0" borderId="0" xfId="0" applyFont="1" applyFill="1" applyBorder="1" applyAlignment="1">
      <alignment horizontal="left" vertical="top" wrapText="1"/>
    </xf>
    <xf numFmtId="0" fontId="20" fillId="0" borderId="30" xfId="0" applyFont="1" applyFill="1" applyBorder="1" applyAlignment="1">
      <alignment horizontal="left" vertical="top" wrapText="1"/>
    </xf>
    <xf numFmtId="0" fontId="20" fillId="0" borderId="79"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78" xfId="0" applyFont="1" applyFill="1" applyBorder="1" applyAlignment="1">
      <alignment horizontal="center" vertical="center"/>
    </xf>
    <xf numFmtId="0" fontId="20" fillId="0" borderId="5" xfId="0" applyFont="1" applyFill="1" applyBorder="1" applyAlignment="1">
      <alignment horizontal="center" vertical="center"/>
    </xf>
    <xf numFmtId="0" fontId="40" fillId="0" borderId="1" xfId="0" applyFont="1" applyFill="1" applyBorder="1" applyAlignment="1">
      <alignment horizontal="left" vertical="top" wrapText="1"/>
    </xf>
    <xf numFmtId="0" fontId="40" fillId="0" borderId="2" xfId="0" applyFont="1" applyFill="1" applyBorder="1" applyAlignment="1">
      <alignment horizontal="left" vertical="top" wrapText="1"/>
    </xf>
    <xf numFmtId="0" fontId="40" fillId="0" borderId="13" xfId="0" applyFont="1" applyFill="1" applyBorder="1" applyAlignment="1">
      <alignment horizontal="left" vertical="top" wrapText="1"/>
    </xf>
    <xf numFmtId="0" fontId="40" fillId="0" borderId="45"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16" xfId="0" applyFont="1" applyFill="1" applyBorder="1" applyAlignment="1">
      <alignment horizontal="left" vertical="top" wrapText="1"/>
    </xf>
    <xf numFmtId="0" fontId="40" fillId="0" borderId="3" xfId="0" applyFont="1" applyFill="1" applyBorder="1" applyAlignment="1">
      <alignment horizontal="left" vertical="top" wrapText="1"/>
    </xf>
    <xf numFmtId="0" fontId="40" fillId="0" borderId="4" xfId="0" applyFont="1" applyFill="1" applyBorder="1" applyAlignment="1">
      <alignment horizontal="left" vertical="top" wrapText="1"/>
    </xf>
    <xf numFmtId="0" fontId="40" fillId="0" borderId="50" xfId="0" applyFont="1" applyFill="1" applyBorder="1" applyAlignment="1">
      <alignment horizontal="left" vertical="top" wrapText="1"/>
    </xf>
    <xf numFmtId="0" fontId="20" fillId="0" borderId="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45"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50" xfId="0" applyFont="1" applyFill="1" applyBorder="1" applyAlignment="1">
      <alignment horizontal="left" vertical="top" wrapText="1"/>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Fill="1" applyBorder="1" applyAlignment="1">
      <alignment horizontal="left" vertical="center"/>
    </xf>
    <xf numFmtId="0" fontId="0" fillId="0" borderId="19" xfId="0" applyFont="1" applyFill="1" applyBorder="1" applyAlignment="1">
      <alignment horizontal="left" vertical="center"/>
    </xf>
    <xf numFmtId="0" fontId="0" fillId="0" borderId="74" xfId="0" applyFont="1" applyFill="1" applyBorder="1" applyAlignment="1">
      <alignment horizontal="left" vertical="center"/>
    </xf>
    <xf numFmtId="0" fontId="0" fillId="0" borderId="0" xfId="0" applyFont="1" applyBorder="1" applyAlignment="1">
      <alignment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20" fillId="0" borderId="57" xfId="0" applyFont="1" applyFill="1" applyBorder="1" applyAlignment="1">
      <alignment horizontal="center" vertical="center"/>
    </xf>
    <xf numFmtId="0" fontId="20" fillId="0" borderId="75" xfId="0" applyFont="1" applyFill="1" applyBorder="1" applyAlignment="1">
      <alignment horizontal="center" vertical="center"/>
    </xf>
    <xf numFmtId="0" fontId="40" fillId="0" borderId="1"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76"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77" xfId="0" applyFont="1" applyFill="1" applyBorder="1" applyAlignment="1">
      <alignment horizontal="left" vertical="center" wrapText="1"/>
    </xf>
    <xf numFmtId="0" fontId="20" fillId="0" borderId="30" xfId="0" applyFont="1" applyFill="1" applyBorder="1" applyAlignment="1">
      <alignment horizontal="center" vertical="center"/>
    </xf>
    <xf numFmtId="0" fontId="20" fillId="0" borderId="77"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72" xfId="0" applyFont="1" applyFill="1" applyBorder="1" applyAlignment="1">
      <alignment horizontal="center" vertical="center"/>
    </xf>
    <xf numFmtId="0" fontId="20" fillId="0" borderId="73"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19" xfId="0" applyFont="1" applyFill="1" applyBorder="1" applyAlignment="1">
      <alignment horizontal="center" vertical="center"/>
    </xf>
    <xf numFmtId="0" fontId="20" fillId="0" borderId="74" xfId="0" applyFont="1" applyFill="1" applyBorder="1" applyAlignment="1">
      <alignment horizontal="center" vertical="center"/>
    </xf>
    <xf numFmtId="0" fontId="20" fillId="0" borderId="24"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3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80" xfId="0" applyFont="1" applyFill="1" applyBorder="1" applyAlignment="1">
      <alignment horizontal="center" vertical="center"/>
    </xf>
    <xf numFmtId="0" fontId="20" fillId="0" borderId="87"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88" xfId="0" applyFont="1" applyFill="1" applyBorder="1" applyAlignment="1">
      <alignment horizontal="center" vertical="center"/>
    </xf>
    <xf numFmtId="0" fontId="20" fillId="0" borderId="8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82" xfId="0" applyFont="1" applyFill="1" applyBorder="1" applyAlignment="1">
      <alignment horizontal="center" vertical="center"/>
    </xf>
    <xf numFmtId="0" fontId="0" fillId="0" borderId="26" xfId="0" applyFont="1" applyBorder="1" applyAlignment="1">
      <alignment horizontal="left" vertical="center"/>
    </xf>
    <xf numFmtId="0" fontId="0" fillId="0" borderId="32" xfId="0" applyFont="1" applyBorder="1" applyAlignment="1">
      <alignment horizontal="left" vertical="center"/>
    </xf>
    <xf numFmtId="0" fontId="0" fillId="0" borderId="28" xfId="0" applyFont="1" applyBorder="1" applyAlignment="1">
      <alignment horizontal="left" vertical="center"/>
    </xf>
    <xf numFmtId="0" fontId="0" fillId="0" borderId="27" xfId="0" applyFont="1" applyBorder="1" applyAlignment="1">
      <alignment horizontal="left" vertical="center"/>
    </xf>
    <xf numFmtId="0" fontId="0" fillId="0" borderId="26"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6" xfId="0" applyFont="1" applyBorder="1" applyAlignment="1">
      <alignment horizontal="left" vertical="center"/>
    </xf>
    <xf numFmtId="0" fontId="0" fillId="0" borderId="26" xfId="0" applyFont="1" applyBorder="1" applyAlignment="1">
      <alignment horizontal="left" vertical="center" wrapText="1"/>
    </xf>
    <xf numFmtId="0" fontId="0" fillId="0" borderId="6" xfId="0" applyFont="1" applyBorder="1" applyAlignment="1">
      <alignment horizontal="left" vertical="center" wrapText="1"/>
    </xf>
    <xf numFmtId="0" fontId="19" fillId="0" borderId="21" xfId="0" applyFont="1" applyBorder="1" applyAlignment="1">
      <alignment horizontal="center" vertical="center"/>
    </xf>
    <xf numFmtId="0" fontId="19" fillId="0" borderId="11" xfId="0" applyFont="1" applyBorder="1" applyAlignment="1">
      <alignment horizontal="center" vertical="center"/>
    </xf>
    <xf numFmtId="0" fontId="19" fillId="0" borderId="31" xfId="0" applyFont="1" applyBorder="1" applyAlignment="1">
      <alignment horizontal="center" vertical="center"/>
    </xf>
    <xf numFmtId="0" fontId="19" fillId="0" borderId="33" xfId="0" applyFont="1" applyBorder="1" applyAlignment="1">
      <alignment horizontal="center" vertical="center"/>
    </xf>
    <xf numFmtId="0" fontId="19" fillId="0" borderId="24" xfId="0" applyFont="1" applyBorder="1" applyAlignment="1">
      <alignment horizontal="center" vertical="center"/>
    </xf>
    <xf numFmtId="0" fontId="19" fillId="0" borderId="80"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32" xfId="0" applyFont="1" applyBorder="1" applyAlignment="1">
      <alignment horizontal="center" vertical="center"/>
    </xf>
    <xf numFmtId="0" fontId="0" fillId="0" borderId="13" xfId="0" applyFont="1" applyBorder="1" applyAlignment="1">
      <alignment horizontal="center" vertical="center"/>
    </xf>
    <xf numFmtId="0" fontId="20" fillId="0" borderId="19" xfId="0" applyFont="1" applyFill="1" applyBorder="1" applyAlignment="1">
      <alignment vertical="center" wrapText="1"/>
    </xf>
    <xf numFmtId="0" fontId="20" fillId="0" borderId="0" xfId="0" applyFont="1" applyFill="1" applyAlignment="1">
      <alignment vertical="center" wrapText="1"/>
    </xf>
    <xf numFmtId="0" fontId="20" fillId="0" borderId="73"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0" xfId="0" applyFont="1" applyFill="1" applyBorder="1" applyAlignment="1">
      <alignment horizontal="left" vertical="top"/>
    </xf>
    <xf numFmtId="0" fontId="20" fillId="0" borderId="30" xfId="0" applyFont="1" applyFill="1" applyBorder="1" applyAlignment="1">
      <alignment horizontal="left" vertical="top"/>
    </xf>
    <xf numFmtId="0" fontId="23" fillId="0" borderId="0" xfId="1"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16" xfId="0" applyFont="1" applyBorder="1" applyAlignment="1">
      <alignment horizontal="center" vertical="center"/>
    </xf>
    <xf numFmtId="0" fontId="0" fillId="0" borderId="5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7" xfId="0" applyFont="1" applyFill="1" applyBorder="1" applyAlignment="1">
      <alignment horizontal="center" vertical="center"/>
    </xf>
    <xf numFmtId="0" fontId="20" fillId="0" borderId="4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84" xfId="0" applyFont="1" applyFill="1" applyBorder="1" applyAlignment="1">
      <alignment horizontal="left" vertical="center" wrapText="1"/>
    </xf>
    <xf numFmtId="0" fontId="20" fillId="0" borderId="85" xfId="0" applyFont="1" applyFill="1" applyBorder="1" applyAlignment="1">
      <alignment horizontal="left" vertical="center" wrapText="1"/>
    </xf>
    <xf numFmtId="0" fontId="20" fillId="0" borderId="86" xfId="0" applyFont="1" applyFill="1" applyBorder="1" applyAlignment="1">
      <alignment horizontal="left" vertical="center" wrapText="1"/>
    </xf>
    <xf numFmtId="0" fontId="0" fillId="0" borderId="7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7" xfId="0" applyFont="1" applyBorder="1" applyAlignment="1">
      <alignment horizontal="center" vertical="center"/>
    </xf>
    <xf numFmtId="49" fontId="23" fillId="0" borderId="0" xfId="0" applyNumberFormat="1" applyFont="1" applyBorder="1" applyAlignment="1">
      <alignment horizontal="left" vertical="center" wrapText="1"/>
    </xf>
    <xf numFmtId="0" fontId="0" fillId="0" borderId="9" xfId="0" applyFont="1" applyFill="1" applyBorder="1" applyAlignment="1">
      <alignment horizontal="left" vertical="center"/>
    </xf>
    <xf numFmtId="0" fontId="0" fillId="0" borderId="10" xfId="0" applyFont="1" applyFill="1" applyBorder="1" applyAlignment="1">
      <alignment horizontal="left" vertical="center"/>
    </xf>
    <xf numFmtId="0" fontId="0" fillId="0" borderId="5" xfId="0" applyFont="1" applyFill="1" applyBorder="1" applyAlignment="1">
      <alignment horizontal="left" vertical="center"/>
    </xf>
    <xf numFmtId="0" fontId="0" fillId="0" borderId="4" xfId="0" applyFont="1" applyBorder="1" applyAlignment="1">
      <alignment vertical="center"/>
    </xf>
    <xf numFmtId="0" fontId="23" fillId="0" borderId="0" xfId="0" applyFont="1" applyBorder="1" applyAlignment="1">
      <alignment horizontal="left" vertical="top"/>
    </xf>
    <xf numFmtId="0" fontId="23" fillId="0" borderId="0" xfId="0" applyFont="1" applyFill="1" applyBorder="1" applyAlignment="1">
      <alignment horizontal="left" vertical="top" wrapText="1"/>
    </xf>
    <xf numFmtId="0" fontId="0" fillId="0" borderId="32"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74"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 xfId="0" applyFont="1" applyFill="1" applyBorder="1" applyAlignment="1">
      <alignment horizontal="center" vertical="center" textRotation="255"/>
    </xf>
    <xf numFmtId="0" fontId="0" fillId="0" borderId="9" xfId="0" applyFont="1" applyFill="1" applyBorder="1" applyAlignment="1">
      <alignment horizontal="center" vertical="center" textRotation="255"/>
    </xf>
    <xf numFmtId="0" fontId="0" fillId="0" borderId="45"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3" xfId="0" applyFont="1" applyFill="1" applyBorder="1" applyAlignment="1">
      <alignment horizontal="center" vertical="center" textRotation="255"/>
    </xf>
    <xf numFmtId="0" fontId="0" fillId="0" borderId="5" xfId="0" applyFont="1" applyFill="1" applyBorder="1" applyAlignment="1">
      <alignment horizontal="center" vertical="center" textRotation="255"/>
    </xf>
    <xf numFmtId="0" fontId="10" fillId="0" borderId="0" xfId="0" applyFont="1" applyFill="1" applyBorder="1" applyAlignment="1">
      <alignment horizontal="left" vertical="center"/>
    </xf>
    <xf numFmtId="0" fontId="0" fillId="0" borderId="16" xfId="0" applyFont="1" applyFill="1" applyBorder="1" applyAlignment="1">
      <alignment horizontal="left" vertical="center" wrapText="1"/>
    </xf>
    <xf numFmtId="0" fontId="0" fillId="0" borderId="7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72" xfId="0" applyFont="1" applyFill="1" applyBorder="1" applyAlignment="1">
      <alignment horizontal="center" vertical="center"/>
    </xf>
    <xf numFmtId="0" fontId="21" fillId="0" borderId="0"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5" fillId="0" borderId="0" xfId="0" applyFont="1" applyBorder="1" applyAlignment="1">
      <alignment horizontal="left" vertical="top" wrapText="1"/>
    </xf>
    <xf numFmtId="0" fontId="0" fillId="0" borderId="2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5" xfId="0" applyFont="1" applyFill="1" applyBorder="1" applyAlignment="1">
      <alignment horizontal="left" vertical="center"/>
    </xf>
    <xf numFmtId="0" fontId="0" fillId="0" borderId="77" xfId="0" applyFont="1" applyFill="1" applyBorder="1" applyAlignment="1">
      <alignment horizontal="left"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3" fillId="0" borderId="0"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14" fillId="0" borderId="89" xfId="0" applyFont="1" applyFill="1" applyBorder="1" applyAlignment="1">
      <alignment horizontal="left" vertical="top" wrapText="1"/>
    </xf>
    <xf numFmtId="0" fontId="14" fillId="0" borderId="90" xfId="0" applyFont="1" applyFill="1" applyBorder="1" applyAlignment="1">
      <alignment horizontal="left" vertical="top" wrapText="1"/>
    </xf>
    <xf numFmtId="0" fontId="14" fillId="0" borderId="91" xfId="0" applyFont="1" applyFill="1" applyBorder="1" applyAlignment="1">
      <alignment horizontal="left" vertical="top" wrapText="1"/>
    </xf>
    <xf numFmtId="0" fontId="14" fillId="0" borderId="4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76" xfId="0" applyFont="1" applyFill="1" applyBorder="1" applyAlignment="1">
      <alignment horizontal="left" vertical="top" wrapText="1"/>
    </xf>
    <xf numFmtId="0" fontId="14" fillId="0" borderId="30" xfId="0" applyFont="1" applyFill="1" applyBorder="1" applyAlignment="1">
      <alignment horizontal="left" vertical="top" wrapText="1"/>
    </xf>
    <xf numFmtId="0" fontId="14" fillId="0" borderId="77"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3" xfId="0" applyFont="1" applyFill="1" applyBorder="1" applyAlignment="1">
      <alignment horizontal="left" vertical="top" wrapText="1"/>
    </xf>
    <xf numFmtId="0" fontId="0" fillId="0" borderId="2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7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left"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11" xfId="0" applyFont="1" applyFill="1" applyBorder="1" applyAlignment="1">
      <alignment horizontal="left" vertical="center" wrapText="1"/>
    </xf>
    <xf numFmtId="0" fontId="20" fillId="0" borderId="83"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31"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76" xfId="0" applyFont="1" applyFill="1" applyBorder="1" applyAlignment="1">
      <alignment horizontal="left" vertical="top" wrapText="1"/>
    </xf>
    <xf numFmtId="0" fontId="23" fillId="0" borderId="0" xfId="0" applyFont="1" applyBorder="1" applyAlignment="1">
      <alignment horizontal="left" vertical="top" wrapText="1"/>
    </xf>
    <xf numFmtId="0" fontId="20" fillId="0" borderId="76" xfId="0" applyFont="1" applyFill="1" applyBorder="1" applyAlignment="1">
      <alignment horizontal="left" vertical="center"/>
    </xf>
    <xf numFmtId="0" fontId="20" fillId="0" borderId="30" xfId="0" applyFont="1" applyFill="1" applyBorder="1" applyAlignment="1">
      <alignment horizontal="left" vertical="center"/>
    </xf>
    <xf numFmtId="0" fontId="20" fillId="0" borderId="77" xfId="0" applyFont="1" applyFill="1" applyBorder="1" applyAlignment="1">
      <alignment horizontal="left" vertical="center"/>
    </xf>
    <xf numFmtId="0" fontId="0" fillId="0" borderId="6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5" xfId="0" applyFont="1" applyFill="1" applyBorder="1" applyAlignment="1">
      <alignment horizontal="center" vertical="center"/>
    </xf>
    <xf numFmtId="0" fontId="5" fillId="0" borderId="0" xfId="0" applyFont="1" applyFill="1" applyBorder="1" applyAlignment="1">
      <alignment horizontal="left" vertical="top"/>
    </xf>
    <xf numFmtId="0" fontId="45" fillId="3" borderId="0" xfId="4" applyFont="1" applyFill="1" applyBorder="1" applyAlignment="1">
      <alignment horizontal="left" vertical="center" indent="1"/>
    </xf>
    <xf numFmtId="0" fontId="53" fillId="0" borderId="26" xfId="6" applyFont="1" applyFill="1" applyBorder="1" applyAlignment="1">
      <alignment horizontal="center" vertical="center"/>
    </xf>
    <xf numFmtId="179" fontId="53" fillId="0" borderId="26" xfId="6" applyNumberFormat="1" applyFont="1" applyFill="1" applyBorder="1" applyAlignment="1">
      <alignment horizontal="center" vertical="center"/>
    </xf>
    <xf numFmtId="177" fontId="53" fillId="0" borderId="26" xfId="6" applyNumberFormat="1" applyFont="1" applyFill="1" applyBorder="1" applyAlignment="1">
      <alignment horizontal="center" vertical="center"/>
    </xf>
    <xf numFmtId="179" fontId="53" fillId="0" borderId="6" xfId="6" applyNumberFormat="1" applyFont="1" applyFill="1" applyBorder="1" applyAlignment="1">
      <alignment horizontal="center" vertical="center"/>
    </xf>
    <xf numFmtId="179" fontId="53" fillId="0" borderId="8" xfId="6" applyNumberFormat="1" applyFont="1" applyFill="1" applyBorder="1" applyAlignment="1">
      <alignment horizontal="center" vertical="center"/>
    </xf>
    <xf numFmtId="179" fontId="53" fillId="0" borderId="26" xfId="6" applyNumberFormat="1" applyFont="1" applyFill="1" applyBorder="1" applyAlignment="1">
      <alignment horizontal="right" vertical="center"/>
    </xf>
    <xf numFmtId="179" fontId="53" fillId="0" borderId="26" xfId="7" applyNumberFormat="1" applyFont="1" applyFill="1" applyBorder="1" applyAlignment="1">
      <alignment horizontal="right" vertical="center"/>
    </xf>
    <xf numFmtId="179" fontId="53" fillId="8" borderId="26" xfId="6" applyNumberFormat="1" applyFont="1" applyFill="1" applyBorder="1" applyAlignment="1" applyProtection="1">
      <alignment horizontal="right" vertical="center"/>
      <protection locked="0"/>
    </xf>
    <xf numFmtId="179" fontId="53" fillId="8" borderId="26" xfId="7" applyNumberFormat="1" applyFont="1" applyFill="1" applyBorder="1" applyAlignment="1" applyProtection="1">
      <alignment horizontal="right" vertical="center"/>
      <protection locked="0"/>
    </xf>
    <xf numFmtId="0" fontId="53" fillId="0" borderId="0" xfId="6" applyFont="1" applyFill="1" applyBorder="1" applyAlignment="1">
      <alignment horizontal="center" vertical="center"/>
    </xf>
    <xf numFmtId="0" fontId="53" fillId="0" borderId="4" xfId="6" applyFont="1" applyFill="1" applyBorder="1" applyAlignment="1">
      <alignment horizontal="center" vertical="center"/>
    </xf>
    <xf numFmtId="180" fontId="53" fillId="3" borderId="26" xfId="6" applyNumberFormat="1" applyFont="1" applyFill="1" applyBorder="1" applyAlignment="1">
      <alignment horizontal="center" vertical="center"/>
    </xf>
    <xf numFmtId="0" fontId="53" fillId="3" borderId="26" xfId="6" applyFont="1" applyFill="1" applyBorder="1" applyAlignment="1">
      <alignment horizontal="center" vertical="center"/>
    </xf>
    <xf numFmtId="177" fontId="53" fillId="3" borderId="26" xfId="6" applyNumberFormat="1" applyFont="1" applyFill="1" applyBorder="1" applyAlignment="1">
      <alignment horizontal="center" vertical="center"/>
    </xf>
    <xf numFmtId="0" fontId="53" fillId="8" borderId="6" xfId="6" applyFont="1" applyFill="1" applyBorder="1" applyAlignment="1" applyProtection="1">
      <alignment horizontal="center" vertical="center"/>
      <protection locked="0"/>
    </xf>
    <xf numFmtId="0" fontId="53" fillId="8" borderId="8" xfId="6" applyFont="1" applyFill="1" applyBorder="1" applyAlignment="1" applyProtection="1">
      <alignment horizontal="center" vertical="center"/>
      <protection locked="0"/>
    </xf>
    <xf numFmtId="0" fontId="53" fillId="3" borderId="6" xfId="6" applyFont="1" applyFill="1" applyBorder="1" applyAlignment="1" applyProtection="1">
      <alignment horizontal="center" vertical="center"/>
    </xf>
    <xf numFmtId="0" fontId="53" fillId="3" borderId="8" xfId="6" applyFont="1" applyFill="1" applyBorder="1" applyAlignment="1" applyProtection="1">
      <alignment horizontal="center" vertical="center"/>
    </xf>
    <xf numFmtId="179" fontId="53" fillId="8" borderId="6" xfId="6" applyNumberFormat="1" applyFont="1" applyFill="1" applyBorder="1" applyAlignment="1" applyProtection="1">
      <alignment horizontal="right" vertical="center"/>
      <protection locked="0"/>
    </xf>
    <xf numFmtId="179" fontId="53" fillId="8" borderId="8" xfId="6" applyNumberFormat="1" applyFont="1" applyFill="1" applyBorder="1" applyAlignment="1" applyProtection="1">
      <alignment horizontal="right" vertical="center"/>
      <protection locked="0"/>
    </xf>
    <xf numFmtId="179" fontId="53" fillId="0" borderId="6" xfId="6" applyNumberFormat="1" applyFont="1" applyFill="1" applyBorder="1" applyAlignment="1">
      <alignment horizontal="right" vertical="center"/>
    </xf>
    <xf numFmtId="179" fontId="53" fillId="0" borderId="8" xfId="6" applyNumberFormat="1" applyFont="1" applyFill="1" applyBorder="1" applyAlignment="1">
      <alignment horizontal="right" vertical="center"/>
    </xf>
    <xf numFmtId="1" fontId="51" fillId="0" borderId="164" xfId="6" applyNumberFormat="1" applyFont="1" applyBorder="1" applyAlignment="1">
      <alignment horizontal="center" vertical="center" wrapText="1"/>
    </xf>
    <xf numFmtId="1" fontId="51" fillId="0" borderId="163" xfId="6" applyNumberFormat="1" applyFont="1" applyBorder="1" applyAlignment="1">
      <alignment horizontal="center" vertical="center" wrapText="1"/>
    </xf>
    <xf numFmtId="0" fontId="51" fillId="8" borderId="79" xfId="6" applyFont="1" applyFill="1" applyBorder="1" applyAlignment="1" applyProtection="1">
      <alignment horizontal="left" vertical="center" wrapText="1"/>
      <protection locked="0"/>
    </xf>
    <xf numFmtId="0" fontId="51" fillId="8" borderId="2" xfId="6" applyFont="1" applyFill="1" applyBorder="1" applyAlignment="1" applyProtection="1">
      <alignment horizontal="left" vertical="center" wrapText="1"/>
      <protection locked="0"/>
    </xf>
    <xf numFmtId="0" fontId="51" fillId="8" borderId="13" xfId="6" applyFont="1" applyFill="1" applyBorder="1" applyAlignment="1" applyProtection="1">
      <alignment horizontal="left" vertical="center" wrapText="1"/>
      <protection locked="0"/>
    </xf>
    <xf numFmtId="0" fontId="51" fillId="8" borderId="57" xfId="6" applyFont="1" applyFill="1" applyBorder="1" applyAlignment="1" applyProtection="1">
      <alignment horizontal="left" vertical="center" wrapText="1"/>
      <protection locked="0"/>
    </xf>
    <xf numFmtId="0" fontId="51" fillId="8" borderId="30" xfId="6" applyFont="1" applyFill="1" applyBorder="1" applyAlignment="1" applyProtection="1">
      <alignment horizontal="left" vertical="center" wrapText="1"/>
      <protection locked="0"/>
    </xf>
    <xf numFmtId="0" fontId="51" fillId="8" borderId="77" xfId="6" applyFont="1" applyFill="1" applyBorder="1" applyAlignment="1" applyProtection="1">
      <alignment horizontal="left" vertical="center" wrapText="1"/>
      <protection locked="0"/>
    </xf>
    <xf numFmtId="178" fontId="51" fillId="0" borderId="173" xfId="6" applyNumberFormat="1" applyFont="1" applyBorder="1" applyAlignment="1">
      <alignment horizontal="center" vertical="center" wrapText="1"/>
    </xf>
    <xf numFmtId="178" fontId="51" fillId="0" borderId="134" xfId="6" applyNumberFormat="1" applyFont="1" applyBorder="1" applyAlignment="1">
      <alignment horizontal="center" vertical="center" wrapText="1"/>
    </xf>
    <xf numFmtId="178" fontId="51" fillId="0" borderId="174" xfId="6" applyNumberFormat="1" applyFont="1" applyBorder="1" applyAlignment="1">
      <alignment horizontal="center" vertical="center" wrapText="1"/>
    </xf>
    <xf numFmtId="0" fontId="45" fillId="3" borderId="0" xfId="6" applyFont="1" applyFill="1" applyBorder="1" applyAlignment="1" applyProtection="1">
      <alignment horizontal="left" vertical="center" wrapText="1"/>
      <protection locked="0"/>
    </xf>
    <xf numFmtId="0" fontId="45" fillId="0" borderId="0" xfId="6" applyFont="1" applyFill="1" applyBorder="1" applyAlignment="1">
      <alignment horizontal="center" vertical="center" wrapText="1"/>
    </xf>
    <xf numFmtId="180" fontId="53" fillId="0" borderId="26" xfId="6" applyNumberFormat="1" applyFont="1" applyFill="1" applyBorder="1" applyAlignment="1">
      <alignment horizontal="center" vertical="center"/>
    </xf>
    <xf numFmtId="0" fontId="53" fillId="0" borderId="26" xfId="6" applyNumberFormat="1" applyFont="1" applyFill="1" applyBorder="1" applyAlignment="1">
      <alignment horizontal="center" vertical="center"/>
    </xf>
    <xf numFmtId="0" fontId="51" fillId="8" borderId="78" xfId="6" applyFont="1" applyFill="1" applyBorder="1" applyAlignment="1" applyProtection="1">
      <alignment horizontal="left" vertical="center" wrapText="1"/>
      <protection locked="0"/>
    </xf>
    <xf numFmtId="0" fontId="51" fillId="8" borderId="4" xfId="6" applyFont="1" applyFill="1" applyBorder="1" applyAlignment="1" applyProtection="1">
      <alignment horizontal="left" vertical="center" wrapText="1"/>
      <protection locked="0"/>
    </xf>
    <xf numFmtId="0" fontId="51" fillId="8" borderId="50" xfId="6" applyFont="1" applyFill="1" applyBorder="1" applyAlignment="1" applyProtection="1">
      <alignment horizontal="left" vertical="center" wrapText="1"/>
      <protection locked="0"/>
    </xf>
    <xf numFmtId="178" fontId="51" fillId="0" borderId="167" xfId="6" applyNumberFormat="1" applyFont="1" applyBorder="1" applyAlignment="1">
      <alignment horizontal="center" vertical="center" wrapText="1"/>
    </xf>
    <xf numFmtId="178" fontId="51" fillId="0" borderId="166" xfId="6" applyNumberFormat="1" applyFont="1" applyBorder="1" applyAlignment="1">
      <alignment horizontal="center" vertical="center" wrapText="1"/>
    </xf>
    <xf numFmtId="178" fontId="51" fillId="0" borderId="127" xfId="6" applyNumberFormat="1" applyFont="1" applyBorder="1" applyAlignment="1">
      <alignment horizontal="center" vertical="center" wrapText="1"/>
    </xf>
    <xf numFmtId="0" fontId="51" fillId="0" borderId="148" xfId="6" applyFont="1" applyBorder="1" applyAlignment="1">
      <alignment horizontal="center" vertical="center"/>
    </xf>
    <xf numFmtId="0" fontId="51" fillId="0" borderId="68" xfId="6" applyFont="1" applyBorder="1" applyAlignment="1">
      <alignment horizontal="center" vertical="center"/>
    </xf>
    <xf numFmtId="0" fontId="51" fillId="7" borderId="79" xfId="6" applyFont="1" applyFill="1" applyBorder="1" applyAlignment="1" applyProtection="1">
      <alignment horizontal="center" vertical="center" shrinkToFit="1"/>
      <protection locked="0"/>
    </xf>
    <xf numFmtId="0" fontId="51" fillId="7" borderId="9" xfId="6" applyFont="1" applyFill="1" applyBorder="1" applyAlignment="1" applyProtection="1">
      <alignment horizontal="center" vertical="center" shrinkToFit="1"/>
      <protection locked="0"/>
    </xf>
    <xf numFmtId="0" fontId="51" fillId="7" borderId="57" xfId="6" applyFont="1" applyFill="1" applyBorder="1" applyAlignment="1" applyProtection="1">
      <alignment horizontal="center" vertical="center" shrinkToFit="1"/>
      <protection locked="0"/>
    </xf>
    <xf numFmtId="0" fontId="51" fillId="7" borderId="75" xfId="6" applyFont="1" applyFill="1" applyBorder="1" applyAlignment="1" applyProtection="1">
      <alignment horizontal="center" vertical="center" shrinkToFit="1"/>
      <protection locked="0"/>
    </xf>
    <xf numFmtId="0" fontId="51" fillId="7" borderId="1" xfId="6" applyFont="1" applyFill="1" applyBorder="1" applyAlignment="1" applyProtection="1">
      <alignment horizontal="center" vertical="center" wrapText="1"/>
      <protection locked="0"/>
    </xf>
    <xf numFmtId="0" fontId="51" fillId="7" borderId="9" xfId="6" applyFont="1" applyFill="1" applyBorder="1" applyAlignment="1" applyProtection="1">
      <alignment horizontal="center" vertical="center" wrapText="1"/>
      <protection locked="0"/>
    </xf>
    <xf numFmtId="0" fontId="51" fillId="7" borderId="76" xfId="6" applyFont="1" applyFill="1" applyBorder="1" applyAlignment="1" applyProtection="1">
      <alignment horizontal="center" vertical="center" wrapText="1"/>
      <protection locked="0"/>
    </xf>
    <xf numFmtId="0" fontId="51" fillId="7" borderId="75" xfId="6" applyFont="1" applyFill="1" applyBorder="1" applyAlignment="1" applyProtection="1">
      <alignment horizontal="center" vertical="center" wrapText="1"/>
      <protection locked="0"/>
    </xf>
    <xf numFmtId="0" fontId="51" fillId="7" borderId="1" xfId="6" applyFont="1" applyFill="1" applyBorder="1" applyAlignment="1" applyProtection="1">
      <alignment horizontal="center" vertical="center" shrinkToFit="1"/>
      <protection locked="0"/>
    </xf>
    <xf numFmtId="0" fontId="51" fillId="7" borderId="2" xfId="6" applyFont="1" applyFill="1" applyBorder="1" applyAlignment="1" applyProtection="1">
      <alignment horizontal="center" vertical="center" shrinkToFit="1"/>
      <protection locked="0"/>
    </xf>
    <xf numFmtId="0" fontId="51" fillId="7" borderId="76" xfId="6" applyFont="1" applyFill="1" applyBorder="1" applyAlignment="1" applyProtection="1">
      <alignment horizontal="center" vertical="center" shrinkToFit="1"/>
      <protection locked="0"/>
    </xf>
    <xf numFmtId="0" fontId="51" fillId="7" borderId="30" xfId="6" applyFont="1" applyFill="1" applyBorder="1" applyAlignment="1" applyProtection="1">
      <alignment horizontal="center" vertical="center" shrinkToFit="1"/>
      <protection locked="0"/>
    </xf>
    <xf numFmtId="0" fontId="51" fillId="8" borderId="6" xfId="6" applyFont="1" applyFill="1" applyBorder="1" applyAlignment="1" applyProtection="1">
      <alignment horizontal="center" vertical="center" shrinkToFit="1"/>
      <protection locked="0"/>
    </xf>
    <xf numFmtId="0" fontId="51" fillId="8" borderId="7" xfId="6" applyFont="1" applyFill="1" applyBorder="1" applyAlignment="1" applyProtection="1">
      <alignment horizontal="center" vertical="center" shrinkToFit="1"/>
      <protection locked="0"/>
    </xf>
    <xf numFmtId="0" fontId="51" fillId="8" borderId="8" xfId="6" applyFont="1" applyFill="1" applyBorder="1" applyAlignment="1" applyProtection="1">
      <alignment horizontal="center" vertical="center" shrinkToFit="1"/>
      <protection locked="0"/>
    </xf>
    <xf numFmtId="0" fontId="51" fillId="8" borderId="14" xfId="6" applyFont="1" applyFill="1" applyBorder="1" applyAlignment="1" applyProtection="1">
      <alignment horizontal="center" vertical="center" shrinkToFit="1"/>
      <protection locked="0"/>
    </xf>
    <xf numFmtId="0" fontId="51" fillId="8" borderId="15" xfId="6" applyFont="1" applyFill="1" applyBorder="1" applyAlignment="1" applyProtection="1">
      <alignment horizontal="center" vertical="center" shrinkToFit="1"/>
      <protection locked="0"/>
    </xf>
    <xf numFmtId="0" fontId="51" fillId="8" borderId="44" xfId="6" applyFont="1" applyFill="1" applyBorder="1" applyAlignment="1" applyProtection="1">
      <alignment horizontal="center" vertical="center" shrinkToFit="1"/>
      <protection locked="0"/>
    </xf>
    <xf numFmtId="0" fontId="51" fillId="0" borderId="162" xfId="6" applyFont="1" applyBorder="1" applyAlignment="1">
      <alignment horizontal="center" vertical="center" wrapText="1"/>
    </xf>
    <xf numFmtId="0" fontId="51" fillId="0" borderId="163" xfId="6" applyFont="1" applyBorder="1" applyAlignment="1">
      <alignment horizontal="center" vertical="center" wrapText="1"/>
    </xf>
    <xf numFmtId="0" fontId="45" fillId="0" borderId="0" xfId="6" applyFont="1" applyFill="1" applyBorder="1" applyAlignment="1">
      <alignment horizontal="center" vertical="center"/>
    </xf>
    <xf numFmtId="0" fontId="51" fillId="0" borderId="155" xfId="6" applyFont="1" applyBorder="1" applyAlignment="1">
      <alignment horizontal="center" vertical="center"/>
    </xf>
    <xf numFmtId="0" fontId="51" fillId="7" borderId="78" xfId="6" applyFont="1" applyFill="1" applyBorder="1" applyAlignment="1" applyProtection="1">
      <alignment horizontal="center" vertical="center" shrinkToFit="1"/>
      <protection locked="0"/>
    </xf>
    <xf numFmtId="0" fontId="51" fillId="7" borderId="5" xfId="6" applyFont="1" applyFill="1" applyBorder="1" applyAlignment="1" applyProtection="1">
      <alignment horizontal="center" vertical="center" shrinkToFit="1"/>
      <protection locked="0"/>
    </xf>
    <xf numFmtId="0" fontId="51" fillId="7" borderId="3" xfId="6" applyFont="1" applyFill="1" applyBorder="1" applyAlignment="1" applyProtection="1">
      <alignment horizontal="center" vertical="center" wrapText="1"/>
      <protection locked="0"/>
    </xf>
    <xf numFmtId="0" fontId="51" fillId="7" borderId="5" xfId="6" applyFont="1" applyFill="1" applyBorder="1" applyAlignment="1" applyProtection="1">
      <alignment horizontal="center" vertical="center" wrapText="1"/>
      <protection locked="0"/>
    </xf>
    <xf numFmtId="0" fontId="51" fillId="7" borderId="3" xfId="6" applyFont="1" applyFill="1" applyBorder="1" applyAlignment="1" applyProtection="1">
      <alignment horizontal="center" vertical="center" shrinkToFit="1"/>
      <protection locked="0"/>
    </xf>
    <xf numFmtId="0" fontId="51" fillId="7" borderId="4" xfId="6" applyFont="1" applyFill="1" applyBorder="1" applyAlignment="1" applyProtection="1">
      <alignment horizontal="center" vertical="center" shrinkToFit="1"/>
      <protection locked="0"/>
    </xf>
    <xf numFmtId="0" fontId="45" fillId="3" borderId="0" xfId="6" applyFont="1" applyFill="1" applyBorder="1" applyAlignment="1" applyProtection="1">
      <alignment horizontal="center" vertical="center" wrapText="1"/>
      <protection locked="0"/>
    </xf>
    <xf numFmtId="0" fontId="51" fillId="8" borderId="56" xfId="6" applyFont="1" applyFill="1" applyBorder="1" applyAlignment="1" applyProtection="1">
      <alignment horizontal="left" vertical="center" wrapText="1"/>
      <protection locked="0"/>
    </xf>
    <xf numFmtId="0" fontId="51" fillId="8" borderId="0" xfId="6" applyFont="1" applyFill="1" applyBorder="1" applyAlignment="1" applyProtection="1">
      <alignment horizontal="left" vertical="center" wrapText="1"/>
      <protection locked="0"/>
    </xf>
    <xf numFmtId="0" fontId="51" fillId="8" borderId="16" xfId="6" applyFont="1" applyFill="1" applyBorder="1" applyAlignment="1" applyProtection="1">
      <alignment horizontal="left" vertical="center" wrapText="1"/>
      <protection locked="0"/>
    </xf>
    <xf numFmtId="178" fontId="51" fillId="0" borderId="158" xfId="6" applyNumberFormat="1" applyFont="1" applyBorder="1" applyAlignment="1">
      <alignment horizontal="center" vertical="center" wrapText="1"/>
    </xf>
    <xf numFmtId="178" fontId="51" fillId="0" borderId="118" xfId="6" applyNumberFormat="1" applyFont="1" applyBorder="1" applyAlignment="1">
      <alignment horizontal="center" vertical="center" wrapText="1"/>
    </xf>
    <xf numFmtId="178" fontId="51" fillId="0" borderId="159" xfId="6" applyNumberFormat="1" applyFont="1" applyBorder="1" applyAlignment="1">
      <alignment horizontal="center" vertical="center" wrapText="1"/>
    </xf>
    <xf numFmtId="0" fontId="51" fillId="7" borderId="56" xfId="6" applyFont="1" applyFill="1" applyBorder="1" applyAlignment="1" applyProtection="1">
      <alignment horizontal="center" vertical="center" shrinkToFit="1"/>
      <protection locked="0"/>
    </xf>
    <xf numFmtId="0" fontId="51" fillId="7" borderId="10" xfId="6" applyFont="1" applyFill="1" applyBorder="1" applyAlignment="1" applyProtection="1">
      <alignment horizontal="center" vertical="center" shrinkToFit="1"/>
      <protection locked="0"/>
    </xf>
    <xf numFmtId="0" fontId="51" fillId="7" borderId="45" xfId="6" applyFont="1" applyFill="1" applyBorder="1" applyAlignment="1" applyProtection="1">
      <alignment horizontal="center" vertical="center" wrapText="1"/>
      <protection locked="0"/>
    </xf>
    <xf numFmtId="0" fontId="51" fillId="7" borderId="10" xfId="6" applyFont="1" applyFill="1" applyBorder="1" applyAlignment="1" applyProtection="1">
      <alignment horizontal="center" vertical="center" wrapText="1"/>
      <protection locked="0"/>
    </xf>
    <xf numFmtId="0" fontId="51" fillId="7" borderId="45" xfId="6" applyFont="1" applyFill="1" applyBorder="1" applyAlignment="1" applyProtection="1">
      <alignment horizontal="center" vertical="center" shrinkToFit="1"/>
      <protection locked="0"/>
    </xf>
    <xf numFmtId="0" fontId="51" fillId="7" borderId="0" xfId="6" applyFont="1" applyFill="1" applyBorder="1" applyAlignment="1" applyProtection="1">
      <alignment horizontal="center" vertical="center" shrinkToFit="1"/>
      <protection locked="0"/>
    </xf>
    <xf numFmtId="1" fontId="51" fillId="0" borderId="182" xfId="6" applyNumberFormat="1" applyFont="1" applyBorder="1" applyAlignment="1">
      <alignment horizontal="center" vertical="center" wrapText="1"/>
    </xf>
    <xf numFmtId="1" fontId="51" fillId="0" borderId="181" xfId="6" applyNumberFormat="1" applyFont="1" applyBorder="1" applyAlignment="1">
      <alignment horizontal="center" vertical="center" wrapText="1"/>
    </xf>
    <xf numFmtId="0" fontId="51" fillId="0" borderId="175" xfId="6" applyFont="1" applyBorder="1" applyAlignment="1">
      <alignment horizontal="center" vertical="center"/>
    </xf>
    <xf numFmtId="0" fontId="51" fillId="8" borderId="3" xfId="6" applyFont="1" applyFill="1" applyBorder="1" applyAlignment="1" applyProtection="1">
      <alignment horizontal="center" vertical="center" shrinkToFit="1"/>
      <protection locked="0"/>
    </xf>
    <xf numFmtId="0" fontId="51" fillId="8" borderId="4" xfId="6" applyFont="1" applyFill="1" applyBorder="1" applyAlignment="1" applyProtection="1">
      <alignment horizontal="center" vertical="center" shrinkToFit="1"/>
      <protection locked="0"/>
    </xf>
    <xf numFmtId="0" fontId="51" fillId="8" borderId="5" xfId="6" applyFont="1" applyFill="1" applyBorder="1" applyAlignment="1" applyProtection="1">
      <alignment horizontal="center" vertical="center" shrinkToFit="1"/>
      <protection locked="0"/>
    </xf>
    <xf numFmtId="0" fontId="51" fillId="0" borderId="180" xfId="6" applyFont="1" applyBorder="1" applyAlignment="1">
      <alignment horizontal="center" vertical="center" wrapText="1"/>
    </xf>
    <xf numFmtId="0" fontId="51" fillId="0" borderId="181" xfId="6" applyFont="1" applyBorder="1" applyAlignment="1">
      <alignment horizontal="center" vertical="center" wrapText="1"/>
    </xf>
    <xf numFmtId="0" fontId="51" fillId="0" borderId="140" xfId="6" applyFont="1" applyBorder="1" applyAlignment="1">
      <alignment horizontal="center" vertical="center"/>
    </xf>
    <xf numFmtId="0" fontId="51" fillId="0" borderId="29" xfId="6" applyFont="1" applyBorder="1" applyAlignment="1">
      <alignment horizontal="center" vertical="center"/>
    </xf>
    <xf numFmtId="0" fontId="51" fillId="0" borderId="146" xfId="6" applyFont="1" applyBorder="1" applyAlignment="1">
      <alignment horizontal="center" vertical="center"/>
    </xf>
    <xf numFmtId="0" fontId="51" fillId="0" borderId="55" xfId="6" applyFont="1" applyBorder="1" applyAlignment="1">
      <alignment horizontal="center" vertical="center" wrapText="1"/>
    </xf>
    <xf numFmtId="0" fontId="51" fillId="0" borderId="72" xfId="6" applyFont="1" applyBorder="1" applyAlignment="1">
      <alignment horizontal="center" vertical="center" wrapText="1"/>
    </xf>
    <xf numFmtId="0" fontId="51" fillId="0" borderId="56" xfId="6" applyFont="1" applyBorder="1" applyAlignment="1">
      <alignment horizontal="center" vertical="center" wrapText="1"/>
    </xf>
    <xf numFmtId="0" fontId="51" fillId="0" borderId="10" xfId="6" applyFont="1" applyBorder="1" applyAlignment="1">
      <alignment horizontal="center" vertical="center" wrapText="1"/>
    </xf>
    <xf numFmtId="0" fontId="51" fillId="0" borderId="57" xfId="6" applyFont="1" applyBorder="1" applyAlignment="1">
      <alignment horizontal="center" vertical="center" wrapText="1"/>
    </xf>
    <xf numFmtId="0" fontId="51" fillId="0" borderId="75" xfId="6" applyFont="1" applyBorder="1" applyAlignment="1">
      <alignment horizontal="center" vertical="center" wrapText="1"/>
    </xf>
    <xf numFmtId="0" fontId="53" fillId="0" borderId="73" xfId="6" applyFont="1" applyBorder="1" applyAlignment="1">
      <alignment horizontal="center" vertical="center" wrapText="1"/>
    </xf>
    <xf numFmtId="0" fontId="53" fillId="0" borderId="72" xfId="6" applyFont="1" applyBorder="1" applyAlignment="1">
      <alignment horizontal="center" vertical="center" wrapText="1"/>
    </xf>
    <xf numFmtId="0" fontId="53" fillId="0" borderId="45" xfId="6" applyFont="1" applyBorder="1" applyAlignment="1">
      <alignment horizontal="center" vertical="center" wrapText="1"/>
    </xf>
    <xf numFmtId="0" fontId="53" fillId="0" borderId="10" xfId="6" applyFont="1" applyBorder="1" applyAlignment="1">
      <alignment horizontal="center" vertical="center" wrapText="1"/>
    </xf>
    <xf numFmtId="0" fontId="53" fillId="0" borderId="76" xfId="6" applyFont="1" applyBorder="1" applyAlignment="1">
      <alignment horizontal="center" vertical="center" wrapText="1"/>
    </xf>
    <xf numFmtId="0" fontId="53" fillId="0" borderId="75" xfId="6" applyFont="1" applyBorder="1" applyAlignment="1">
      <alignment horizontal="center" vertical="center" wrapText="1"/>
    </xf>
    <xf numFmtId="0" fontId="51" fillId="0" borderId="73" xfId="6" applyFont="1" applyBorder="1" applyAlignment="1">
      <alignment horizontal="center" vertical="center" wrapText="1"/>
    </xf>
    <xf numFmtId="0" fontId="51" fillId="0" borderId="19" xfId="6" applyFont="1" applyBorder="1" applyAlignment="1">
      <alignment horizontal="center" vertical="center" wrapText="1"/>
    </xf>
    <xf numFmtId="0" fontId="51" fillId="0" borderId="45" xfId="6" applyFont="1" applyBorder="1" applyAlignment="1">
      <alignment horizontal="center" vertical="center" wrapText="1"/>
    </xf>
    <xf numFmtId="0" fontId="51" fillId="0" borderId="0" xfId="6" applyFont="1" applyBorder="1" applyAlignment="1">
      <alignment horizontal="center" vertical="center" wrapText="1"/>
    </xf>
    <xf numFmtId="0" fontId="51" fillId="0" borderId="76" xfId="6" applyFont="1" applyBorder="1" applyAlignment="1">
      <alignment horizontal="center" vertical="center" wrapText="1"/>
    </xf>
    <xf numFmtId="0" fontId="51" fillId="0" borderId="30" xfId="6" applyFont="1" applyBorder="1" applyAlignment="1">
      <alignment horizontal="center" vertical="center" wrapText="1"/>
    </xf>
    <xf numFmtId="1" fontId="51" fillId="0" borderId="154" xfId="6" applyNumberFormat="1" applyFont="1" applyBorder="1" applyAlignment="1">
      <alignment horizontal="center" vertical="center" wrapText="1"/>
    </xf>
    <xf numFmtId="1" fontId="51" fillId="0" borderId="153" xfId="6" applyNumberFormat="1" applyFont="1" applyBorder="1" applyAlignment="1">
      <alignment horizontal="center" vertical="center" wrapText="1"/>
    </xf>
    <xf numFmtId="0" fontId="51" fillId="8" borderId="55" xfId="6" applyFont="1" applyFill="1" applyBorder="1" applyAlignment="1" applyProtection="1">
      <alignment horizontal="left" vertical="center" wrapText="1"/>
      <protection locked="0"/>
    </xf>
    <xf numFmtId="0" fontId="51" fillId="8" borderId="19" xfId="6" applyFont="1" applyFill="1" applyBorder="1" applyAlignment="1" applyProtection="1">
      <alignment horizontal="left" vertical="center" wrapText="1"/>
      <protection locked="0"/>
    </xf>
    <xf numFmtId="0" fontId="51" fillId="8" borderId="74" xfId="6" applyFont="1" applyFill="1" applyBorder="1" applyAlignment="1" applyProtection="1">
      <alignment horizontal="left" vertical="center" wrapText="1"/>
      <protection locked="0"/>
    </xf>
    <xf numFmtId="0" fontId="51" fillId="7" borderId="55" xfId="6" applyFont="1" applyFill="1" applyBorder="1" applyAlignment="1" applyProtection="1">
      <alignment horizontal="center" vertical="center" shrinkToFit="1"/>
      <protection locked="0"/>
    </xf>
    <xf numFmtId="0" fontId="51" fillId="7" borderId="72" xfId="6" applyFont="1" applyFill="1" applyBorder="1" applyAlignment="1" applyProtection="1">
      <alignment horizontal="center" vertical="center" shrinkToFit="1"/>
      <protection locked="0"/>
    </xf>
    <xf numFmtId="0" fontId="51" fillId="7" borderId="73" xfId="6" applyFont="1" applyFill="1" applyBorder="1" applyAlignment="1" applyProtection="1">
      <alignment horizontal="center" vertical="center" wrapText="1"/>
      <protection locked="0"/>
    </xf>
    <xf numFmtId="0" fontId="51" fillId="7" borderId="72" xfId="6" applyFont="1" applyFill="1" applyBorder="1" applyAlignment="1" applyProtection="1">
      <alignment horizontal="center" vertical="center" wrapText="1"/>
      <protection locked="0"/>
    </xf>
    <xf numFmtId="0" fontId="51" fillId="7" borderId="73" xfId="6" applyFont="1" applyFill="1" applyBorder="1" applyAlignment="1" applyProtection="1">
      <alignment horizontal="center" vertical="center" shrinkToFit="1"/>
      <protection locked="0"/>
    </xf>
    <xf numFmtId="0" fontId="51" fillId="7" borderId="19" xfId="6" applyFont="1" applyFill="1" applyBorder="1" applyAlignment="1" applyProtection="1">
      <alignment horizontal="center" vertical="center" shrinkToFit="1"/>
      <protection locked="0"/>
    </xf>
    <xf numFmtId="0" fontId="51" fillId="8" borderId="83" xfId="6" applyFont="1" applyFill="1" applyBorder="1" applyAlignment="1" applyProtection="1">
      <alignment horizontal="center" vertical="center" shrinkToFit="1"/>
      <protection locked="0"/>
    </xf>
    <xf numFmtId="0" fontId="51" fillId="8" borderId="123" xfId="6" applyFont="1" applyFill="1" applyBorder="1" applyAlignment="1" applyProtection="1">
      <alignment horizontal="center" vertical="center" shrinkToFit="1"/>
      <protection locked="0"/>
    </xf>
    <xf numFmtId="0" fontId="51" fillId="8" borderId="42" xfId="6" applyFont="1" applyFill="1" applyBorder="1" applyAlignment="1" applyProtection="1">
      <alignment horizontal="center" vertical="center" shrinkToFit="1"/>
      <protection locked="0"/>
    </xf>
    <xf numFmtId="0" fontId="51" fillId="0" borderId="152" xfId="6" applyFont="1" applyBorder="1" applyAlignment="1">
      <alignment horizontal="center" vertical="center" wrapText="1"/>
    </xf>
    <xf numFmtId="0" fontId="51" fillId="0" borderId="153" xfId="6" applyFont="1" applyBorder="1" applyAlignment="1">
      <alignment horizontal="center" vertical="center" wrapText="1"/>
    </xf>
    <xf numFmtId="0" fontId="52" fillId="7" borderId="0" xfId="6" applyFont="1" applyFill="1" applyAlignment="1" applyProtection="1">
      <alignment horizontal="center" vertical="center" shrinkToFit="1"/>
      <protection locked="0"/>
    </xf>
    <xf numFmtId="0" fontId="52" fillId="9" borderId="0" xfId="6" applyFont="1" applyFill="1" applyAlignment="1" applyProtection="1">
      <alignment horizontal="center" vertical="center" shrinkToFit="1"/>
      <protection locked="0"/>
    </xf>
    <xf numFmtId="0" fontId="52" fillId="8" borderId="0" xfId="6" applyFont="1" applyFill="1" applyAlignment="1" applyProtection="1">
      <alignment horizontal="center" vertical="center"/>
      <protection locked="0"/>
    </xf>
    <xf numFmtId="0" fontId="52" fillId="0" borderId="0" xfId="6" applyFont="1" applyFill="1" applyAlignment="1">
      <alignment horizontal="center" vertical="center"/>
    </xf>
    <xf numFmtId="0" fontId="51" fillId="7" borderId="6" xfId="6" applyFont="1" applyFill="1" applyBorder="1" applyAlignment="1" applyProtection="1">
      <alignment horizontal="center" vertical="center"/>
      <protection locked="0"/>
    </xf>
    <xf numFmtId="0" fontId="51" fillId="9" borderId="7" xfId="6" applyFont="1" applyFill="1" applyBorder="1" applyAlignment="1" applyProtection="1">
      <alignment horizontal="center" vertical="center"/>
      <protection locked="0"/>
    </xf>
    <xf numFmtId="0" fontId="51" fillId="9" borderId="8" xfId="6" applyFont="1" applyFill="1" applyBorder="1" applyAlignment="1" applyProtection="1">
      <alignment horizontal="center" vertical="center"/>
      <protection locked="0"/>
    </xf>
    <xf numFmtId="0" fontId="51" fillId="0" borderId="19" xfId="6" quotePrefix="1" applyFont="1" applyBorder="1" applyAlignment="1">
      <alignment horizontal="center" vertical="center"/>
    </xf>
    <xf numFmtId="0" fontId="51" fillId="0" borderId="19" xfId="6" applyFont="1" applyBorder="1" applyAlignment="1">
      <alignment horizontal="center" vertical="center"/>
    </xf>
    <xf numFmtId="0" fontId="45" fillId="0" borderId="144" xfId="6" applyFont="1" applyFill="1" applyBorder="1" applyAlignment="1">
      <alignment horizontal="center" vertical="center" wrapText="1"/>
    </xf>
    <xf numFmtId="0" fontId="45" fillId="0" borderId="74" xfId="6" applyFont="1" applyFill="1" applyBorder="1" applyAlignment="1">
      <alignment horizontal="center" vertical="center" wrapText="1"/>
    </xf>
    <xf numFmtId="0" fontId="45" fillId="0" borderId="145" xfId="6" applyFont="1" applyFill="1" applyBorder="1" applyAlignment="1">
      <alignment horizontal="center" vertical="center" wrapText="1"/>
    </xf>
    <xf numFmtId="0" fontId="45" fillId="0" borderId="16" xfId="6" applyFont="1" applyFill="1" applyBorder="1" applyAlignment="1">
      <alignment horizontal="center" vertical="center" wrapText="1"/>
    </xf>
    <xf numFmtId="0" fontId="45" fillId="0" borderId="147" xfId="6" applyFont="1" applyFill="1" applyBorder="1" applyAlignment="1">
      <alignment horizontal="center" vertical="center" wrapText="1"/>
    </xf>
    <xf numFmtId="0" fontId="45" fillId="0" borderId="77" xfId="6" applyFont="1" applyFill="1" applyBorder="1" applyAlignment="1">
      <alignment horizontal="center" vertical="center" wrapText="1"/>
    </xf>
    <xf numFmtId="0" fontId="45" fillId="0" borderId="55" xfId="6" applyFont="1" applyBorder="1" applyAlignment="1">
      <alignment horizontal="center" vertical="center" wrapText="1"/>
    </xf>
    <xf numFmtId="0" fontId="45" fillId="0" borderId="74" xfId="6" applyFont="1" applyBorder="1" applyAlignment="1">
      <alignment horizontal="center" vertical="center" wrapText="1"/>
    </xf>
    <xf numFmtId="0" fontId="45" fillId="0" borderId="56" xfId="6" applyFont="1" applyBorder="1" applyAlignment="1">
      <alignment horizontal="center" vertical="center" wrapText="1"/>
    </xf>
    <xf numFmtId="0" fontId="45" fillId="0" borderId="16" xfId="6" applyFont="1" applyBorder="1" applyAlignment="1">
      <alignment horizontal="center" vertical="center" wrapText="1"/>
    </xf>
    <xf numFmtId="0" fontId="45" fillId="0" borderId="57" xfId="6" applyFont="1" applyBorder="1" applyAlignment="1">
      <alignment horizontal="center" vertical="center" wrapText="1"/>
    </xf>
    <xf numFmtId="0" fontId="45" fillId="0" borderId="77" xfId="6" applyFont="1" applyBorder="1" applyAlignment="1">
      <alignment horizontal="center" vertical="center" wrapText="1"/>
    </xf>
    <xf numFmtId="0" fontId="51" fillId="0" borderId="74" xfId="6" applyFont="1" applyBorder="1" applyAlignment="1">
      <alignment horizontal="center" vertical="center" wrapText="1"/>
    </xf>
    <xf numFmtId="0" fontId="51" fillId="0" borderId="16" xfId="6" applyFont="1" applyBorder="1" applyAlignment="1">
      <alignment horizontal="center" vertical="center" wrapText="1"/>
    </xf>
    <xf numFmtId="0" fontId="51" fillId="0" borderId="77" xfId="6" applyFont="1" applyBorder="1" applyAlignment="1">
      <alignment horizontal="center" vertical="center" wrapText="1"/>
    </xf>
    <xf numFmtId="0" fontId="51" fillId="0" borderId="7" xfId="6" applyFont="1" applyFill="1" applyBorder="1" applyAlignment="1">
      <alignment horizontal="center" vertical="center"/>
    </xf>
    <xf numFmtId="0" fontId="51" fillId="0" borderId="141" xfId="6" applyFont="1" applyFill="1" applyBorder="1" applyAlignment="1">
      <alignment horizontal="center" vertical="center"/>
    </xf>
    <xf numFmtId="0" fontId="51" fillId="0" borderId="69" xfId="6" applyFont="1" applyFill="1" applyBorder="1" applyAlignment="1">
      <alignment horizontal="center" vertical="center"/>
    </xf>
    <xf numFmtId="0" fontId="51" fillId="8" borderId="6" xfId="6" applyFont="1" applyFill="1" applyBorder="1" applyAlignment="1" applyProtection="1">
      <alignment horizontal="center" vertical="center"/>
      <protection locked="0"/>
    </xf>
    <xf numFmtId="0" fontId="51" fillId="8" borderId="8" xfId="6" applyFont="1" applyFill="1" applyBorder="1" applyAlignment="1" applyProtection="1">
      <alignment horizontal="center" vertical="center"/>
      <protection locked="0"/>
    </xf>
    <xf numFmtId="0" fontId="51" fillId="3" borderId="6" xfId="6" applyFont="1" applyFill="1" applyBorder="1" applyAlignment="1" applyProtection="1">
      <alignment horizontal="center" vertical="center"/>
    </xf>
    <xf numFmtId="0" fontId="51" fillId="3" borderId="8" xfId="6" applyFont="1" applyFill="1" applyBorder="1" applyAlignment="1" applyProtection="1">
      <alignment horizontal="center" vertical="center"/>
    </xf>
    <xf numFmtId="0" fontId="56" fillId="3" borderId="26" xfId="6" applyFont="1" applyFill="1" applyBorder="1" applyAlignment="1" applyProtection="1">
      <alignment horizontal="center" vertical="center"/>
    </xf>
    <xf numFmtId="0" fontId="56" fillId="3" borderId="0" xfId="6" applyFont="1" applyFill="1" applyAlignment="1" applyProtection="1">
      <alignment horizontal="left" vertical="center" wrapText="1"/>
    </xf>
    <xf numFmtId="0" fontId="1" fillId="3" borderId="186" xfId="6" applyFill="1" applyBorder="1" applyAlignment="1">
      <alignment horizontal="center" vertical="center"/>
    </xf>
    <xf numFmtId="0" fontId="1" fillId="3" borderId="175" xfId="6" applyFill="1" applyBorder="1" applyAlignment="1">
      <alignment horizontal="center" vertical="center"/>
    </xf>
    <xf numFmtId="0" fontId="1" fillId="3" borderId="68" xfId="6" applyFill="1" applyBorder="1" applyAlignment="1">
      <alignment horizontal="center" vertical="center"/>
    </xf>
    <xf numFmtId="0" fontId="25" fillId="0" borderId="0" xfId="0" applyFont="1" applyAlignment="1">
      <alignment horizontal="center" vertical="center"/>
    </xf>
    <xf numFmtId="0" fontId="6" fillId="0" borderId="0" xfId="0" applyFont="1" applyAlignment="1">
      <alignment horizontal="left" vertical="center" shrinkToFit="1"/>
    </xf>
    <xf numFmtId="0" fontId="26" fillId="0" borderId="0" xfId="0" applyFont="1" applyAlignment="1">
      <alignment horizontal="left" vertical="center"/>
    </xf>
    <xf numFmtId="0" fontId="24" fillId="5" borderId="105" xfId="0" applyFont="1" applyFill="1" applyBorder="1" applyAlignment="1">
      <alignment horizontal="center" vertical="center" wrapText="1"/>
    </xf>
    <xf numFmtId="0" fontId="24" fillId="5" borderId="106" xfId="0" applyFont="1" applyFill="1" applyBorder="1" applyAlignment="1">
      <alignment horizontal="center" vertical="center" wrapText="1"/>
    </xf>
    <xf numFmtId="0" fontId="0" fillId="0" borderId="26" xfId="0" applyBorder="1" applyAlignment="1">
      <alignment horizontal="justify" vertical="center" wrapText="1"/>
    </xf>
    <xf numFmtId="0" fontId="0" fillId="0" borderId="0" xfId="0" applyAlignment="1">
      <alignment horizontal="justify" vertical="center" wrapText="1"/>
    </xf>
    <xf numFmtId="0" fontId="28" fillId="0" borderId="0" xfId="0" applyFont="1" applyAlignment="1">
      <alignment horizontal="center" vertical="center"/>
    </xf>
    <xf numFmtId="0" fontId="0" fillId="7" borderId="26" xfId="0" applyFill="1" applyBorder="1" applyAlignment="1">
      <alignment horizontal="center" vertical="center"/>
    </xf>
    <xf numFmtId="0" fontId="28" fillId="0" borderId="0" xfId="2" applyFont="1" applyAlignment="1">
      <alignment horizontal="center"/>
    </xf>
    <xf numFmtId="0" fontId="20" fillId="7" borderId="21" xfId="2" applyFont="1" applyFill="1" applyBorder="1" applyAlignment="1">
      <alignment horizontal="center"/>
    </xf>
    <xf numFmtId="0" fontId="20" fillId="7" borderId="11" xfId="2" applyFont="1" applyFill="1" applyBorder="1" applyAlignment="1">
      <alignment horizontal="center"/>
    </xf>
    <xf numFmtId="0" fontId="20" fillId="2" borderId="11" xfId="2" applyFont="1" applyFill="1" applyBorder="1" applyAlignment="1">
      <alignment horizontal="center"/>
    </xf>
    <xf numFmtId="0" fontId="20" fillId="2" borderId="31" xfId="2" applyFont="1" applyFill="1" applyBorder="1" applyAlignment="1">
      <alignment horizontal="center"/>
    </xf>
    <xf numFmtId="0" fontId="0" fillId="0" borderId="107" xfId="2" applyFont="1" applyBorder="1" applyAlignment="1">
      <alignment horizontal="justify" vertical="center" wrapText="1"/>
    </xf>
    <xf numFmtId="0" fontId="3" fillId="0" borderId="108" xfId="2" applyBorder="1" applyAlignment="1">
      <alignment horizontal="justify" vertical="center" wrapText="1"/>
    </xf>
    <xf numFmtId="0" fontId="0" fillId="0" borderId="109" xfId="2" applyFont="1" applyBorder="1" applyAlignment="1">
      <alignment horizontal="center" vertical="center"/>
    </xf>
    <xf numFmtId="0" fontId="3" fillId="0" borderId="110" xfId="2" applyBorder="1" applyAlignment="1">
      <alignment horizontal="center" vertical="center"/>
    </xf>
    <xf numFmtId="0" fontId="29" fillId="0" borderId="78" xfId="0" applyFont="1" applyBorder="1" applyAlignment="1">
      <alignment horizontal="justify" vertical="center" wrapText="1"/>
    </xf>
    <xf numFmtId="0" fontId="29" fillId="0" borderId="4" xfId="0" applyFont="1" applyBorder="1" applyAlignment="1">
      <alignment horizontal="justify" vertical="center" wrapText="1"/>
    </xf>
    <xf numFmtId="0" fontId="29" fillId="0" borderId="0" xfId="0" applyFont="1" applyBorder="1" applyAlignment="1">
      <alignment horizontal="justify" vertical="center" wrapText="1"/>
    </xf>
    <xf numFmtId="0" fontId="3" fillId="0" borderId="89" xfId="2" applyBorder="1" applyAlignment="1">
      <alignment horizontal="center" vertical="center"/>
    </xf>
    <xf numFmtId="0" fontId="3" fillId="0" borderId="91" xfId="2" applyBorder="1" applyAlignment="1">
      <alignment horizontal="center" vertical="center"/>
    </xf>
    <xf numFmtId="0" fontId="3" fillId="0" borderId="45" xfId="2" applyBorder="1" applyAlignment="1">
      <alignment horizontal="center" vertical="center"/>
    </xf>
    <xf numFmtId="0" fontId="3" fillId="0" borderId="16" xfId="2" applyBorder="1" applyAlignment="1">
      <alignment horizontal="center" vertical="center"/>
    </xf>
    <xf numFmtId="0" fontId="3" fillId="0" borderId="76" xfId="2" applyBorder="1" applyAlignment="1">
      <alignment horizontal="center" vertical="center"/>
    </xf>
    <xf numFmtId="0" fontId="3" fillId="0" borderId="77" xfId="2" applyBorder="1" applyAlignment="1">
      <alignment horizontal="center" vertical="center"/>
    </xf>
    <xf numFmtId="0" fontId="29" fillId="0" borderId="6" xfId="0" applyFont="1" applyBorder="1" applyAlignment="1">
      <alignment horizontal="justify" vertical="center" wrapText="1"/>
    </xf>
    <xf numFmtId="0" fontId="29" fillId="0" borderId="7" xfId="0" applyFont="1" applyBorder="1" applyAlignment="1">
      <alignment horizontal="justify" vertical="center" wrapText="1"/>
    </xf>
    <xf numFmtId="0" fontId="29" fillId="0" borderId="8" xfId="0" applyFont="1" applyBorder="1" applyAlignment="1">
      <alignment horizontal="justify" vertical="center" wrapText="1"/>
    </xf>
    <xf numFmtId="0" fontId="29" fillId="0" borderId="120" xfId="0" applyFont="1" applyBorder="1" applyAlignment="1">
      <alignment horizontal="justify" vertical="center" wrapText="1"/>
    </xf>
    <xf numFmtId="0" fontId="29" fillId="0" borderId="90" xfId="0" applyFont="1" applyBorder="1" applyAlignment="1">
      <alignment horizontal="justify" vertical="center" wrapText="1"/>
    </xf>
    <xf numFmtId="0" fontId="29" fillId="0" borderId="121" xfId="0" applyFont="1" applyBorder="1" applyAlignment="1">
      <alignment horizontal="justify" vertical="center" wrapText="1"/>
    </xf>
    <xf numFmtId="0" fontId="23" fillId="0" borderId="120" xfId="0" applyFont="1" applyBorder="1" applyAlignment="1">
      <alignment horizontal="center" vertical="center"/>
    </xf>
    <xf numFmtId="0" fontId="23" fillId="0" borderId="91" xfId="0" applyFont="1" applyBorder="1" applyAlignment="1">
      <alignment horizontal="center" vertical="center"/>
    </xf>
    <xf numFmtId="0" fontId="23" fillId="0" borderId="0" xfId="0" applyFont="1" applyBorder="1" applyAlignment="1">
      <alignment horizontal="justify" vertical="center" wrapText="1"/>
    </xf>
    <xf numFmtId="0" fontId="29" fillId="0" borderId="111" xfId="0" applyFont="1" applyBorder="1" applyAlignment="1">
      <alignment horizontal="justify" vertical="center"/>
    </xf>
    <xf numFmtId="0" fontId="29" fillId="0" borderId="112" xfId="0" applyFont="1" applyBorder="1" applyAlignment="1">
      <alignment horizontal="justify" vertical="center"/>
    </xf>
    <xf numFmtId="0" fontId="0" fillId="0" borderId="73" xfId="2" applyFont="1" applyBorder="1" applyAlignment="1">
      <alignment horizontal="center" vertical="center"/>
    </xf>
    <xf numFmtId="0" fontId="3" fillId="0" borderId="74" xfId="2" applyBorder="1" applyAlignment="1">
      <alignment horizontal="center" vertical="center"/>
    </xf>
    <xf numFmtId="0" fontId="29" fillId="0" borderId="56" xfId="0" applyFont="1" applyBorder="1" applyAlignment="1">
      <alignment horizontal="justify" vertical="center" wrapText="1"/>
    </xf>
    <xf numFmtId="0" fontId="29" fillId="0" borderId="0" xfId="0" applyFont="1" applyBorder="1" applyAlignment="1">
      <alignment horizontal="justify" vertical="center"/>
    </xf>
    <xf numFmtId="0" fontId="29" fillId="0" borderId="6" xfId="0" applyFont="1" applyBorder="1" applyAlignment="1">
      <alignment horizontal="justify" vertical="center"/>
    </xf>
    <xf numFmtId="0" fontId="29" fillId="0" borderId="7" xfId="0" applyFont="1" applyBorder="1" applyAlignment="1">
      <alignment horizontal="justify" vertical="center"/>
    </xf>
    <xf numFmtId="0" fontId="29" fillId="0" borderId="56" xfId="0" applyFont="1" applyBorder="1" applyAlignment="1">
      <alignment horizontal="justify" vertical="center"/>
    </xf>
    <xf numFmtId="0" fontId="29" fillId="0" borderId="55" xfId="0" applyFont="1" applyBorder="1" applyAlignment="1">
      <alignment horizontal="justify" vertical="center" wrapText="1"/>
    </xf>
    <xf numFmtId="0" fontId="29" fillId="0" borderId="112" xfId="0" applyFont="1" applyBorder="1" applyAlignment="1">
      <alignment horizontal="justify" vertical="center" wrapText="1"/>
    </xf>
    <xf numFmtId="0" fontId="29" fillId="0" borderId="113" xfId="0" applyFont="1" applyBorder="1" applyAlignment="1">
      <alignment horizontal="justify" vertical="center" wrapText="1"/>
    </xf>
    <xf numFmtId="0" fontId="29" fillId="0" borderId="115" xfId="0" applyFont="1" applyBorder="1" applyAlignment="1">
      <alignment horizontal="justify" vertical="center" wrapText="1"/>
    </xf>
    <xf numFmtId="0" fontId="29" fillId="0" borderId="116" xfId="0" applyFont="1" applyBorder="1" applyAlignment="1">
      <alignment horizontal="justify" vertical="center" wrapText="1"/>
    </xf>
    <xf numFmtId="0" fontId="29" fillId="0" borderId="117" xfId="0" applyFont="1" applyBorder="1" applyAlignment="1">
      <alignment horizontal="justify" vertical="center" wrapText="1"/>
    </xf>
    <xf numFmtId="0" fontId="23" fillId="0" borderId="115" xfId="0" applyFont="1" applyBorder="1" applyAlignment="1">
      <alignment horizontal="center" vertical="center"/>
    </xf>
    <xf numFmtId="0" fontId="23" fillId="0" borderId="118" xfId="0" applyFont="1" applyBorder="1" applyAlignment="1">
      <alignment horizontal="center" vertical="center"/>
    </xf>
    <xf numFmtId="0" fontId="23" fillId="0" borderId="0" xfId="2" applyFont="1" applyAlignment="1">
      <alignment horizontal="justify" wrapText="1"/>
    </xf>
    <xf numFmtId="0" fontId="23" fillId="0" borderId="0" xfId="2" applyFont="1" applyAlignment="1">
      <alignment horizontal="justify"/>
    </xf>
    <xf numFmtId="0" fontId="29" fillId="0" borderId="122" xfId="3" applyFont="1" applyBorder="1" applyAlignment="1">
      <alignment horizontal="justify" vertical="center"/>
    </xf>
    <xf numFmtId="0" fontId="29" fillId="0" borderId="123" xfId="3" applyFont="1" applyBorder="1" applyAlignment="1">
      <alignment horizontal="justify" vertical="center"/>
    </xf>
    <xf numFmtId="0" fontId="29" fillId="0" borderId="42" xfId="3" applyFont="1" applyBorder="1" applyAlignment="1">
      <alignment horizontal="justify" vertical="center"/>
    </xf>
    <xf numFmtId="0" fontId="23" fillId="0" borderId="83" xfId="0" applyFont="1" applyBorder="1" applyAlignment="1">
      <alignment horizontal="center" vertical="center"/>
    </xf>
    <xf numFmtId="0" fontId="23" fillId="0" borderId="124" xfId="0" applyFont="1" applyBorder="1" applyAlignment="1">
      <alignment horizontal="center" vertical="center"/>
    </xf>
    <xf numFmtId="0" fontId="29" fillId="0" borderId="23" xfId="2" applyFont="1" applyBorder="1" applyAlignment="1">
      <alignment horizontal="justify" vertical="center" wrapText="1"/>
    </xf>
    <xf numFmtId="0" fontId="29" fillId="0" borderId="15" xfId="2" applyFont="1" applyBorder="1" applyAlignment="1">
      <alignment horizontal="justify" vertical="center"/>
    </xf>
    <xf numFmtId="0" fontId="29" fillId="0" borderId="44" xfId="2" applyFont="1" applyBorder="1" applyAlignment="1">
      <alignment horizontal="justify" vertical="center"/>
    </xf>
    <xf numFmtId="0" fontId="23" fillId="0" borderId="14" xfId="0" applyFont="1" applyBorder="1" applyAlignment="1">
      <alignment horizontal="center" vertical="center"/>
    </xf>
    <xf numFmtId="0" fontId="23" fillId="0" borderId="34" xfId="0" applyFont="1" applyBorder="1" applyAlignment="1">
      <alignment horizontal="center" vertical="center"/>
    </xf>
    <xf numFmtId="0" fontId="23" fillId="0" borderId="0" xfId="2" applyFont="1" applyAlignment="1">
      <alignment horizontal="justify" vertical="top" wrapText="1"/>
    </xf>
    <xf numFmtId="0" fontId="3" fillId="0" borderId="0" xfId="2" applyFont="1" applyAlignment="1">
      <alignment horizontal="left" vertical="top" wrapText="1"/>
    </xf>
    <xf numFmtId="0" fontId="23" fillId="0" borderId="0" xfId="2" applyFont="1" applyAlignment="1">
      <alignment horizontal="justify" vertical="center" wrapText="1"/>
    </xf>
    <xf numFmtId="0" fontId="23" fillId="0" borderId="0" xfId="2" applyFont="1" applyAlignment="1">
      <alignment horizontal="justify" vertical="center"/>
    </xf>
    <xf numFmtId="0" fontId="0" fillId="0" borderId="0" xfId="2" applyFont="1" applyAlignment="1">
      <alignment horizontal="justify" vertical="top" wrapText="1"/>
    </xf>
    <xf numFmtId="0" fontId="3" fillId="0" borderId="0" xfId="2" applyFont="1" applyAlignment="1">
      <alignment horizontal="justify" vertical="top"/>
    </xf>
    <xf numFmtId="0" fontId="3" fillId="0" borderId="0" xfId="2" applyFont="1" applyAlignment="1">
      <alignment horizontal="left" vertical="top"/>
    </xf>
    <xf numFmtId="0" fontId="16" fillId="0" borderId="0" xfId="2" applyFont="1" applyAlignment="1">
      <alignment horizontal="left"/>
    </xf>
    <xf numFmtId="0" fontId="20" fillId="7" borderId="122" xfId="2" applyFont="1" applyFill="1" applyBorder="1" applyAlignment="1">
      <alignment horizontal="center"/>
    </xf>
    <xf numFmtId="0" fontId="20" fillId="7" borderId="123" xfId="2" applyFont="1" applyFill="1" applyBorder="1" applyAlignment="1">
      <alignment horizontal="center"/>
    </xf>
    <xf numFmtId="0" fontId="20" fillId="2" borderId="83" xfId="2" applyFont="1" applyFill="1" applyBorder="1" applyAlignment="1">
      <alignment horizontal="center"/>
    </xf>
    <xf numFmtId="0" fontId="20" fillId="2" borderId="124" xfId="2" applyFont="1" applyFill="1" applyBorder="1" applyAlignment="1">
      <alignment horizontal="center"/>
    </xf>
    <xf numFmtId="0" fontId="3" fillId="0" borderId="125" xfId="2" applyBorder="1" applyAlignment="1">
      <alignment horizontal="justify" vertical="center" wrapText="1"/>
    </xf>
    <xf numFmtId="0" fontId="29" fillId="0" borderId="19" xfId="0" applyFont="1" applyBorder="1" applyAlignment="1">
      <alignment horizontal="justify" vertical="center" wrapText="1"/>
    </xf>
    <xf numFmtId="0" fontId="29" fillId="0" borderId="74" xfId="0" applyFont="1" applyBorder="1" applyAlignment="1">
      <alignment horizontal="justify" vertical="center" wrapText="1"/>
    </xf>
    <xf numFmtId="0" fontId="29" fillId="0" borderId="127" xfId="0" applyFont="1" applyBorder="1" applyAlignment="1">
      <alignment horizontal="justify" vertical="center" wrapText="1"/>
    </xf>
    <xf numFmtId="0" fontId="29" fillId="0" borderId="128" xfId="0" applyFont="1" applyBorder="1" applyAlignment="1">
      <alignment horizontal="justify" vertical="center" wrapText="1"/>
    </xf>
    <xf numFmtId="0" fontId="29" fillId="0" borderId="3" xfId="0" applyFont="1" applyBorder="1" applyAlignment="1">
      <alignment horizontal="justify" vertical="center" wrapText="1"/>
    </xf>
    <xf numFmtId="0" fontId="29" fillId="0" borderId="10" xfId="0" applyFont="1" applyBorder="1" applyAlignment="1">
      <alignment horizontal="justify" vertical="center"/>
    </xf>
    <xf numFmtId="0" fontId="29" fillId="0" borderId="131" xfId="0" applyFont="1" applyBorder="1" applyAlignment="1">
      <alignment horizontal="justify" vertical="center" wrapText="1"/>
    </xf>
    <xf numFmtId="0" fontId="29" fillId="0" borderId="132" xfId="0" applyFont="1" applyBorder="1" applyAlignment="1">
      <alignment horizontal="justify" vertical="center" wrapText="1"/>
    </xf>
    <xf numFmtId="0" fontId="29" fillId="0" borderId="133" xfId="0" applyFont="1" applyBorder="1" applyAlignment="1">
      <alignment horizontal="justify" vertical="center" wrapText="1"/>
    </xf>
    <xf numFmtId="0" fontId="23" fillId="0" borderId="131" xfId="0" applyFont="1" applyBorder="1" applyAlignment="1">
      <alignment horizontal="center" vertical="center"/>
    </xf>
    <xf numFmtId="0" fontId="23" fillId="0" borderId="134" xfId="0" applyFont="1" applyBorder="1" applyAlignment="1">
      <alignment horizontal="center" vertical="center"/>
    </xf>
    <xf numFmtId="0" fontId="29" fillId="0" borderId="56" xfId="3" applyFont="1" applyBorder="1" applyAlignment="1">
      <alignment horizontal="justify" vertical="center"/>
    </xf>
    <xf numFmtId="0" fontId="29" fillId="0" borderId="0" xfId="3" applyFont="1" applyBorder="1" applyAlignment="1">
      <alignment horizontal="justify" vertical="center"/>
    </xf>
    <xf numFmtId="0" fontId="23" fillId="0" borderId="30" xfId="0" applyFont="1" applyBorder="1" applyAlignment="1">
      <alignment horizontal="center" vertical="center"/>
    </xf>
    <xf numFmtId="0" fontId="23" fillId="0" borderId="77" xfId="0" applyFont="1" applyBorder="1" applyAlignment="1">
      <alignment horizontal="center" vertical="center"/>
    </xf>
    <xf numFmtId="0" fontId="20" fillId="0" borderId="26" xfId="0" applyFont="1" applyBorder="1" applyAlignment="1">
      <alignment horizontal="justify" vertical="center" wrapText="1"/>
    </xf>
    <xf numFmtId="0" fontId="0" fillId="0" borderId="6" xfId="0" applyBorder="1" applyAlignment="1">
      <alignment horizontal="justify" vertical="center" wrapText="1"/>
    </xf>
    <xf numFmtId="0" fontId="0" fillId="0" borderId="8" xfId="0" applyBorder="1" applyAlignment="1">
      <alignment horizontal="justify" vertical="center" wrapText="1"/>
    </xf>
    <xf numFmtId="0" fontId="0" fillId="0" borderId="0" xfId="0" applyAlignment="1">
      <alignment horizontal="left" vertical="center"/>
    </xf>
    <xf numFmtId="0" fontId="0" fillId="0" borderId="0" xfId="0" applyAlignment="1">
      <alignment horizontal="justify" vertical="center"/>
    </xf>
    <xf numFmtId="0" fontId="20" fillId="0" borderId="0" xfId="0" applyFont="1" applyAlignment="1">
      <alignment horizontal="justify" vertical="center" wrapText="1"/>
    </xf>
    <xf numFmtId="0" fontId="20" fillId="0" borderId="0" xfId="0" applyFont="1" applyAlignment="1">
      <alignment horizontal="justify" vertical="center"/>
    </xf>
    <xf numFmtId="0" fontId="35" fillId="0" borderId="0" xfId="0" applyFont="1" applyAlignment="1">
      <alignment horizontal="center" vertical="center"/>
    </xf>
    <xf numFmtId="0" fontId="20" fillId="7" borderId="26" xfId="0" applyFont="1" applyFill="1" applyBorder="1" applyAlignment="1">
      <alignment horizontal="center" vertical="center"/>
    </xf>
    <xf numFmtId="0" fontId="0" fillId="0" borderId="26" xfId="0" applyFont="1" applyBorder="1" applyAlignment="1">
      <alignment horizontal="justify" vertical="center" wrapText="1"/>
    </xf>
    <xf numFmtId="0" fontId="20" fillId="0" borderId="0" xfId="0" applyFont="1" applyAlignment="1">
      <alignment horizontal="left" vertical="center"/>
    </xf>
    <xf numFmtId="0" fontId="0" fillId="0" borderId="26" xfId="0" applyFill="1" applyBorder="1" applyAlignment="1">
      <alignment horizontal="justify" vertical="center" wrapText="1"/>
    </xf>
    <xf numFmtId="0" fontId="28" fillId="0" borderId="0" xfId="0" applyFont="1" applyFill="1" applyAlignment="1">
      <alignment horizontal="center"/>
    </xf>
    <xf numFmtId="0" fontId="20" fillId="0" borderId="26" xfId="0" applyFont="1" applyFill="1" applyBorder="1" applyAlignment="1">
      <alignment horizontal="justify" vertical="center" wrapText="1"/>
    </xf>
    <xf numFmtId="0" fontId="0" fillId="0" borderId="6"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26" xfId="0" applyBorder="1" applyAlignment="1">
      <alignment horizontal="center" vertical="center" wrapText="1"/>
    </xf>
    <xf numFmtId="0" fontId="0" fillId="2" borderId="26" xfId="0" applyFill="1" applyBorder="1" applyAlignment="1">
      <alignment horizontal="center" vertical="center"/>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28" fillId="0" borderId="0" xfId="2" applyFont="1" applyAlignment="1">
      <alignment horizontal="center" vertical="center"/>
    </xf>
    <xf numFmtId="0" fontId="0" fillId="0" borderId="6" xfId="2" applyFont="1" applyBorder="1" applyAlignment="1">
      <alignment horizontal="center" vertical="center" wrapText="1"/>
    </xf>
    <xf numFmtId="0" fontId="3" fillId="0" borderId="8" xfId="2" applyBorder="1" applyAlignment="1">
      <alignment horizontal="center" vertical="center" wrapText="1"/>
    </xf>
    <xf numFmtId="0" fontId="3" fillId="7" borderId="17" xfId="2" applyFill="1" applyBorder="1" applyAlignment="1">
      <alignment horizontal="center"/>
    </xf>
    <xf numFmtId="0" fontId="3" fillId="7" borderId="67" xfId="2" applyFill="1" applyBorder="1" applyAlignment="1">
      <alignment horizontal="center"/>
    </xf>
    <xf numFmtId="0" fontId="3" fillId="7" borderId="18" xfId="2" applyFill="1" applyBorder="1" applyAlignment="1">
      <alignment horizontal="center"/>
    </xf>
    <xf numFmtId="0" fontId="3" fillId="2" borderId="17" xfId="2" applyFill="1" applyBorder="1" applyAlignment="1">
      <alignment horizontal="center"/>
    </xf>
    <xf numFmtId="0" fontId="3" fillId="2" borderId="18" xfId="2" applyFill="1" applyBorder="1" applyAlignment="1">
      <alignment horizontal="center"/>
    </xf>
    <xf numFmtId="0" fontId="0" fillId="0" borderId="17" xfId="0" applyFill="1" applyBorder="1" applyAlignment="1">
      <alignment horizontal="left" vertical="center"/>
    </xf>
    <xf numFmtId="0" fontId="0" fillId="0" borderId="67" xfId="0" applyFill="1" applyBorder="1" applyAlignment="1">
      <alignment horizontal="left" vertical="center"/>
    </xf>
    <xf numFmtId="0" fontId="0" fillId="0" borderId="18" xfId="0" applyFill="1" applyBorder="1" applyAlignment="1">
      <alignment horizontal="left" vertical="center"/>
    </xf>
    <xf numFmtId="0" fontId="0" fillId="0" borderId="55" xfId="2" applyFont="1" applyBorder="1" applyAlignment="1">
      <alignment horizontal="justify" vertical="center" wrapText="1"/>
    </xf>
    <xf numFmtId="0" fontId="3" fillId="0" borderId="19" xfId="2" applyBorder="1" applyAlignment="1">
      <alignment horizontal="justify" vertical="center" wrapText="1"/>
    </xf>
    <xf numFmtId="0" fontId="3" fillId="0" borderId="74" xfId="2" applyBorder="1" applyAlignment="1">
      <alignment horizontal="justify" vertical="center" wrapText="1"/>
    </xf>
    <xf numFmtId="0" fontId="3" fillId="0" borderId="55" xfId="2" applyBorder="1" applyAlignment="1">
      <alignment horizontal="center" vertical="center"/>
    </xf>
    <xf numFmtId="0" fontId="3" fillId="0" borderId="78" xfId="2" applyBorder="1" applyAlignment="1">
      <alignment horizontal="center" vertical="center"/>
    </xf>
    <xf numFmtId="0" fontId="3" fillId="0" borderId="50" xfId="2" applyBorder="1" applyAlignment="1">
      <alignment horizontal="center" vertical="center"/>
    </xf>
    <xf numFmtId="0" fontId="0" fillId="0" borderId="78" xfId="2" applyFont="1" applyBorder="1" applyAlignment="1">
      <alignment horizontal="justify" vertical="center" wrapText="1"/>
    </xf>
    <xf numFmtId="0" fontId="3" fillId="0" borderId="4" xfId="2" applyBorder="1" applyAlignment="1">
      <alignment horizontal="justify" vertical="center" wrapText="1"/>
    </xf>
    <xf numFmtId="0" fontId="3" fillId="0" borderId="50" xfId="2" applyBorder="1" applyAlignment="1">
      <alignment horizontal="justify" vertical="center" wrapText="1"/>
    </xf>
    <xf numFmtId="0" fontId="0" fillId="0" borderId="56" xfId="2" applyFont="1" applyBorder="1" applyAlignment="1">
      <alignment horizontal="justify" vertical="center" wrapText="1"/>
    </xf>
    <xf numFmtId="0" fontId="3" fillId="0" borderId="0" xfId="2" applyBorder="1" applyAlignment="1">
      <alignment horizontal="justify" vertical="center" wrapText="1"/>
    </xf>
    <xf numFmtId="0" fontId="3" fillId="0" borderId="16" xfId="2" applyBorder="1" applyAlignment="1">
      <alignment horizontal="justify" vertical="center" wrapText="1"/>
    </xf>
    <xf numFmtId="0" fontId="3" fillId="0" borderId="56" xfId="2" applyBorder="1" applyAlignment="1">
      <alignment horizontal="center" vertical="center"/>
    </xf>
    <xf numFmtId="0" fontId="3" fillId="0" borderId="57" xfId="2" applyBorder="1" applyAlignment="1">
      <alignment horizontal="center" vertical="center"/>
    </xf>
    <xf numFmtId="0" fontId="3" fillId="0" borderId="57" xfId="2" applyBorder="1" applyAlignment="1">
      <alignment horizontal="justify" vertical="center" wrapText="1"/>
    </xf>
    <xf numFmtId="0" fontId="3" fillId="0" borderId="30" xfId="2" applyBorder="1" applyAlignment="1">
      <alignment horizontal="justify" vertical="center" wrapText="1"/>
    </xf>
    <xf numFmtId="0" fontId="3" fillId="0" borderId="77" xfId="2" applyBorder="1" applyAlignment="1">
      <alignment horizontal="justify" vertical="center" wrapText="1"/>
    </xf>
    <xf numFmtId="0" fontId="12" fillId="0" borderId="135" xfId="2" applyFont="1" applyBorder="1" applyAlignment="1">
      <alignment horizontal="left" vertical="center" wrapText="1"/>
    </xf>
    <xf numFmtId="0" fontId="12" fillId="0" borderId="85" xfId="2" applyFont="1" applyBorder="1" applyAlignment="1">
      <alignment horizontal="left" vertical="center" wrapText="1"/>
    </xf>
    <xf numFmtId="0" fontId="12" fillId="0" borderId="86" xfId="2" applyFont="1" applyBorder="1" applyAlignment="1">
      <alignment horizontal="left" vertical="center" wrapText="1"/>
    </xf>
    <xf numFmtId="0" fontId="12" fillId="0" borderId="137" xfId="2" applyFont="1" applyBorder="1" applyAlignment="1">
      <alignment horizontal="left" vertical="center" wrapText="1"/>
    </xf>
    <xf numFmtId="0" fontId="10" fillId="0" borderId="25" xfId="3" applyFont="1" applyBorder="1" applyAlignment="1">
      <alignment horizontal="left" vertical="center" wrapText="1"/>
    </xf>
    <xf numFmtId="0" fontId="10" fillId="0" borderId="26" xfId="3" applyFont="1" applyBorder="1" applyAlignment="1">
      <alignment horizontal="left" vertical="center"/>
    </xf>
    <xf numFmtId="0" fontId="0" fillId="0" borderId="26" xfId="2" applyFont="1" applyBorder="1" applyAlignment="1">
      <alignment horizontal="center" vertical="center" wrapText="1"/>
    </xf>
    <xf numFmtId="0" fontId="3" fillId="0" borderId="32" xfId="2" applyBorder="1" applyAlignment="1">
      <alignment horizontal="center" vertical="center" wrapText="1"/>
    </xf>
    <xf numFmtId="0" fontId="14" fillId="0" borderId="6" xfId="2" applyFont="1" applyFill="1" applyBorder="1" applyAlignment="1">
      <alignment horizontal="left" vertical="center" wrapText="1"/>
    </xf>
    <xf numFmtId="0" fontId="14" fillId="0" borderId="8" xfId="2" applyFont="1" applyFill="1" applyBorder="1" applyAlignment="1">
      <alignment horizontal="left" vertical="center" wrapText="1"/>
    </xf>
    <xf numFmtId="0" fontId="11" fillId="0" borderId="6" xfId="2" applyFont="1" applyFill="1" applyBorder="1" applyAlignment="1">
      <alignment vertical="center" wrapText="1"/>
    </xf>
    <xf numFmtId="0" fontId="11" fillId="0" borderId="8" xfId="2" applyFont="1" applyFill="1" applyBorder="1" applyAlignment="1">
      <alignment vertical="center" wrapText="1"/>
    </xf>
    <xf numFmtId="0" fontId="12" fillId="0" borderId="0" xfId="2" applyFont="1" applyBorder="1" applyAlignment="1">
      <alignment horizontal="left" vertical="center" wrapText="1"/>
    </xf>
    <xf numFmtId="0" fontId="3" fillId="0" borderId="0" xfId="2" applyFont="1" applyBorder="1" applyAlignment="1">
      <alignment horizontal="left" vertical="center" wrapText="1"/>
    </xf>
    <xf numFmtId="0" fontId="3" fillId="0" borderId="0" xfId="2" applyBorder="1" applyAlignment="1">
      <alignment horizontal="left" vertical="center" wrapText="1"/>
    </xf>
    <xf numFmtId="0" fontId="10" fillId="0" borderId="21" xfId="3" applyFont="1" applyBorder="1" applyAlignment="1">
      <alignment horizontal="left" vertical="center"/>
    </xf>
    <xf numFmtId="0" fontId="10" fillId="0" borderId="11" xfId="3" applyFont="1" applyBorder="1" applyAlignment="1">
      <alignment horizontal="left" vertical="center"/>
    </xf>
    <xf numFmtId="0" fontId="0" fillId="0" borderId="11" xfId="2" applyFont="1" applyBorder="1" applyAlignment="1">
      <alignment horizontal="center" vertical="center" wrapText="1"/>
    </xf>
    <xf numFmtId="0" fontId="3" fillId="0" borderId="31" xfId="2" applyBorder="1" applyAlignment="1">
      <alignment horizontal="center" vertical="center" wrapText="1"/>
    </xf>
    <xf numFmtId="0" fontId="0" fillId="0" borderId="0" xfId="2" applyFont="1" applyBorder="1" applyAlignment="1">
      <alignment horizontal="justify" vertical="center" wrapText="1"/>
    </xf>
    <xf numFmtId="0" fontId="3" fillId="0" borderId="0" xfId="2" applyFont="1" applyBorder="1" applyAlignment="1">
      <alignment horizontal="justify" vertical="center" wrapText="1"/>
    </xf>
    <xf numFmtId="0" fontId="10" fillId="0" borderId="81" xfId="2" applyFont="1" applyBorder="1" applyAlignment="1">
      <alignment horizontal="left" vertical="center" wrapText="1"/>
    </xf>
    <xf numFmtId="0" fontId="10" fillId="0" borderId="12" xfId="2" applyFont="1" applyBorder="1" applyAlignment="1">
      <alignment horizontal="left" vertical="center"/>
    </xf>
    <xf numFmtId="0" fontId="0" fillId="0" borderId="12" xfId="2" applyFont="1" applyBorder="1" applyAlignment="1">
      <alignment horizontal="center" vertical="center" wrapText="1"/>
    </xf>
    <xf numFmtId="0" fontId="3" fillId="0" borderId="82" xfId="2" applyBorder="1" applyAlignment="1">
      <alignment horizontal="center" vertical="center" wrapText="1"/>
    </xf>
    <xf numFmtId="0" fontId="0" fillId="0" borderId="55" xfId="2" applyFont="1" applyBorder="1" applyAlignment="1">
      <alignment horizontal="left" vertical="center" wrapText="1"/>
    </xf>
    <xf numFmtId="0" fontId="0" fillId="0" borderId="19" xfId="2" applyFont="1" applyBorder="1" applyAlignment="1">
      <alignment horizontal="left" vertical="center" wrapText="1"/>
    </xf>
    <xf numFmtId="0" fontId="0" fillId="0" borderId="74" xfId="2" applyFont="1" applyBorder="1" applyAlignment="1">
      <alignment horizontal="left" vertical="center" wrapText="1"/>
    </xf>
    <xf numFmtId="0" fontId="3" fillId="0" borderId="142" xfId="2" applyBorder="1" applyAlignment="1">
      <alignment horizontal="left" vertical="center" wrapText="1"/>
    </xf>
    <xf numFmtId="0" fontId="3" fillId="0" borderId="46" xfId="2" applyBorder="1" applyAlignment="1">
      <alignment horizontal="left" vertical="center" wrapText="1"/>
    </xf>
    <xf numFmtId="0" fontId="3" fillId="0" borderId="143" xfId="2" applyBorder="1" applyAlignment="1">
      <alignment horizontal="left" vertical="center" wrapText="1"/>
    </xf>
    <xf numFmtId="0" fontId="10" fillId="0" borderId="122" xfId="3" applyFont="1" applyBorder="1" applyAlignment="1">
      <alignment horizontal="left" vertical="center"/>
    </xf>
    <xf numFmtId="0" fontId="10" fillId="0" borderId="123" xfId="3" applyFont="1" applyBorder="1" applyAlignment="1">
      <alignment horizontal="left" vertical="center"/>
    </xf>
    <xf numFmtId="0" fontId="10" fillId="0" borderId="42" xfId="3" applyFont="1" applyBorder="1" applyAlignment="1">
      <alignment horizontal="left" vertical="center"/>
    </xf>
    <xf numFmtId="0" fontId="3" fillId="0" borderId="11" xfId="3" applyFont="1" applyBorder="1" applyAlignment="1">
      <alignment horizontal="center" vertical="center" wrapText="1"/>
    </xf>
    <xf numFmtId="0" fontId="3" fillId="0" borderId="31" xfId="3" applyFont="1" applyBorder="1" applyAlignment="1">
      <alignment horizontal="center" vertical="center" wrapText="1"/>
    </xf>
    <xf numFmtId="0" fontId="10" fillId="0" borderId="69" xfId="3" applyFont="1" applyBorder="1" applyAlignment="1">
      <alignment horizontal="left" vertical="center" wrapText="1"/>
    </xf>
    <xf numFmtId="0" fontId="10" fillId="0" borderId="7" xfId="3" applyFont="1" applyBorder="1" applyAlignment="1">
      <alignment horizontal="left" vertical="center" wrapText="1"/>
    </xf>
    <xf numFmtId="0" fontId="10" fillId="0" borderId="8" xfId="3" applyFont="1" applyBorder="1" applyAlignment="1">
      <alignment horizontal="left" vertical="center" wrapText="1"/>
    </xf>
    <xf numFmtId="0" fontId="3" fillId="0" borderId="26" xfId="3" applyFont="1" applyBorder="1" applyAlignment="1">
      <alignment horizontal="center" vertical="center" wrapText="1"/>
    </xf>
    <xf numFmtId="0" fontId="3" fillId="0" borderId="32" xfId="3" applyFont="1" applyBorder="1" applyAlignment="1">
      <alignment horizontal="center" vertical="center" wrapText="1"/>
    </xf>
    <xf numFmtId="0" fontId="10" fillId="0" borderId="23" xfId="2" applyFont="1" applyBorder="1" applyAlignment="1">
      <alignment horizontal="left" vertical="center" wrapText="1"/>
    </xf>
    <xf numFmtId="0" fontId="10" fillId="0" borderId="15" xfId="2" applyFont="1" applyBorder="1" applyAlignment="1">
      <alignment horizontal="left" vertical="center" wrapText="1"/>
    </xf>
    <xf numFmtId="0" fontId="10" fillId="0" borderId="44" xfId="2" applyFont="1" applyBorder="1" applyAlignment="1">
      <alignment horizontal="left" vertical="center" wrapText="1"/>
    </xf>
    <xf numFmtId="0" fontId="3" fillId="0" borderId="12" xfId="2" applyFont="1" applyBorder="1" applyAlignment="1">
      <alignment horizontal="center" vertical="center" wrapText="1"/>
    </xf>
    <xf numFmtId="0" fontId="3" fillId="0" borderId="82" xfId="2" applyFont="1" applyBorder="1" applyAlignment="1">
      <alignment horizontal="center" vertical="center" wrapText="1"/>
    </xf>
    <xf numFmtId="0" fontId="0" fillId="0" borderId="122" xfId="0" applyFill="1" applyBorder="1" applyAlignment="1">
      <alignment horizontal="left" vertical="center"/>
    </xf>
    <xf numFmtId="0" fontId="0" fillId="0" borderId="123" xfId="0" applyFill="1" applyBorder="1" applyAlignment="1">
      <alignment horizontal="left" vertical="center"/>
    </xf>
    <xf numFmtId="0" fontId="0" fillId="0" borderId="124" xfId="0" applyFill="1" applyBorder="1" applyAlignment="1">
      <alignment horizontal="left" vertical="center"/>
    </xf>
    <xf numFmtId="0" fontId="0" fillId="0" borderId="79" xfId="2" applyFont="1" applyBorder="1" applyAlignment="1">
      <alignment horizontal="left" vertical="center" wrapText="1"/>
    </xf>
    <xf numFmtId="0" fontId="3" fillId="0" borderId="2" xfId="2" applyBorder="1" applyAlignment="1">
      <alignment horizontal="left" vertical="center" wrapText="1"/>
    </xf>
    <xf numFmtId="0" fontId="3" fillId="0" borderId="9" xfId="2" applyBorder="1" applyAlignment="1">
      <alignment horizontal="left" vertical="center" wrapText="1"/>
    </xf>
    <xf numFmtId="0" fontId="0" fillId="0" borderId="24" xfId="2" applyFont="1" applyBorder="1" applyAlignment="1">
      <alignment horizontal="center" vertical="center"/>
    </xf>
    <xf numFmtId="0" fontId="3" fillId="0" borderId="80" xfId="2" applyBorder="1" applyAlignment="1">
      <alignment horizontal="center" vertical="center"/>
    </xf>
    <xf numFmtId="0" fontId="3" fillId="0" borderId="26" xfId="2" applyBorder="1" applyAlignment="1">
      <alignment horizontal="center" vertical="center"/>
    </xf>
    <xf numFmtId="0" fontId="3" fillId="0" borderId="32" xfId="2" applyBorder="1" applyAlignment="1">
      <alignment horizontal="center" vertical="center"/>
    </xf>
    <xf numFmtId="0" fontId="3" fillId="0" borderId="78" xfId="2" applyBorder="1" applyAlignment="1">
      <alignment horizontal="left" vertical="center" wrapText="1"/>
    </xf>
    <xf numFmtId="0" fontId="3" fillId="0" borderId="4" xfId="2" applyBorder="1" applyAlignment="1">
      <alignment horizontal="left" vertical="center" wrapText="1"/>
    </xf>
    <xf numFmtId="0" fontId="3" fillId="0" borderId="5" xfId="2" applyBorder="1" applyAlignment="1">
      <alignment horizontal="left" vertical="center" wrapText="1"/>
    </xf>
    <xf numFmtId="0" fontId="0" fillId="0" borderId="56" xfId="2" applyFont="1" applyBorder="1" applyAlignment="1">
      <alignment horizontal="left" vertical="center" wrapText="1"/>
    </xf>
    <xf numFmtId="0" fontId="3" fillId="0" borderId="10" xfId="2" applyBorder="1" applyAlignment="1">
      <alignment horizontal="left" vertical="center" wrapText="1"/>
    </xf>
    <xf numFmtId="0" fontId="0" fillId="0" borderId="26" xfId="2" applyFont="1" applyBorder="1" applyAlignment="1">
      <alignment horizontal="center" vertical="center"/>
    </xf>
    <xf numFmtId="0" fontId="3" fillId="0" borderId="12" xfId="2" applyBorder="1" applyAlignment="1">
      <alignment horizontal="center" vertical="center"/>
    </xf>
    <xf numFmtId="0" fontId="3" fillId="0" borderId="82" xfId="2" applyBorder="1" applyAlignment="1">
      <alignment horizontal="center" vertical="center"/>
    </xf>
    <xf numFmtId="0" fontId="3" fillId="0" borderId="57" xfId="2" applyBorder="1" applyAlignment="1">
      <alignment horizontal="left" vertical="center" wrapText="1"/>
    </xf>
    <xf numFmtId="0" fontId="3" fillId="0" borderId="30" xfId="2" applyBorder="1" applyAlignment="1">
      <alignment horizontal="left" vertical="center" wrapText="1"/>
    </xf>
    <xf numFmtId="0" fontId="3" fillId="0" borderId="75" xfId="2" applyBorder="1" applyAlignment="1">
      <alignment horizontal="left" vertical="center" wrapText="1"/>
    </xf>
    <xf numFmtId="0" fontId="3" fillId="0" borderId="0" xfId="2" applyFont="1" applyBorder="1" applyAlignment="1">
      <alignment horizontal="left" vertical="top"/>
    </xf>
    <xf numFmtId="0" fontId="3" fillId="7" borderId="26" xfId="2" applyFill="1" applyBorder="1" applyAlignment="1">
      <alignment horizontal="center" vertical="center"/>
    </xf>
    <xf numFmtId="0" fontId="0" fillId="2" borderId="26" xfId="2" applyFont="1" applyFill="1" applyBorder="1" applyAlignment="1">
      <alignment horizontal="center" vertical="center"/>
    </xf>
    <xf numFmtId="0" fontId="3" fillId="2" borderId="26" xfId="2" applyFill="1" applyBorder="1" applyAlignment="1">
      <alignment horizontal="center" vertical="center"/>
    </xf>
    <xf numFmtId="0" fontId="0" fillId="0" borderId="26" xfId="2" applyFont="1" applyBorder="1" applyAlignment="1">
      <alignment horizontal="justify" vertical="center" wrapText="1"/>
    </xf>
    <xf numFmtId="0" fontId="3" fillId="0" borderId="26" xfId="2" applyBorder="1" applyAlignment="1">
      <alignment horizontal="justify" vertical="center" wrapText="1"/>
    </xf>
    <xf numFmtId="0" fontId="33" fillId="0" borderId="26" xfId="3" applyBorder="1" applyAlignment="1">
      <alignment horizontal="center" vertical="center"/>
    </xf>
    <xf numFmtId="0" fontId="3" fillId="0" borderId="0" xfId="2" applyFont="1" applyAlignment="1">
      <alignment vertical="top" wrapText="1"/>
    </xf>
    <xf numFmtId="0" fontId="33" fillId="0" borderId="0" xfId="3" applyAlignment="1">
      <alignment vertical="top" wrapText="1"/>
    </xf>
  </cellXfs>
  <cellStyles count="8">
    <cellStyle name="ハイパーリンク" xfId="1" builtinId="8"/>
    <cellStyle name="桁区切り 2" xfId="5"/>
    <cellStyle name="桁区切り 3" xfId="7"/>
    <cellStyle name="標準" xfId="0" builtinId="0"/>
    <cellStyle name="標準 2" xfId="2"/>
    <cellStyle name="標準 3" xfId="3"/>
    <cellStyle name="標準 4" xfId="6"/>
    <cellStyle name="標準 7" xfId="4"/>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33</xdr:col>
      <xdr:colOff>161925</xdr:colOff>
      <xdr:row>49</xdr:row>
      <xdr:rowOff>57150</xdr:rowOff>
    </xdr:from>
    <xdr:to>
      <xdr:col>34</xdr:col>
      <xdr:colOff>85725</xdr:colOff>
      <xdr:row>50</xdr:row>
      <xdr:rowOff>104775</xdr:rowOff>
    </xdr:to>
    <xdr:sp macro="" textlink="">
      <xdr:nvSpPr>
        <xdr:cNvPr id="2" name="右中かっこ 1"/>
        <xdr:cNvSpPr/>
      </xdr:nvSpPr>
      <xdr:spPr>
        <a:xfrm>
          <a:off x="6943725" y="10163175"/>
          <a:ext cx="104775" cy="2381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9239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9239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3314700" y="581025"/>
          <a:ext cx="76200" cy="27622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819150" y="11830050"/>
          <a:ext cx="10172700" cy="1562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17</xdr:col>
      <xdr:colOff>264584</xdr:colOff>
      <xdr:row>1</xdr:row>
      <xdr:rowOff>42333</xdr:rowOff>
    </xdr:from>
    <xdr:to>
      <xdr:col>21</xdr:col>
      <xdr:colOff>179917</xdr:colOff>
      <xdr:row>4</xdr:row>
      <xdr:rowOff>143186</xdr:rowOff>
    </xdr:to>
    <xdr:sp macro="" textlink="">
      <xdr:nvSpPr>
        <xdr:cNvPr id="4" name="正方形/長方形 3"/>
        <xdr:cNvSpPr/>
      </xdr:nvSpPr>
      <xdr:spPr>
        <a:xfrm>
          <a:off x="11923184" y="213783"/>
          <a:ext cx="2658533" cy="61520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記入例のため</a:t>
          </a:r>
          <a:endParaRPr kumimoji="1" lang="en-US" altLang="ja-JP" sz="2000"/>
        </a:p>
        <a:p>
          <a:pPr algn="ctr"/>
          <a:r>
            <a:rPr kumimoji="1" lang="ja-JP" altLang="en-US" sz="2000"/>
            <a:t>提出不要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31750</xdr:colOff>
      <xdr:row>5</xdr:row>
      <xdr:rowOff>31750</xdr:rowOff>
    </xdr:from>
    <xdr:to>
      <xdr:col>19</xdr:col>
      <xdr:colOff>492125</xdr:colOff>
      <xdr:row>9</xdr:row>
      <xdr:rowOff>238125</xdr:rowOff>
    </xdr:to>
    <xdr:sp macro="" textlink="">
      <xdr:nvSpPr>
        <xdr:cNvPr id="2" name="正方形/長方形 1"/>
        <xdr:cNvSpPr/>
      </xdr:nvSpPr>
      <xdr:spPr>
        <a:xfrm>
          <a:off x="11985625" y="1651000"/>
          <a:ext cx="3203575" cy="15017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シフト記号表（勤務時間帯）も提出してください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2" name="正方形/長方形 1"/>
        <xdr:cNvSpPr/>
      </xdr:nvSpPr>
      <xdr:spPr>
        <a:xfrm>
          <a:off x="12700" y="409575"/>
          <a:ext cx="1238250"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93345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933450"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0300&#20171;&#35703;&#20445;&#38522;&#35506;/&#32207;&#21209;&#12539;&#32102;&#20184;&#25285;&#24403;/0700_&#25351;&#23450;&#20107;&#26989;&#32773;/020%20&#25351;&#23566;&#30435;&#30563;/&#36969;&#27491;&#12394;&#20107;&#26989;&#36939;&#21942;&#12398;&#12383;&#12417;&#12398;&#12481;&#12455;&#12483;&#12463;&#12471;&#12540;&#12488;/R4&#24180;&#24230;&#36969;&#27491;&#12394;&#20107;&#26989;&#36939;&#21942;&#12398;&#12383;&#12417;&#12398;&#12481;&#12455;&#12483;&#12463;&#12471;&#12540;&#12488;/timitutokutei_sinkikous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１申請書（新規）"/>
      <sheetName val="２申請書（更新）"/>
      <sheetName val="３付表５"/>
      <sheetName val="４添付書類リスト"/>
      <sheetName val="10シフト記号表"/>
      <sheetName val="プルダウン・リスト"/>
      <sheetName val="11参考様式３"/>
      <sheetName val="12参考様式４"/>
      <sheetName val="13参考様式５"/>
      <sheetName val="14参考様式６"/>
      <sheetName val="15参考様式６_別紙①"/>
      <sheetName val="16参考様式７"/>
    </sheetNames>
    <sheetDataSet>
      <sheetData sheetId="0"/>
      <sheetData sheetId="1"/>
      <sheetData sheetId="2"/>
      <sheetData sheetId="3"/>
      <sheetData sheetId="4"/>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6">
        <row r="21">
          <cell r="C21" t="str">
            <v>管理者</v>
          </cell>
          <cell r="D21" t="str">
            <v>生活相談員</v>
          </cell>
          <cell r="E21" t="str">
            <v>看護職員</v>
          </cell>
          <cell r="F21" t="str">
            <v>介護職員</v>
          </cell>
          <cell r="G21" t="str">
            <v>機能訓練指導員</v>
          </cell>
          <cell r="H21" t="str">
            <v>計画作成担当者</v>
          </cell>
          <cell r="I21" t="str">
            <v>ー</v>
          </cell>
          <cell r="J21" t="str">
            <v>ー</v>
          </cell>
          <cell r="K21" t="str">
            <v>ー</v>
          </cell>
          <cell r="L21" t="str">
            <v>ー</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showGridLines="0" tabSelected="1" view="pageBreakPreview" zoomScaleNormal="100" workbookViewId="0">
      <selection activeCell="A2" sqref="A2:AN2"/>
    </sheetView>
  </sheetViews>
  <sheetFormatPr defaultRowHeight="13.5"/>
  <cols>
    <col min="1" max="1" width="2.75" style="1" customWidth="1"/>
    <col min="2" max="29" width="2.375" style="1" customWidth="1"/>
    <col min="30" max="40" width="2.625" style="1" customWidth="1"/>
    <col min="41" max="16384" width="9" style="1"/>
  </cols>
  <sheetData>
    <row r="1" spans="1:40" ht="7.5" customHeight="1"/>
    <row r="2" spans="1:40" ht="34.5" customHeight="1">
      <c r="A2" s="530" t="s">
        <v>1027</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30"/>
      <c r="AN2" s="530"/>
    </row>
    <row r="3" spans="1:40" ht="4.5" customHeight="1"/>
    <row r="4" spans="1:40" ht="29.25" customHeight="1">
      <c r="A4" s="524" t="s">
        <v>63</v>
      </c>
      <c r="B4" s="524"/>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row>
    <row r="5" spans="1:40" ht="14.25" thickBot="1"/>
    <row r="6" spans="1:40" ht="22.5" customHeight="1">
      <c r="A6" s="531" t="s">
        <v>28</v>
      </c>
      <c r="B6" s="532"/>
      <c r="C6" s="517" t="s">
        <v>17</v>
      </c>
      <c r="D6" s="517"/>
      <c r="E6" s="517"/>
      <c r="F6" s="517"/>
      <c r="G6" s="517"/>
      <c r="H6" s="517"/>
      <c r="I6" s="517"/>
      <c r="J6" s="517"/>
      <c r="K6" s="517">
        <v>1</v>
      </c>
      <c r="L6" s="517"/>
      <c r="M6" s="517"/>
      <c r="N6" s="517">
        <v>4</v>
      </c>
      <c r="O6" s="517"/>
      <c r="P6" s="517"/>
      <c r="Q6" s="517">
        <v>9</v>
      </c>
      <c r="R6" s="517"/>
      <c r="S6" s="517"/>
      <c r="T6" s="517"/>
      <c r="U6" s="517"/>
      <c r="V6" s="517"/>
      <c r="W6" s="517"/>
      <c r="X6" s="517"/>
      <c r="Y6" s="517"/>
      <c r="Z6" s="517"/>
      <c r="AA6" s="517"/>
      <c r="AB6" s="517"/>
      <c r="AC6" s="517"/>
      <c r="AD6" s="517"/>
      <c r="AE6" s="517"/>
      <c r="AF6" s="517"/>
      <c r="AG6" s="517"/>
      <c r="AH6" s="517"/>
      <c r="AI6" s="517"/>
      <c r="AJ6" s="517"/>
      <c r="AK6" s="517"/>
      <c r="AL6" s="517"/>
      <c r="AM6" s="517"/>
      <c r="AN6" s="518"/>
    </row>
    <row r="7" spans="1:40" ht="18.75" customHeight="1">
      <c r="A7" s="533"/>
      <c r="B7" s="534"/>
      <c r="C7" s="519" t="s">
        <v>53</v>
      </c>
      <c r="D7" s="519"/>
      <c r="E7" s="519"/>
      <c r="F7" s="519"/>
      <c r="G7" s="519"/>
      <c r="H7" s="519"/>
      <c r="I7" s="519"/>
      <c r="J7" s="519"/>
      <c r="K7" s="520" t="s">
        <v>54</v>
      </c>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1"/>
    </row>
    <row r="8" spans="1:40">
      <c r="A8" s="533"/>
      <c r="B8" s="534"/>
      <c r="C8" s="551" t="s">
        <v>18</v>
      </c>
      <c r="D8" s="551"/>
      <c r="E8" s="551"/>
      <c r="F8" s="551"/>
      <c r="G8" s="551"/>
      <c r="H8" s="551"/>
      <c r="I8" s="551"/>
      <c r="J8" s="551"/>
      <c r="K8" s="553" t="s">
        <v>35</v>
      </c>
      <c r="L8" s="553"/>
      <c r="M8" s="553"/>
      <c r="N8" s="553"/>
      <c r="O8" s="553"/>
      <c r="P8" s="553"/>
      <c r="Q8" s="553"/>
      <c r="R8" s="553"/>
      <c r="S8" s="553"/>
      <c r="T8" s="553"/>
      <c r="U8" s="553"/>
      <c r="V8" s="553"/>
      <c r="W8" s="553"/>
      <c r="X8" s="553"/>
      <c r="Y8" s="553"/>
      <c r="Z8" s="553"/>
      <c r="AA8" s="553"/>
      <c r="AB8" s="553"/>
      <c r="AC8" s="553"/>
      <c r="AD8" s="553"/>
      <c r="AE8" s="553"/>
      <c r="AF8" s="553"/>
      <c r="AG8" s="553"/>
      <c r="AH8" s="553"/>
      <c r="AI8" s="553"/>
      <c r="AJ8" s="553"/>
      <c r="AK8" s="553"/>
      <c r="AL8" s="553"/>
      <c r="AM8" s="553"/>
      <c r="AN8" s="554"/>
    </row>
    <row r="9" spans="1:40" ht="16.5" customHeight="1">
      <c r="A9" s="533"/>
      <c r="B9" s="534"/>
      <c r="C9" s="552"/>
      <c r="D9" s="552"/>
      <c r="E9" s="552"/>
      <c r="F9" s="552"/>
      <c r="G9" s="552"/>
      <c r="H9" s="552"/>
      <c r="I9" s="552"/>
      <c r="J9" s="552"/>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6"/>
    </row>
    <row r="10" spans="1:40" ht="18" customHeight="1">
      <c r="A10" s="533"/>
      <c r="B10" s="534"/>
      <c r="C10" s="537" t="s">
        <v>19</v>
      </c>
      <c r="D10" s="538"/>
      <c r="E10" s="538"/>
      <c r="F10" s="538"/>
      <c r="G10" s="538"/>
      <c r="H10" s="538"/>
      <c r="I10" s="538"/>
      <c r="J10" s="539"/>
      <c r="K10" s="3"/>
      <c r="L10" s="4" t="s">
        <v>55</v>
      </c>
      <c r="M10" s="4" t="s">
        <v>56</v>
      </c>
      <c r="N10" s="526"/>
      <c r="O10" s="526"/>
      <c r="P10" s="526"/>
      <c r="Q10" s="4" t="s">
        <v>21</v>
      </c>
      <c r="R10" s="526"/>
      <c r="S10" s="526"/>
      <c r="T10" s="526"/>
      <c r="U10" s="526"/>
      <c r="V10" s="4" t="s">
        <v>33</v>
      </c>
      <c r="W10" s="4"/>
      <c r="X10" s="4"/>
      <c r="Y10" s="4"/>
      <c r="Z10" s="4"/>
      <c r="AA10" s="4"/>
      <c r="AB10" s="4"/>
      <c r="AC10" s="4"/>
      <c r="AD10" s="4"/>
      <c r="AE10" s="4"/>
      <c r="AF10" s="4"/>
      <c r="AG10" s="4"/>
      <c r="AH10" s="4"/>
      <c r="AI10" s="4"/>
      <c r="AJ10" s="4"/>
      <c r="AK10" s="4"/>
      <c r="AL10" s="4"/>
      <c r="AM10" s="4"/>
      <c r="AN10" s="15"/>
    </row>
    <row r="11" spans="1:40" ht="18" customHeight="1">
      <c r="A11" s="533"/>
      <c r="B11" s="534"/>
      <c r="C11" s="540"/>
      <c r="D11" s="541"/>
      <c r="E11" s="541"/>
      <c r="F11" s="541"/>
      <c r="G11" s="541"/>
      <c r="H11" s="541"/>
      <c r="I11" s="541"/>
      <c r="J11" s="542"/>
      <c r="K11" s="546" t="s">
        <v>29</v>
      </c>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8"/>
    </row>
    <row r="12" spans="1:40" ht="18" customHeight="1">
      <c r="A12" s="533"/>
      <c r="B12" s="534"/>
      <c r="C12" s="543"/>
      <c r="D12" s="544"/>
      <c r="E12" s="544"/>
      <c r="F12" s="544"/>
      <c r="G12" s="544"/>
      <c r="H12" s="544"/>
      <c r="I12" s="544"/>
      <c r="J12" s="545"/>
      <c r="K12" s="549"/>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50"/>
    </row>
    <row r="13" spans="1:40" ht="18" customHeight="1">
      <c r="A13" s="533"/>
      <c r="B13" s="534"/>
      <c r="C13" s="525" t="s">
        <v>23</v>
      </c>
      <c r="D13" s="526"/>
      <c r="E13" s="526"/>
      <c r="F13" s="526"/>
      <c r="G13" s="526"/>
      <c r="H13" s="526"/>
      <c r="I13" s="526"/>
      <c r="J13" s="527"/>
      <c r="K13" s="9"/>
      <c r="L13" s="10" t="s">
        <v>24</v>
      </c>
      <c r="M13" s="10"/>
      <c r="N13" s="10"/>
      <c r="O13" s="10"/>
      <c r="P13" s="10"/>
      <c r="Q13" s="11"/>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3"/>
    </row>
    <row r="14" spans="1:40" ht="18" customHeight="1">
      <c r="A14" s="533"/>
      <c r="B14" s="534"/>
      <c r="C14" s="528"/>
      <c r="D14" s="512"/>
      <c r="E14" s="512"/>
      <c r="F14" s="512"/>
      <c r="G14" s="512"/>
      <c r="H14" s="512"/>
      <c r="I14" s="512"/>
      <c r="J14" s="529"/>
      <c r="K14" s="6"/>
      <c r="L14" s="7" t="s">
        <v>25</v>
      </c>
      <c r="M14" s="7"/>
      <c r="N14" s="7"/>
      <c r="O14" s="7"/>
      <c r="P14" s="7"/>
      <c r="Q14" s="8"/>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3"/>
    </row>
    <row r="15" spans="1:40" ht="23.25" customHeight="1" thickBot="1">
      <c r="A15" s="535"/>
      <c r="B15" s="536"/>
      <c r="C15" s="513" t="s">
        <v>26</v>
      </c>
      <c r="D15" s="514"/>
      <c r="E15" s="514"/>
      <c r="F15" s="514"/>
      <c r="G15" s="514"/>
      <c r="H15" s="514"/>
      <c r="I15" s="514"/>
      <c r="J15" s="515"/>
      <c r="K15" s="18"/>
      <c r="L15" s="19"/>
      <c r="M15" s="19"/>
      <c r="N15" s="514" t="s">
        <v>61</v>
      </c>
      <c r="O15" s="514"/>
      <c r="P15" s="19" t="s">
        <v>14</v>
      </c>
      <c r="Q15" s="514"/>
      <c r="R15" s="514"/>
      <c r="S15" s="19" t="s">
        <v>15</v>
      </c>
      <c r="T15" s="514"/>
      <c r="U15" s="514"/>
      <c r="V15" s="19" t="s">
        <v>16</v>
      </c>
      <c r="W15" s="32"/>
      <c r="X15" s="513" t="s">
        <v>62</v>
      </c>
      <c r="Y15" s="514"/>
      <c r="Z15" s="514"/>
      <c r="AA15" s="514"/>
      <c r="AB15" s="514"/>
      <c r="AC15" s="514"/>
      <c r="AD15" s="514"/>
      <c r="AE15" s="515"/>
      <c r="AF15" s="18"/>
      <c r="AG15" s="19"/>
      <c r="AH15" s="516"/>
      <c r="AI15" s="516"/>
      <c r="AJ15" s="516"/>
      <c r="AK15" s="516"/>
      <c r="AL15" s="19" t="s">
        <v>27</v>
      </c>
      <c r="AM15" s="19"/>
      <c r="AN15" s="22"/>
    </row>
    <row r="16" spans="1:40" ht="11.25" customHeight="1"/>
    <row r="17" spans="1:40" ht="24.7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row>
    <row r="18" spans="1:40" ht="18" customHeight="1"/>
    <row r="19" spans="1:40" ht="18" customHeight="1">
      <c r="S19" s="7"/>
      <c r="T19" s="510" t="s">
        <v>57</v>
      </c>
      <c r="U19" s="510"/>
      <c r="V19" s="510"/>
      <c r="W19" s="510"/>
      <c r="X19" s="510"/>
      <c r="Y19" s="510"/>
      <c r="Z19" s="510"/>
      <c r="AA19" s="512"/>
      <c r="AB19" s="512"/>
      <c r="AC19" s="512"/>
      <c r="AD19" s="512"/>
      <c r="AE19" s="512"/>
      <c r="AF19" s="39" t="s">
        <v>64</v>
      </c>
      <c r="AG19" s="512"/>
      <c r="AH19" s="512"/>
      <c r="AI19" s="39" t="s">
        <v>65</v>
      </c>
      <c r="AJ19" s="512"/>
      <c r="AK19" s="512"/>
      <c r="AL19" s="39" t="s">
        <v>66</v>
      </c>
      <c r="AM19" s="39"/>
    </row>
    <row r="20" spans="1:40" ht="18" customHeight="1">
      <c r="T20" s="12"/>
      <c r="U20" s="12"/>
      <c r="V20" s="12"/>
      <c r="W20" s="12"/>
      <c r="X20" s="12"/>
      <c r="Y20" s="12"/>
      <c r="Z20" s="12"/>
      <c r="AB20" s="2"/>
      <c r="AC20" s="2"/>
      <c r="AD20" s="2"/>
      <c r="AE20" s="2"/>
      <c r="AF20" s="2"/>
      <c r="AG20" s="2"/>
      <c r="AH20" s="2"/>
      <c r="AI20" s="2"/>
      <c r="AJ20" s="2"/>
      <c r="AK20" s="2"/>
      <c r="AL20" s="2"/>
      <c r="AM20" s="2"/>
    </row>
    <row r="21" spans="1:40" ht="18" customHeight="1">
      <c r="S21" s="7"/>
      <c r="T21" s="510" t="s">
        <v>58</v>
      </c>
      <c r="U21" s="510"/>
      <c r="V21" s="510"/>
      <c r="W21" s="510"/>
      <c r="X21" s="510"/>
      <c r="Y21" s="510"/>
      <c r="Z21" s="510"/>
      <c r="AA21" s="511"/>
      <c r="AB21" s="511"/>
      <c r="AC21" s="511"/>
      <c r="AD21" s="511"/>
      <c r="AE21" s="511"/>
      <c r="AF21" s="511"/>
      <c r="AG21" s="511"/>
      <c r="AH21" s="511"/>
      <c r="AI21" s="511"/>
      <c r="AJ21" s="511"/>
      <c r="AK21" s="511"/>
      <c r="AL21" s="511"/>
      <c r="AM21" s="511"/>
    </row>
    <row r="22" spans="1:40" ht="18" customHeight="1"/>
    <row r="23" spans="1:40" ht="18" customHeight="1">
      <c r="S23" s="7"/>
      <c r="T23" s="510" t="s">
        <v>59</v>
      </c>
      <c r="U23" s="510"/>
      <c r="V23" s="510"/>
      <c r="W23" s="510"/>
      <c r="X23" s="510"/>
      <c r="Y23" s="510"/>
      <c r="Z23" s="510"/>
      <c r="AA23" s="512"/>
      <c r="AB23" s="512"/>
      <c r="AC23" s="512"/>
      <c r="AD23" s="512"/>
      <c r="AE23" s="512"/>
      <c r="AF23" s="39" t="s">
        <v>64</v>
      </c>
      <c r="AG23" s="512"/>
      <c r="AH23" s="512"/>
      <c r="AI23" s="39" t="s">
        <v>65</v>
      </c>
      <c r="AJ23" s="512"/>
      <c r="AK23" s="512"/>
      <c r="AL23" s="39" t="s">
        <v>66</v>
      </c>
      <c r="AM23" s="39"/>
    </row>
    <row r="24" spans="1:40" ht="18" customHeight="1">
      <c r="S24" s="5"/>
      <c r="T24" s="13"/>
      <c r="U24" s="13"/>
      <c r="V24" s="13"/>
      <c r="W24" s="13"/>
      <c r="X24" s="13"/>
      <c r="Y24" s="13"/>
      <c r="Z24" s="13"/>
      <c r="AA24" s="21"/>
      <c r="AB24" s="21"/>
      <c r="AC24" s="21"/>
      <c r="AD24" s="21"/>
      <c r="AE24" s="21"/>
      <c r="AF24" s="21"/>
      <c r="AG24" s="21"/>
      <c r="AH24" s="21"/>
      <c r="AI24" s="21"/>
      <c r="AJ24" s="21"/>
      <c r="AK24" s="21"/>
      <c r="AL24" s="21"/>
      <c r="AM24" s="21"/>
    </row>
    <row r="25" spans="1:40" ht="10.5" customHeight="1">
      <c r="B25" s="23"/>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5"/>
    </row>
    <row r="26" spans="1:40" ht="18" customHeight="1">
      <c r="B26" s="26"/>
      <c r="C26" s="508" t="s">
        <v>133</v>
      </c>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27"/>
    </row>
    <row r="27" spans="1:40" ht="18" customHeight="1">
      <c r="B27" s="26"/>
      <c r="C27" s="50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27"/>
    </row>
    <row r="28" spans="1:40" ht="18" customHeight="1">
      <c r="B28" s="26"/>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27"/>
    </row>
    <row r="29" spans="1:40" ht="18" customHeight="1">
      <c r="B29" s="26"/>
      <c r="C29" s="508"/>
      <c r="D29" s="508"/>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27"/>
    </row>
    <row r="30" spans="1:40" ht="18" customHeight="1">
      <c r="B30" s="26"/>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27"/>
    </row>
    <row r="31" spans="1:40" ht="11.25" customHeight="1">
      <c r="B31" s="26"/>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7"/>
    </row>
    <row r="32" spans="1:40" ht="18" customHeight="1">
      <c r="B32" s="26"/>
      <c r="C32" s="508" t="s">
        <v>60</v>
      </c>
      <c r="D32" s="508"/>
      <c r="E32" s="508"/>
      <c r="F32" s="508"/>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27"/>
    </row>
    <row r="33" spans="2:39" ht="18" customHeight="1">
      <c r="B33" s="26"/>
      <c r="C33" s="508"/>
      <c r="D33" s="508"/>
      <c r="E33" s="508"/>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27"/>
    </row>
    <row r="34" spans="2:39" ht="9" customHeight="1">
      <c r="B34" s="29"/>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c r="AK34" s="509"/>
      <c r="AL34" s="509"/>
      <c r="AM34" s="30"/>
    </row>
    <row r="35" spans="2:39" ht="18" customHeight="1"/>
    <row r="36" spans="2:39" ht="18" customHeight="1"/>
    <row r="37" spans="2:39" ht="18" customHeight="1"/>
    <row r="38" spans="2:39" ht="18" customHeight="1"/>
    <row r="39" spans="2:39" ht="18" customHeight="1"/>
    <row r="40" spans="2:39" ht="18" customHeight="1"/>
    <row r="41" spans="2:39" ht="18" customHeight="1"/>
  </sheetData>
  <mergeCells count="43">
    <mergeCell ref="R13:AN13"/>
    <mergeCell ref="R14:AN14"/>
    <mergeCell ref="A4:AN4"/>
    <mergeCell ref="C13:J14"/>
    <mergeCell ref="A2:AN2"/>
    <mergeCell ref="C6:J6"/>
    <mergeCell ref="A6:B15"/>
    <mergeCell ref="K6:M6"/>
    <mergeCell ref="N6:P6"/>
    <mergeCell ref="Q6:S6"/>
    <mergeCell ref="C10:J12"/>
    <mergeCell ref="K11:AN12"/>
    <mergeCell ref="C8:J9"/>
    <mergeCell ref="K8:AN9"/>
    <mergeCell ref="N10:P10"/>
    <mergeCell ref="R10:U10"/>
    <mergeCell ref="AF6:AH6"/>
    <mergeCell ref="AI6:AK6"/>
    <mergeCell ref="AL6:AN6"/>
    <mergeCell ref="C7:J7"/>
    <mergeCell ref="K7:AN7"/>
    <mergeCell ref="T6:V6"/>
    <mergeCell ref="W6:Y6"/>
    <mergeCell ref="Z6:AB6"/>
    <mergeCell ref="AC6:AE6"/>
    <mergeCell ref="C15:J15"/>
    <mergeCell ref="X15:AE15"/>
    <mergeCell ref="AH15:AK15"/>
    <mergeCell ref="T19:Z19"/>
    <mergeCell ref="AA19:AE19"/>
    <mergeCell ref="AG19:AH19"/>
    <mergeCell ref="AJ19:AK19"/>
    <mergeCell ref="N15:O15"/>
    <mergeCell ref="Q15:R15"/>
    <mergeCell ref="T15:U15"/>
    <mergeCell ref="C26:AL30"/>
    <mergeCell ref="C32:AL34"/>
    <mergeCell ref="T21:Z21"/>
    <mergeCell ref="AA21:AM21"/>
    <mergeCell ref="T23:Z23"/>
    <mergeCell ref="AA23:AE23"/>
    <mergeCell ref="AG23:AH23"/>
    <mergeCell ref="AJ23:AK23"/>
  </mergeCells>
  <phoneticPr fontId="4"/>
  <pageMargins left="0.43307086614173229" right="0.35433070866141736" top="0.43307086614173229" bottom="0.47244094488188981" header="0.31496062992125984" footer="0.27559055118110237"/>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4"/>
  <sheetViews>
    <sheetView view="pageBreakPreview" zoomScale="60" zoomScaleNormal="100" workbookViewId="0">
      <selection activeCell="A2" sqref="A2:AN2"/>
    </sheetView>
  </sheetViews>
  <sheetFormatPr defaultRowHeight="13.5"/>
  <cols>
    <col min="1" max="1" width="1.875" style="248" customWidth="1"/>
    <col min="2" max="2" width="11.5" style="248" customWidth="1"/>
    <col min="3" max="12" width="40.625" style="248" customWidth="1"/>
    <col min="13" max="16384" width="9" style="248"/>
  </cols>
  <sheetData>
    <row r="1" spans="2:4" ht="14.25">
      <c r="B1" s="251" t="s">
        <v>984</v>
      </c>
      <c r="C1" s="251"/>
      <c r="D1" s="251"/>
    </row>
    <row r="2" spans="2:4" ht="14.25">
      <c r="B2" s="251"/>
      <c r="C2" s="251"/>
      <c r="D2" s="251"/>
    </row>
    <row r="3" spans="2:4" ht="14.25">
      <c r="B3" s="250" t="s">
        <v>626</v>
      </c>
      <c r="C3" s="250" t="s">
        <v>985</v>
      </c>
      <c r="D3" s="251"/>
    </row>
    <row r="4" spans="2:4" ht="14.25">
      <c r="B4" s="416">
        <v>1</v>
      </c>
      <c r="C4" s="417" t="s">
        <v>644</v>
      </c>
      <c r="D4" s="251"/>
    </row>
    <row r="5" spans="2:4" ht="14.25">
      <c r="B5" s="416">
        <v>2</v>
      </c>
      <c r="C5" s="417" t="s">
        <v>986</v>
      </c>
      <c r="D5" s="251"/>
    </row>
    <row r="6" spans="2:4" ht="14.25">
      <c r="B6" s="416">
        <v>3</v>
      </c>
      <c r="C6" s="417" t="s">
        <v>987</v>
      </c>
      <c r="D6" s="251"/>
    </row>
    <row r="7" spans="2:4" ht="14.25">
      <c r="B7" s="416">
        <v>4</v>
      </c>
      <c r="C7" s="417" t="s">
        <v>988</v>
      </c>
      <c r="D7" s="251"/>
    </row>
    <row r="8" spans="2:4" ht="14.25">
      <c r="B8" s="416">
        <v>5</v>
      </c>
      <c r="C8" s="417" t="s">
        <v>925</v>
      </c>
      <c r="D8" s="251"/>
    </row>
    <row r="9" spans="2:4" ht="14.25">
      <c r="B9" s="416">
        <v>6</v>
      </c>
      <c r="C9" s="417" t="s">
        <v>989</v>
      </c>
    </row>
    <row r="10" spans="2:4" ht="14.25">
      <c r="B10" s="416">
        <v>7</v>
      </c>
      <c r="C10" s="417" t="s">
        <v>990</v>
      </c>
      <c r="D10" s="251"/>
    </row>
    <row r="11" spans="2:4" ht="14.25">
      <c r="B11" s="416">
        <v>8</v>
      </c>
      <c r="C11" s="417" t="s">
        <v>991</v>
      </c>
      <c r="D11" s="251"/>
    </row>
    <row r="12" spans="2:4" ht="14.25">
      <c r="B12" s="416">
        <v>9</v>
      </c>
      <c r="C12" s="417" t="s">
        <v>992</v>
      </c>
      <c r="D12" s="251"/>
    </row>
    <row r="13" spans="2:4" ht="14.25">
      <c r="B13" s="416">
        <v>10</v>
      </c>
      <c r="C13" s="417" t="s">
        <v>992</v>
      </c>
      <c r="D13" s="251"/>
    </row>
    <row r="14" spans="2:4" ht="14.25">
      <c r="B14" s="416">
        <v>11</v>
      </c>
      <c r="C14" s="417" t="s">
        <v>992</v>
      </c>
      <c r="D14" s="251"/>
    </row>
    <row r="15" spans="2:4" ht="14.25">
      <c r="B15" s="416">
        <v>12</v>
      </c>
      <c r="C15" s="417" t="s">
        <v>992</v>
      </c>
      <c r="D15" s="251"/>
    </row>
    <row r="16" spans="2:4" ht="14.25">
      <c r="B16" s="416">
        <v>13</v>
      </c>
      <c r="C16" s="417" t="s">
        <v>992</v>
      </c>
      <c r="D16" s="251"/>
    </row>
    <row r="17" spans="2:12" ht="14.25">
      <c r="B17" s="416">
        <v>14</v>
      </c>
      <c r="C17" s="417" t="s">
        <v>992</v>
      </c>
      <c r="D17" s="251"/>
    </row>
    <row r="19" spans="2:12" ht="14.25">
      <c r="B19" s="251" t="s">
        <v>993</v>
      </c>
    </row>
    <row r="20" spans="2:12" ht="14.25" thickBot="1"/>
    <row r="21" spans="2:12" ht="15" thickBot="1">
      <c r="B21" s="418" t="s">
        <v>625</v>
      </c>
      <c r="C21" s="419" t="s">
        <v>624</v>
      </c>
      <c r="D21" s="420" t="s">
        <v>623</v>
      </c>
      <c r="E21" s="420" t="s">
        <v>622</v>
      </c>
      <c r="F21" s="420" t="s">
        <v>621</v>
      </c>
      <c r="G21" s="420" t="s">
        <v>620</v>
      </c>
      <c r="H21" s="421" t="s">
        <v>619</v>
      </c>
      <c r="I21" s="421" t="s">
        <v>994</v>
      </c>
      <c r="J21" s="421" t="s">
        <v>992</v>
      </c>
      <c r="K21" s="421" t="s">
        <v>992</v>
      </c>
      <c r="L21" s="422" t="s">
        <v>992</v>
      </c>
    </row>
    <row r="22" spans="2:12" ht="14.25">
      <c r="B22" s="1091" t="s">
        <v>995</v>
      </c>
      <c r="C22" s="423" t="s">
        <v>680</v>
      </c>
      <c r="D22" s="424" t="s">
        <v>688</v>
      </c>
      <c r="E22" s="424" t="s">
        <v>707</v>
      </c>
      <c r="F22" s="424" t="s">
        <v>721</v>
      </c>
      <c r="G22" s="424" t="s">
        <v>996</v>
      </c>
      <c r="H22" s="425" t="s">
        <v>696</v>
      </c>
      <c r="I22" s="426" t="s">
        <v>997</v>
      </c>
      <c r="J22" s="426" t="s">
        <v>992</v>
      </c>
      <c r="K22" s="425"/>
      <c r="L22" s="427"/>
    </row>
    <row r="23" spans="2:12" ht="14.25">
      <c r="B23" s="1092"/>
      <c r="C23" s="426" t="s">
        <v>680</v>
      </c>
      <c r="D23" s="426" t="s">
        <v>680</v>
      </c>
      <c r="E23" s="426" t="s">
        <v>998</v>
      </c>
      <c r="F23" s="426" t="s">
        <v>997</v>
      </c>
      <c r="G23" s="426" t="s">
        <v>999</v>
      </c>
      <c r="H23" s="426" t="s">
        <v>997</v>
      </c>
      <c r="I23" s="426" t="s">
        <v>997</v>
      </c>
      <c r="J23" s="426" t="s">
        <v>997</v>
      </c>
      <c r="K23" s="428"/>
      <c r="L23" s="429"/>
    </row>
    <row r="24" spans="2:12" ht="14.25">
      <c r="B24" s="1092"/>
      <c r="C24" s="426" t="s">
        <v>997</v>
      </c>
      <c r="D24" s="426" t="s">
        <v>994</v>
      </c>
      <c r="E24" s="426" t="s">
        <v>992</v>
      </c>
      <c r="F24" s="426" t="s">
        <v>994</v>
      </c>
      <c r="G24" s="426" t="s">
        <v>1000</v>
      </c>
      <c r="H24" s="426" t="s">
        <v>994</v>
      </c>
      <c r="I24" s="426" t="s">
        <v>994</v>
      </c>
      <c r="J24" s="426" t="s">
        <v>997</v>
      </c>
      <c r="K24" s="428"/>
      <c r="L24" s="429"/>
    </row>
    <row r="25" spans="2:12" ht="14.25">
      <c r="B25" s="1092"/>
      <c r="C25" s="426" t="s">
        <v>994</v>
      </c>
      <c r="D25" s="426" t="s">
        <v>992</v>
      </c>
      <c r="E25" s="426" t="s">
        <v>992</v>
      </c>
      <c r="F25" s="426" t="s">
        <v>992</v>
      </c>
      <c r="G25" s="426" t="s">
        <v>700</v>
      </c>
      <c r="H25" s="426" t="s">
        <v>994</v>
      </c>
      <c r="I25" s="426" t="s">
        <v>994</v>
      </c>
      <c r="J25" s="426" t="s">
        <v>992</v>
      </c>
      <c r="K25" s="428"/>
      <c r="L25" s="429"/>
    </row>
    <row r="26" spans="2:12" ht="14.25">
      <c r="B26" s="1092"/>
      <c r="C26" s="426" t="s">
        <v>997</v>
      </c>
      <c r="D26" s="426" t="s">
        <v>992</v>
      </c>
      <c r="E26" s="426" t="s">
        <v>992</v>
      </c>
      <c r="F26" s="426" t="s">
        <v>992</v>
      </c>
      <c r="G26" s="426" t="s">
        <v>998</v>
      </c>
      <c r="H26" s="426" t="s">
        <v>997</v>
      </c>
      <c r="I26" s="426" t="s">
        <v>994</v>
      </c>
      <c r="J26" s="426" t="s">
        <v>992</v>
      </c>
      <c r="K26" s="428"/>
      <c r="L26" s="429"/>
    </row>
    <row r="27" spans="2:12" ht="14.25">
      <c r="B27" s="1092"/>
      <c r="C27" s="426" t="s">
        <v>992</v>
      </c>
      <c r="D27" s="426" t="s">
        <v>992</v>
      </c>
      <c r="E27" s="426" t="s">
        <v>992</v>
      </c>
      <c r="F27" s="426" t="s">
        <v>997</v>
      </c>
      <c r="G27" s="426" t="s">
        <v>1001</v>
      </c>
      <c r="H27" s="426" t="s">
        <v>992</v>
      </c>
      <c r="I27" s="426" t="s">
        <v>994</v>
      </c>
      <c r="J27" s="426" t="s">
        <v>992</v>
      </c>
      <c r="K27" s="428"/>
      <c r="L27" s="429"/>
    </row>
    <row r="28" spans="2:12" ht="14.25">
      <c r="B28" s="1092"/>
      <c r="C28" s="426" t="s">
        <v>994</v>
      </c>
      <c r="D28" s="426" t="s">
        <v>992</v>
      </c>
      <c r="E28" s="426" t="s">
        <v>994</v>
      </c>
      <c r="F28" s="426" t="s">
        <v>994</v>
      </c>
      <c r="G28" s="426" t="s">
        <v>1002</v>
      </c>
      <c r="H28" s="426" t="s">
        <v>994</v>
      </c>
      <c r="I28" s="426" t="s">
        <v>997</v>
      </c>
      <c r="J28" s="426" t="s">
        <v>992</v>
      </c>
      <c r="K28" s="428"/>
      <c r="L28" s="429"/>
    </row>
    <row r="29" spans="2:12" ht="14.25">
      <c r="B29" s="1092"/>
      <c r="C29" s="426" t="s">
        <v>994</v>
      </c>
      <c r="D29" s="426" t="s">
        <v>997</v>
      </c>
      <c r="E29" s="426" t="s">
        <v>994</v>
      </c>
      <c r="F29" s="426" t="s">
        <v>994</v>
      </c>
      <c r="G29" s="426" t="s">
        <v>1003</v>
      </c>
      <c r="H29" s="426" t="s">
        <v>994</v>
      </c>
      <c r="I29" s="426" t="s">
        <v>992</v>
      </c>
      <c r="J29" s="426" t="s">
        <v>997</v>
      </c>
      <c r="K29" s="428"/>
      <c r="L29" s="429"/>
    </row>
    <row r="30" spans="2:12" ht="14.25">
      <c r="B30" s="1092"/>
      <c r="C30" s="426" t="s">
        <v>992</v>
      </c>
      <c r="D30" s="426" t="s">
        <v>992</v>
      </c>
      <c r="E30" s="426" t="s">
        <v>994</v>
      </c>
      <c r="F30" s="426" t="s">
        <v>997</v>
      </c>
      <c r="G30" s="426" t="s">
        <v>1004</v>
      </c>
      <c r="H30" s="426" t="s">
        <v>997</v>
      </c>
      <c r="I30" s="426" t="s">
        <v>997</v>
      </c>
      <c r="J30" s="426" t="s">
        <v>992</v>
      </c>
      <c r="K30" s="428"/>
      <c r="L30" s="429"/>
    </row>
    <row r="31" spans="2:12" ht="15" thickBot="1">
      <c r="B31" s="1093"/>
      <c r="C31" s="430" t="s">
        <v>997</v>
      </c>
      <c r="D31" s="431" t="s">
        <v>992</v>
      </c>
      <c r="E31" s="431" t="s">
        <v>997</v>
      </c>
      <c r="F31" s="431" t="s">
        <v>992</v>
      </c>
      <c r="G31" s="431" t="s">
        <v>997</v>
      </c>
      <c r="H31" s="431" t="s">
        <v>992</v>
      </c>
      <c r="I31" s="431" t="s">
        <v>997</v>
      </c>
      <c r="J31" s="431" t="s">
        <v>992</v>
      </c>
      <c r="K31" s="432"/>
      <c r="L31" s="433"/>
    </row>
    <row r="36" spans="3:3">
      <c r="C36" s="248" t="s">
        <v>1005</v>
      </c>
    </row>
    <row r="37" spans="3:3">
      <c r="C37" s="248" t="s">
        <v>1006</v>
      </c>
    </row>
    <row r="38" spans="3:3">
      <c r="C38" s="248" t="s">
        <v>1007</v>
      </c>
    </row>
    <row r="39" spans="3:3">
      <c r="C39" s="248" t="s">
        <v>1008</v>
      </c>
    </row>
    <row r="40" spans="3:3">
      <c r="C40" s="248" t="s">
        <v>1009</v>
      </c>
    </row>
    <row r="41" spans="3:3">
      <c r="C41" s="248" t="s">
        <v>1010</v>
      </c>
    </row>
    <row r="42" spans="3:3">
      <c r="C42" s="248" t="s">
        <v>1011</v>
      </c>
    </row>
    <row r="43" spans="3:3">
      <c r="C43" s="248" t="s">
        <v>1012</v>
      </c>
    </row>
    <row r="44" spans="3:3">
      <c r="C44" s="248" t="s">
        <v>1013</v>
      </c>
    </row>
    <row r="46" spans="3:3">
      <c r="C46" s="248" t="s">
        <v>1014</v>
      </c>
    </row>
    <row r="47" spans="3:3">
      <c r="C47" s="248" t="s">
        <v>1015</v>
      </c>
    </row>
    <row r="49" spans="3:3">
      <c r="C49" s="248" t="s">
        <v>1016</v>
      </c>
    </row>
    <row r="50" spans="3:3">
      <c r="C50" s="248" t="s">
        <v>1017</v>
      </c>
    </row>
    <row r="51" spans="3:3">
      <c r="C51" s="248" t="s">
        <v>1018</v>
      </c>
    </row>
    <row r="52" spans="3:3">
      <c r="C52" s="248" t="s">
        <v>1019</v>
      </c>
    </row>
    <row r="53" spans="3:3">
      <c r="C53" s="248" t="s">
        <v>1020</v>
      </c>
    </row>
    <row r="54" spans="3:3">
      <c r="C54" s="248" t="s">
        <v>1021</v>
      </c>
    </row>
  </sheetData>
  <mergeCells count="1">
    <mergeCell ref="B22:B31"/>
  </mergeCells>
  <phoneticPr fontId="4"/>
  <pageMargins left="0.70866141732283472" right="0.70866141732283472" top="0.74803149606299213" bottom="0.74803149606299213" header="0.31496062992125984" footer="0.31496062992125984"/>
  <pageSetup paperSize="9" scale="3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
  <sheetViews>
    <sheetView workbookViewId="0"/>
  </sheetViews>
  <sheetFormatPr defaultRowHeight="13.5"/>
  <sheetData>
    <row r="2" spans="1:1">
      <c r="A2" s="1" t="s">
        <v>583</v>
      </c>
    </row>
  </sheetData>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6"/>
  <sheetViews>
    <sheetView view="pageBreakPreview" zoomScale="85" zoomScaleNormal="85" zoomScaleSheetLayoutView="85" workbookViewId="0"/>
  </sheetViews>
  <sheetFormatPr defaultRowHeight="13.5"/>
  <cols>
    <col min="1" max="1" width="9" style="1" customWidth="1"/>
    <col min="2" max="2" width="9" style="1"/>
    <col min="3" max="3" width="45.5" style="1" customWidth="1"/>
    <col min="4" max="5" width="9" style="2" customWidth="1"/>
    <col min="6" max="6" width="11" style="1" customWidth="1"/>
    <col min="7" max="16384" width="9" style="1"/>
  </cols>
  <sheetData>
    <row r="1" spans="1:40" ht="7.5" customHeight="1"/>
    <row r="2" spans="1:40" ht="34.5" customHeight="1">
      <c r="A2" s="1094" t="s">
        <v>314</v>
      </c>
      <c r="B2" s="1094"/>
      <c r="C2" s="1094"/>
      <c r="D2" s="1094"/>
      <c r="E2" s="1094"/>
      <c r="F2" s="1094"/>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row>
    <row r="3" spans="1:40" ht="32.25" customHeight="1">
      <c r="A3" s="1096" t="s">
        <v>322</v>
      </c>
      <c r="B3" s="1096"/>
      <c r="C3" s="1096"/>
      <c r="D3" s="1096"/>
      <c r="E3" s="1096"/>
      <c r="F3" s="1096"/>
    </row>
    <row r="4" spans="1:40" ht="18" customHeight="1"/>
    <row r="5" spans="1:40" ht="18" customHeight="1">
      <c r="A5" s="1095" t="s">
        <v>324</v>
      </c>
      <c r="B5" s="1095"/>
      <c r="C5" s="1095"/>
      <c r="D5" s="1095"/>
      <c r="E5" s="1095"/>
      <c r="F5" s="1095"/>
      <c r="G5" s="103"/>
    </row>
    <row r="6" spans="1:40" ht="18" customHeight="1">
      <c r="A6" s="1095" t="s">
        <v>323</v>
      </c>
      <c r="B6" s="1095"/>
      <c r="C6" s="1095"/>
      <c r="D6" s="1095"/>
      <c r="E6" s="1095"/>
      <c r="F6" s="1095"/>
      <c r="G6" s="103"/>
    </row>
    <row r="7" spans="1:40" ht="18" customHeight="1">
      <c r="A7" s="1095" t="s">
        <v>325</v>
      </c>
      <c r="B7" s="1095"/>
      <c r="C7" s="1095"/>
      <c r="D7" s="1095"/>
      <c r="E7" s="1095"/>
      <c r="F7" s="1095"/>
      <c r="G7" s="103"/>
    </row>
    <row r="8" spans="1:40" ht="18" customHeight="1" thickBot="1">
      <c r="A8" s="104"/>
      <c r="B8" s="104"/>
      <c r="C8" s="104"/>
      <c r="D8" s="104"/>
      <c r="E8" s="104"/>
      <c r="F8" s="104"/>
      <c r="G8" s="103"/>
    </row>
    <row r="9" spans="1:40" ht="39.950000000000003" customHeight="1" thickTop="1" thickBot="1">
      <c r="A9" s="101"/>
      <c r="B9" s="103"/>
      <c r="C9" s="103"/>
      <c r="D9" s="1097" t="s">
        <v>566</v>
      </c>
      <c r="E9" s="1098"/>
      <c r="F9" s="103"/>
      <c r="G9" s="103"/>
    </row>
    <row r="10" spans="1:40" ht="20.100000000000001" customHeight="1" thickTop="1">
      <c r="B10" s="108" t="s">
        <v>310</v>
      </c>
      <c r="C10" s="109" t="s">
        <v>311</v>
      </c>
      <c r="D10" s="116" t="s">
        <v>318</v>
      </c>
      <c r="E10" s="117" t="s">
        <v>319</v>
      </c>
    </row>
    <row r="11" spans="1:40" ht="20.100000000000001" customHeight="1">
      <c r="B11" s="118" t="s">
        <v>320</v>
      </c>
      <c r="C11" s="119" t="s">
        <v>321</v>
      </c>
      <c r="D11" s="120" t="s">
        <v>313</v>
      </c>
      <c r="E11" s="121"/>
    </row>
    <row r="12" spans="1:40" ht="20.100000000000001" customHeight="1">
      <c r="B12" s="110">
        <v>1</v>
      </c>
      <c r="C12" s="106" t="s">
        <v>538</v>
      </c>
      <c r="D12" s="107"/>
      <c r="E12" s="111"/>
    </row>
    <row r="13" spans="1:40" ht="20.100000000000001" customHeight="1">
      <c r="B13" s="110">
        <v>2</v>
      </c>
      <c r="C13" s="106" t="s">
        <v>302</v>
      </c>
      <c r="D13" s="107"/>
      <c r="E13" s="111"/>
    </row>
    <row r="14" spans="1:40" ht="20.100000000000001" customHeight="1">
      <c r="B14" s="110">
        <v>3</v>
      </c>
      <c r="C14" s="106" t="s">
        <v>303</v>
      </c>
      <c r="D14" s="107"/>
      <c r="E14" s="111"/>
    </row>
    <row r="15" spans="1:40" ht="20.100000000000001" customHeight="1">
      <c r="B15" s="110">
        <v>4</v>
      </c>
      <c r="C15" s="106" t="s">
        <v>304</v>
      </c>
      <c r="D15" s="107"/>
      <c r="E15" s="111"/>
    </row>
    <row r="16" spans="1:40" ht="20.100000000000001" customHeight="1">
      <c r="B16" s="110">
        <v>5</v>
      </c>
      <c r="C16" s="106" t="s">
        <v>539</v>
      </c>
      <c r="D16" s="107"/>
      <c r="E16" s="111"/>
    </row>
    <row r="17" spans="2:5" ht="20.100000000000001" customHeight="1">
      <c r="B17" s="110">
        <v>6</v>
      </c>
      <c r="C17" s="106" t="s">
        <v>540</v>
      </c>
      <c r="D17" s="107"/>
      <c r="E17" s="111"/>
    </row>
    <row r="18" spans="2:5" ht="20.100000000000001" customHeight="1">
      <c r="B18" s="110">
        <v>7</v>
      </c>
      <c r="C18" s="106" t="s">
        <v>305</v>
      </c>
      <c r="D18" s="107"/>
      <c r="E18" s="111"/>
    </row>
    <row r="19" spans="2:5" ht="20.100000000000001" customHeight="1">
      <c r="B19" s="110">
        <v>8</v>
      </c>
      <c r="C19" s="194" t="s">
        <v>312</v>
      </c>
      <c r="D19" s="107"/>
      <c r="E19" s="111"/>
    </row>
    <row r="20" spans="2:5" ht="20.100000000000001" customHeight="1">
      <c r="B20" s="110">
        <v>9</v>
      </c>
      <c r="C20" s="194" t="s">
        <v>315</v>
      </c>
      <c r="D20" s="107"/>
      <c r="E20" s="111"/>
    </row>
    <row r="21" spans="2:5" ht="20.100000000000001" customHeight="1">
      <c r="B21" s="110">
        <v>10</v>
      </c>
      <c r="C21" s="194" t="s">
        <v>316</v>
      </c>
      <c r="D21" s="107"/>
      <c r="E21" s="111"/>
    </row>
    <row r="22" spans="2:5" ht="20.100000000000001" customHeight="1">
      <c r="B22" s="110">
        <v>11</v>
      </c>
      <c r="C22" s="194" t="s">
        <v>317</v>
      </c>
      <c r="D22" s="107"/>
      <c r="E22" s="111"/>
    </row>
    <row r="23" spans="2:5" ht="20.100000000000001" customHeight="1">
      <c r="B23" s="110">
        <v>12</v>
      </c>
      <c r="C23" s="106" t="s">
        <v>306</v>
      </c>
      <c r="D23" s="107"/>
      <c r="E23" s="111"/>
    </row>
    <row r="24" spans="2:5" ht="20.100000000000001" customHeight="1">
      <c r="B24" s="110">
        <v>13</v>
      </c>
      <c r="C24" s="106" t="s">
        <v>307</v>
      </c>
      <c r="D24" s="107"/>
      <c r="E24" s="111"/>
    </row>
    <row r="25" spans="2:5" ht="20.100000000000001" customHeight="1">
      <c r="B25" s="110">
        <v>14</v>
      </c>
      <c r="C25" s="106" t="s">
        <v>308</v>
      </c>
      <c r="D25" s="107"/>
      <c r="E25" s="111"/>
    </row>
    <row r="26" spans="2:5" ht="20.100000000000001" customHeight="1">
      <c r="B26" s="110">
        <v>15</v>
      </c>
      <c r="C26" s="105" t="s">
        <v>309</v>
      </c>
      <c r="D26" s="107"/>
      <c r="E26" s="111"/>
    </row>
    <row r="27" spans="2:5" ht="20.100000000000001" customHeight="1" thickBot="1">
      <c r="B27" s="112">
        <v>16</v>
      </c>
      <c r="C27" s="113" t="s">
        <v>576</v>
      </c>
      <c r="D27" s="114"/>
      <c r="E27" s="115"/>
    </row>
    <row r="28" spans="2:5" ht="20.100000000000001" customHeight="1"/>
    <row r="29" spans="2:5" ht="20.100000000000001" customHeight="1"/>
    <row r="30" spans="2:5" ht="20.100000000000001" customHeight="1"/>
    <row r="31" spans="2:5" ht="20.100000000000001" customHeight="1"/>
    <row r="32" spans="2:5" ht="20.100000000000001" customHeight="1"/>
    <row r="33" ht="20.100000000000001" customHeight="1"/>
    <row r="34" ht="20.100000000000001" customHeight="1"/>
    <row r="35" ht="20.100000000000001" customHeight="1"/>
    <row r="36" ht="20.100000000000001" customHeight="1"/>
  </sheetData>
  <mergeCells count="6">
    <mergeCell ref="A2:F2"/>
    <mergeCell ref="A5:F5"/>
    <mergeCell ref="A7:F7"/>
    <mergeCell ref="A3:F3"/>
    <mergeCell ref="D9:E9"/>
    <mergeCell ref="A6:F6"/>
  </mergeCells>
  <phoneticPr fontId="4"/>
  <dataValidations count="1">
    <dataValidation type="list" allowBlank="1" showInputMessage="1" showErrorMessage="1" sqref="D11:E27">
      <formula1>"○"</formula1>
    </dataValidation>
  </dataValidations>
  <pageMargins left="0.43307086614173229" right="0.15748031496062992" top="0.43307086614173229" bottom="0.47244094488188981" header="0.31496062992125984" footer="0.27559055118110237"/>
  <pageSetup paperSize="9" scale="9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5"/>
  <sheetViews>
    <sheetView view="pageBreakPreview" zoomScaleNormal="100" zoomScaleSheetLayoutView="100" workbookViewId="0">
      <selection activeCell="C2" sqref="C1:C1048576"/>
    </sheetView>
  </sheetViews>
  <sheetFormatPr defaultColWidth="13.75" defaultRowHeight="13.5"/>
  <cols>
    <col min="1" max="1" width="12.875" customWidth="1"/>
    <col min="2" max="2" width="54.25" customWidth="1"/>
    <col min="3" max="3" width="13.75" style="195"/>
    <col min="10" max="12" width="13.75" style="98"/>
  </cols>
  <sheetData>
    <row r="1" spans="1:12" ht="21" customHeight="1">
      <c r="A1" s="1101" t="s">
        <v>326</v>
      </c>
      <c r="B1" s="1101"/>
      <c r="C1" s="1101"/>
    </row>
    <row r="2" spans="1:12" s="446" customFormat="1" ht="18" customHeight="1">
      <c r="C2" s="500"/>
      <c r="K2" s="446" t="s">
        <v>327</v>
      </c>
      <c r="L2" s="446" t="s">
        <v>328</v>
      </c>
    </row>
    <row r="3" spans="1:12" s="446" customFormat="1">
      <c r="C3" s="195"/>
    </row>
    <row r="4" spans="1:12" s="195" customFormat="1" ht="21" customHeight="1">
      <c r="A4" s="1102" t="s">
        <v>331</v>
      </c>
      <c r="B4" s="1102"/>
      <c r="C4" s="445" t="s">
        <v>332</v>
      </c>
    </row>
    <row r="5" spans="1:12" s="446" customFormat="1" ht="63" customHeight="1">
      <c r="A5" s="1099" t="s">
        <v>333</v>
      </c>
      <c r="B5" s="1099"/>
      <c r="C5" s="99" t="s">
        <v>334</v>
      </c>
    </row>
    <row r="6" spans="1:12" s="446" customFormat="1" ht="63" customHeight="1">
      <c r="A6" s="1099" t="s">
        <v>335</v>
      </c>
      <c r="B6" s="1099"/>
      <c r="C6" s="99" t="s">
        <v>334</v>
      </c>
    </row>
    <row r="7" spans="1:12" s="446" customFormat="1" ht="63" customHeight="1">
      <c r="A7" s="1099" t="s">
        <v>336</v>
      </c>
      <c r="B7" s="1099"/>
      <c r="C7" s="99" t="s">
        <v>334</v>
      </c>
    </row>
    <row r="8" spans="1:12" s="446" customFormat="1" ht="42" customHeight="1">
      <c r="A8" s="1099" t="s">
        <v>337</v>
      </c>
      <c r="B8" s="1099"/>
      <c r="C8" s="99" t="s">
        <v>334</v>
      </c>
    </row>
    <row r="9" spans="1:12" s="446" customFormat="1" ht="63.75" customHeight="1">
      <c r="A9" s="1099" t="s">
        <v>338</v>
      </c>
      <c r="B9" s="1099"/>
      <c r="C9" s="99" t="s">
        <v>334</v>
      </c>
    </row>
    <row r="10" spans="1:12" s="446" customFormat="1" ht="9" customHeight="1">
      <c r="A10" s="447"/>
      <c r="B10" s="447"/>
      <c r="C10" s="501"/>
    </row>
    <row r="11" spans="1:12" s="446" customFormat="1" ht="9" customHeight="1">
      <c r="A11" s="447"/>
      <c r="B11" s="447"/>
      <c r="C11" s="501"/>
    </row>
    <row r="12" spans="1:12" s="446" customFormat="1" ht="12.75" customHeight="1">
      <c r="A12" s="448" t="s">
        <v>339</v>
      </c>
      <c r="C12" s="195"/>
    </row>
    <row r="13" spans="1:12" s="446" customFormat="1" ht="132.75" customHeight="1">
      <c r="A13" s="1100" t="s">
        <v>340</v>
      </c>
      <c r="B13" s="1100"/>
      <c r="C13" s="1100"/>
    </row>
    <row r="14" spans="1:12" s="446" customFormat="1">
      <c r="C14" s="195"/>
    </row>
    <row r="15" spans="1:12" s="446" customFormat="1">
      <c r="C15" s="195"/>
    </row>
  </sheetData>
  <mergeCells count="8">
    <mergeCell ref="A9:B9"/>
    <mergeCell ref="A13:C13"/>
    <mergeCell ref="A1:C1"/>
    <mergeCell ref="A4:B4"/>
    <mergeCell ref="A5:B5"/>
    <mergeCell ref="A6:B6"/>
    <mergeCell ref="A7:B7"/>
    <mergeCell ref="A8:B8"/>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40"/>
  <sheetViews>
    <sheetView view="pageBreakPreview" topLeftCell="A31" zoomScaleNormal="100" workbookViewId="0">
      <selection activeCell="A33" sqref="A33:Q33"/>
    </sheetView>
  </sheetViews>
  <sheetFormatPr defaultRowHeight="13.5"/>
  <cols>
    <col min="1" max="5" width="6.125" style="129" customWidth="1"/>
    <col min="6" max="6" width="7.75" style="129" customWidth="1"/>
    <col min="7" max="15" width="6.125" style="129" customWidth="1"/>
    <col min="16" max="17" width="7.375" style="130" customWidth="1"/>
    <col min="18" max="16384" width="9" style="129"/>
  </cols>
  <sheetData>
    <row r="1" spans="1:18" ht="27" customHeight="1">
      <c r="A1" s="1103" t="s">
        <v>341</v>
      </c>
      <c r="B1" s="1103"/>
      <c r="C1" s="1103"/>
      <c r="D1" s="1103"/>
      <c r="E1" s="1103"/>
      <c r="F1" s="1103"/>
      <c r="G1" s="1103"/>
      <c r="H1" s="1103"/>
      <c r="I1" s="1103"/>
      <c r="J1" s="1103"/>
      <c r="K1" s="1103"/>
      <c r="L1" s="1103"/>
      <c r="M1" s="1103"/>
      <c r="N1" s="1103"/>
      <c r="O1" s="1103"/>
      <c r="P1" s="1103"/>
      <c r="Q1" s="442"/>
    </row>
    <row r="2" spans="1:18" ht="27" customHeight="1" thickBot="1">
      <c r="A2" s="128"/>
      <c r="B2" s="128"/>
      <c r="C2" s="128"/>
      <c r="D2" s="128"/>
      <c r="E2" s="128"/>
      <c r="F2" s="128"/>
      <c r="G2" s="128"/>
      <c r="H2" s="128"/>
      <c r="I2" s="128"/>
      <c r="J2" s="128"/>
      <c r="K2" s="128"/>
      <c r="L2" s="128"/>
      <c r="M2" s="128"/>
      <c r="N2" s="128"/>
      <c r="O2" s="128"/>
      <c r="P2" s="442"/>
      <c r="Q2" s="442"/>
    </row>
    <row r="3" spans="1:18" s="130" customFormat="1">
      <c r="A3" s="1104" t="s">
        <v>331</v>
      </c>
      <c r="B3" s="1105"/>
      <c r="C3" s="1105"/>
      <c r="D3" s="1105"/>
      <c r="E3" s="1105"/>
      <c r="F3" s="1105"/>
      <c r="G3" s="1105"/>
      <c r="H3" s="1105"/>
      <c r="I3" s="1105"/>
      <c r="J3" s="1105"/>
      <c r="K3" s="1105"/>
      <c r="L3" s="1105"/>
      <c r="M3" s="1105"/>
      <c r="N3" s="1105"/>
      <c r="O3" s="1105"/>
      <c r="P3" s="1106" t="s">
        <v>342</v>
      </c>
      <c r="Q3" s="1107"/>
    </row>
    <row r="4" spans="1:18" s="449" customFormat="1" ht="72.75" customHeight="1">
      <c r="A4" s="1108" t="s">
        <v>343</v>
      </c>
      <c r="B4" s="1109"/>
      <c r="C4" s="1109"/>
      <c r="D4" s="1109"/>
      <c r="E4" s="1109"/>
      <c r="F4" s="1109"/>
      <c r="G4" s="1109"/>
      <c r="H4" s="1109"/>
      <c r="I4" s="1109"/>
      <c r="J4" s="1109"/>
      <c r="K4" s="1109"/>
      <c r="L4" s="1109"/>
      <c r="M4" s="1109"/>
      <c r="N4" s="1109"/>
      <c r="O4" s="1109"/>
      <c r="P4" s="1110" t="s">
        <v>334</v>
      </c>
      <c r="Q4" s="1111"/>
    </row>
    <row r="5" spans="1:18" s="449" customFormat="1" ht="29.25" customHeight="1">
      <c r="A5" s="1112" t="s">
        <v>344</v>
      </c>
      <c r="B5" s="1113"/>
      <c r="C5" s="1113"/>
      <c r="D5" s="1113"/>
      <c r="E5" s="1113"/>
      <c r="F5" s="1113"/>
      <c r="G5" s="1113"/>
      <c r="H5" s="1113"/>
      <c r="I5" s="1113"/>
      <c r="J5" s="1114"/>
      <c r="K5" s="1114"/>
      <c r="L5" s="1114"/>
      <c r="M5" s="1114"/>
      <c r="N5" s="1114"/>
      <c r="O5" s="450"/>
      <c r="P5" s="1115"/>
      <c r="Q5" s="1116"/>
      <c r="R5" s="451"/>
    </row>
    <row r="6" spans="1:18" s="449" customFormat="1" ht="56.25" customHeight="1">
      <c r="A6" s="452" t="s">
        <v>345</v>
      </c>
      <c r="B6" s="1121" t="s">
        <v>346</v>
      </c>
      <c r="C6" s="1122"/>
      <c r="D6" s="1122"/>
      <c r="E6" s="1122"/>
      <c r="F6" s="1122"/>
      <c r="G6" s="1121"/>
      <c r="H6" s="1122"/>
      <c r="I6" s="1123"/>
      <c r="J6" s="453" t="s">
        <v>347</v>
      </c>
      <c r="K6" s="454"/>
      <c r="L6" s="455"/>
      <c r="M6" s="455"/>
      <c r="N6" s="455"/>
      <c r="O6" s="456"/>
      <c r="P6" s="1117"/>
      <c r="Q6" s="1118"/>
      <c r="R6" s="457"/>
    </row>
    <row r="7" spans="1:18" s="449" customFormat="1" ht="41.25" customHeight="1">
      <c r="A7" s="452" t="s">
        <v>348</v>
      </c>
      <c r="B7" s="1121" t="s">
        <v>349</v>
      </c>
      <c r="C7" s="1122"/>
      <c r="D7" s="1122"/>
      <c r="E7" s="1122"/>
      <c r="F7" s="1122"/>
      <c r="G7" s="1121"/>
      <c r="H7" s="1122"/>
      <c r="I7" s="1123"/>
      <c r="J7" s="453" t="s">
        <v>347</v>
      </c>
      <c r="K7" s="455" t="s">
        <v>350</v>
      </c>
      <c r="L7" s="1129" t="s">
        <v>351</v>
      </c>
      <c r="M7" s="1129"/>
      <c r="N7" s="1129"/>
      <c r="O7" s="458"/>
      <c r="P7" s="1117"/>
      <c r="Q7" s="1118"/>
    </row>
    <row r="8" spans="1:18" s="449" customFormat="1" ht="6.75" customHeight="1" thickBot="1">
      <c r="A8" s="459"/>
      <c r="B8" s="460"/>
      <c r="C8" s="460"/>
      <c r="D8" s="460"/>
      <c r="E8" s="460"/>
      <c r="F8" s="460"/>
      <c r="G8" s="460"/>
      <c r="H8" s="460"/>
      <c r="I8" s="460"/>
      <c r="J8" s="461"/>
      <c r="K8" s="461"/>
      <c r="L8" s="462"/>
      <c r="M8" s="462"/>
      <c r="N8" s="462"/>
      <c r="O8" s="463"/>
      <c r="P8" s="1119"/>
      <c r="Q8" s="1120"/>
      <c r="R8" s="457"/>
    </row>
    <row r="9" spans="1:18" s="449" customFormat="1" ht="21.75" customHeight="1">
      <c r="A9" s="1130" t="s">
        <v>352</v>
      </c>
      <c r="B9" s="1131"/>
      <c r="C9" s="1131"/>
      <c r="D9" s="1131"/>
      <c r="E9" s="1131"/>
      <c r="F9" s="1131"/>
      <c r="G9" s="1131"/>
      <c r="H9" s="1131"/>
      <c r="I9" s="1131"/>
      <c r="J9" s="1131"/>
      <c r="K9" s="1131"/>
      <c r="L9" s="1131"/>
      <c r="M9" s="1131"/>
      <c r="N9" s="1131"/>
      <c r="O9" s="464"/>
      <c r="P9" s="1132" t="s">
        <v>334</v>
      </c>
      <c r="Q9" s="1133"/>
      <c r="R9" s="457"/>
    </row>
    <row r="10" spans="1:18" s="449" customFormat="1" ht="9.75" customHeight="1">
      <c r="A10" s="465"/>
      <c r="B10" s="466"/>
      <c r="C10" s="467"/>
      <c r="D10" s="467"/>
      <c r="E10" s="467"/>
      <c r="F10" s="467"/>
      <c r="G10" s="467"/>
      <c r="H10" s="467"/>
      <c r="I10" s="467"/>
      <c r="J10" s="466"/>
      <c r="K10" s="466"/>
      <c r="L10" s="466"/>
      <c r="M10" s="466"/>
      <c r="N10" s="466"/>
      <c r="O10" s="455"/>
      <c r="P10" s="436"/>
      <c r="Q10" s="437"/>
      <c r="R10" s="457"/>
    </row>
    <row r="11" spans="1:18" s="449" customFormat="1" ht="43.5" customHeight="1">
      <c r="A11" s="1134" t="s">
        <v>353</v>
      </c>
      <c r="B11" s="1135"/>
      <c r="C11" s="1135"/>
      <c r="D11" s="1135"/>
      <c r="E11" s="1136" t="s">
        <v>354</v>
      </c>
      <c r="F11" s="1137"/>
      <c r="G11" s="468"/>
      <c r="H11" s="469" t="s">
        <v>347</v>
      </c>
      <c r="I11" s="470" t="s">
        <v>355</v>
      </c>
      <c r="J11" s="471"/>
      <c r="K11" s="472" t="s">
        <v>347</v>
      </c>
      <c r="L11" s="470" t="s">
        <v>356</v>
      </c>
      <c r="M11" s="473"/>
      <c r="N11" s="469" t="s">
        <v>347</v>
      </c>
      <c r="O11" s="455"/>
      <c r="P11" s="438"/>
      <c r="Q11" s="439"/>
      <c r="R11" s="457"/>
    </row>
    <row r="12" spans="1:18" s="449" customFormat="1" ht="32.25" customHeight="1">
      <c r="A12" s="1138" t="s">
        <v>357</v>
      </c>
      <c r="B12" s="1135"/>
      <c r="C12" s="1135"/>
      <c r="D12" s="1135"/>
      <c r="E12" s="1135"/>
      <c r="F12" s="1135"/>
      <c r="G12" s="1135"/>
      <c r="H12" s="1135"/>
      <c r="I12" s="1135"/>
      <c r="J12" s="1135"/>
      <c r="K12" s="1135"/>
      <c r="L12" s="1135"/>
      <c r="M12" s="1135"/>
      <c r="N12" s="1135"/>
      <c r="O12" s="1135"/>
      <c r="P12" s="438"/>
      <c r="Q12" s="439"/>
      <c r="R12" s="457"/>
    </row>
    <row r="13" spans="1:18" s="449" customFormat="1" ht="12.75" customHeight="1" thickBot="1">
      <c r="A13" s="474"/>
      <c r="B13" s="475"/>
      <c r="C13" s="475"/>
      <c r="D13" s="475"/>
      <c r="E13" s="475"/>
      <c r="F13" s="475"/>
      <c r="G13" s="461"/>
      <c r="H13" s="461"/>
      <c r="I13" s="461"/>
      <c r="J13" s="461"/>
      <c r="K13" s="476"/>
      <c r="L13" s="461"/>
      <c r="M13" s="461"/>
      <c r="N13" s="461"/>
      <c r="O13" s="462"/>
      <c r="P13" s="440"/>
      <c r="Q13" s="441"/>
      <c r="R13" s="457"/>
    </row>
    <row r="14" spans="1:18" s="449" customFormat="1" ht="42.75" customHeight="1">
      <c r="A14" s="1139" t="s">
        <v>358</v>
      </c>
      <c r="B14" s="1140"/>
      <c r="C14" s="1140"/>
      <c r="D14" s="1140"/>
      <c r="E14" s="1140"/>
      <c r="F14" s="1140"/>
      <c r="G14" s="1140"/>
      <c r="H14" s="1140"/>
      <c r="I14" s="1140"/>
      <c r="J14" s="1140"/>
      <c r="K14" s="1140"/>
      <c r="L14" s="1140"/>
      <c r="M14" s="1140"/>
      <c r="N14" s="1140"/>
      <c r="O14" s="1140"/>
      <c r="P14" s="1140"/>
      <c r="Q14" s="1141"/>
      <c r="R14" s="457"/>
    </row>
    <row r="15" spans="1:18" s="449" customFormat="1" ht="37.5" customHeight="1">
      <c r="A15" s="477"/>
      <c r="B15" s="1142" t="s">
        <v>359</v>
      </c>
      <c r="C15" s="1143"/>
      <c r="D15" s="1143"/>
      <c r="E15" s="1143"/>
      <c r="F15" s="1143"/>
      <c r="G15" s="1143"/>
      <c r="H15" s="1143"/>
      <c r="I15" s="1143"/>
      <c r="J15" s="1143"/>
      <c r="K15" s="1143"/>
      <c r="L15" s="1143"/>
      <c r="M15" s="1143"/>
      <c r="N15" s="1143"/>
      <c r="O15" s="1144"/>
      <c r="P15" s="1145" t="s">
        <v>334</v>
      </c>
      <c r="Q15" s="1146"/>
      <c r="R15" s="457"/>
    </row>
    <row r="16" spans="1:18" s="449" customFormat="1" ht="61.5" customHeight="1">
      <c r="A16" s="477"/>
      <c r="B16" s="1143" t="s">
        <v>360</v>
      </c>
      <c r="C16" s="1143"/>
      <c r="D16" s="1143"/>
      <c r="E16" s="1143"/>
      <c r="F16" s="1143"/>
      <c r="G16" s="1143"/>
      <c r="H16" s="1143"/>
      <c r="I16" s="1143"/>
      <c r="J16" s="1143"/>
      <c r="K16" s="1143"/>
      <c r="L16" s="1143"/>
      <c r="M16" s="1143"/>
      <c r="N16" s="1143"/>
      <c r="O16" s="1144"/>
      <c r="P16" s="1145" t="s">
        <v>334</v>
      </c>
      <c r="Q16" s="1146"/>
      <c r="R16" s="457"/>
    </row>
    <row r="17" spans="1:18" s="449" customFormat="1" ht="116.25" customHeight="1" thickBot="1">
      <c r="A17" s="478"/>
      <c r="B17" s="1124" t="s">
        <v>361</v>
      </c>
      <c r="C17" s="1125"/>
      <c r="D17" s="1125"/>
      <c r="E17" s="1125"/>
      <c r="F17" s="1125"/>
      <c r="G17" s="1125"/>
      <c r="H17" s="1125"/>
      <c r="I17" s="1125"/>
      <c r="J17" s="1125"/>
      <c r="K17" s="1125"/>
      <c r="L17" s="1125"/>
      <c r="M17" s="1125"/>
      <c r="N17" s="1125"/>
      <c r="O17" s="1126"/>
      <c r="P17" s="1127" t="s">
        <v>362</v>
      </c>
      <c r="Q17" s="1128"/>
      <c r="R17" s="457"/>
    </row>
    <row r="18" spans="1:18" s="479" customFormat="1" ht="33" customHeight="1">
      <c r="A18" s="1149" t="s">
        <v>363</v>
      </c>
      <c r="B18" s="1150"/>
      <c r="C18" s="1150"/>
      <c r="D18" s="1150"/>
      <c r="E18" s="1150"/>
      <c r="F18" s="1150"/>
      <c r="G18" s="1150"/>
      <c r="H18" s="1150"/>
      <c r="I18" s="1150"/>
      <c r="J18" s="1150"/>
      <c r="K18" s="1150"/>
      <c r="L18" s="1150"/>
      <c r="M18" s="1150"/>
      <c r="N18" s="1150"/>
      <c r="O18" s="1151"/>
      <c r="P18" s="1152" t="s">
        <v>362</v>
      </c>
      <c r="Q18" s="1153"/>
    </row>
    <row r="19" spans="1:18" s="449" customFormat="1" ht="57" customHeight="1" thickBot="1">
      <c r="A19" s="1154" t="s">
        <v>365</v>
      </c>
      <c r="B19" s="1155"/>
      <c r="C19" s="1155"/>
      <c r="D19" s="1155"/>
      <c r="E19" s="1155"/>
      <c r="F19" s="1155"/>
      <c r="G19" s="1155"/>
      <c r="H19" s="1155"/>
      <c r="I19" s="1155"/>
      <c r="J19" s="1155"/>
      <c r="K19" s="1155"/>
      <c r="L19" s="1155"/>
      <c r="M19" s="1155"/>
      <c r="N19" s="1155"/>
      <c r="O19" s="1156"/>
      <c r="P19" s="1157" t="s">
        <v>334</v>
      </c>
      <c r="Q19" s="1158"/>
    </row>
    <row r="20" spans="1:18" s="449" customFormat="1" ht="11.25" customHeight="1">
      <c r="A20" s="480"/>
      <c r="B20" s="481"/>
      <c r="C20" s="481"/>
      <c r="D20" s="481"/>
      <c r="E20" s="481"/>
      <c r="F20" s="481"/>
      <c r="G20" s="481"/>
      <c r="H20" s="481"/>
      <c r="I20" s="481"/>
      <c r="J20" s="481"/>
      <c r="K20" s="481"/>
      <c r="L20" s="481"/>
      <c r="M20" s="481"/>
      <c r="N20" s="481"/>
      <c r="O20" s="481"/>
      <c r="P20" s="502"/>
      <c r="Q20" s="503"/>
    </row>
    <row r="21" spans="1:18" s="483" customFormat="1">
      <c r="A21" s="482"/>
      <c r="B21" s="482"/>
      <c r="C21" s="482"/>
      <c r="D21" s="482"/>
      <c r="E21" s="482"/>
      <c r="F21" s="482"/>
      <c r="G21" s="482"/>
      <c r="H21" s="482"/>
      <c r="I21" s="482"/>
      <c r="J21" s="482"/>
      <c r="K21" s="482"/>
      <c r="L21" s="482"/>
      <c r="M21" s="482"/>
      <c r="N21" s="482"/>
      <c r="O21" s="482"/>
      <c r="P21" s="133"/>
      <c r="Q21" s="133"/>
    </row>
    <row r="22" spans="1:18" s="483" customFormat="1" ht="27">
      <c r="A22" s="482" t="s">
        <v>366</v>
      </c>
      <c r="B22" s="482"/>
      <c r="C22" s="482"/>
      <c r="D22" s="482"/>
      <c r="E22" s="482"/>
      <c r="F22" s="482"/>
      <c r="G22" s="482"/>
      <c r="H22" s="482"/>
      <c r="I22" s="482"/>
      <c r="J22" s="482"/>
      <c r="K22" s="482"/>
      <c r="L22" s="482"/>
      <c r="M22" s="482"/>
      <c r="N22" s="482"/>
      <c r="O22" s="482"/>
      <c r="P22" s="133"/>
      <c r="Q22" s="133"/>
    </row>
    <row r="23" spans="1:18" s="483" customFormat="1" ht="76.5" customHeight="1">
      <c r="A23" s="1159" t="s">
        <v>367</v>
      </c>
      <c r="B23" s="1159"/>
      <c r="C23" s="1159"/>
      <c r="D23" s="1159"/>
      <c r="E23" s="1159"/>
      <c r="F23" s="1159"/>
      <c r="G23" s="1159"/>
      <c r="H23" s="1159"/>
      <c r="I23" s="1159"/>
      <c r="J23" s="1159"/>
      <c r="K23" s="1159"/>
      <c r="L23" s="1159"/>
      <c r="M23" s="1159"/>
      <c r="N23" s="1159"/>
      <c r="O23" s="1159"/>
      <c r="P23" s="1159"/>
      <c r="Q23" s="1159"/>
    </row>
    <row r="24" spans="1:18" s="483" customFormat="1" ht="81" customHeight="1">
      <c r="A24" s="1159" t="s">
        <v>368</v>
      </c>
      <c r="B24" s="1159"/>
      <c r="C24" s="1159"/>
      <c r="D24" s="1159"/>
      <c r="E24" s="1159"/>
      <c r="F24" s="1159"/>
      <c r="G24" s="1159"/>
      <c r="H24" s="1159"/>
      <c r="I24" s="1159"/>
      <c r="J24" s="1159"/>
      <c r="K24" s="1159"/>
      <c r="L24" s="1159"/>
      <c r="M24" s="1159"/>
      <c r="N24" s="1159"/>
      <c r="O24" s="1159"/>
      <c r="P24" s="1159"/>
      <c r="Q24" s="1159"/>
    </row>
    <row r="25" spans="1:18" s="483" customFormat="1" ht="18" customHeight="1">
      <c r="A25" s="1148" t="s">
        <v>369</v>
      </c>
      <c r="B25" s="1148"/>
      <c r="C25" s="1148"/>
      <c r="D25" s="1148"/>
      <c r="E25" s="1148"/>
      <c r="F25" s="1148"/>
      <c r="G25" s="1148"/>
      <c r="H25" s="1148"/>
      <c r="I25" s="1148"/>
      <c r="J25" s="1148"/>
      <c r="K25" s="1148"/>
      <c r="L25" s="1148"/>
      <c r="M25" s="1148"/>
      <c r="N25" s="1148"/>
      <c r="O25" s="1148"/>
      <c r="P25" s="1148"/>
      <c r="Q25" s="1148"/>
    </row>
    <row r="26" spans="1:18" s="483" customFormat="1" ht="31.5" customHeight="1">
      <c r="A26" s="1147" t="s">
        <v>370</v>
      </c>
      <c r="B26" s="1147"/>
      <c r="C26" s="1147"/>
      <c r="D26" s="1147"/>
      <c r="E26" s="1147"/>
      <c r="F26" s="1147"/>
      <c r="G26" s="1147"/>
      <c r="H26" s="1147"/>
      <c r="I26" s="1147"/>
      <c r="J26" s="1147"/>
      <c r="K26" s="1147"/>
      <c r="L26" s="1147"/>
      <c r="M26" s="1147"/>
      <c r="N26" s="1147"/>
      <c r="O26" s="1147"/>
      <c r="P26" s="1147"/>
      <c r="Q26" s="1147"/>
    </row>
    <row r="27" spans="1:18" s="483" customFormat="1" ht="168.75" customHeight="1">
      <c r="A27" s="1147" t="s">
        <v>371</v>
      </c>
      <c r="B27" s="1148"/>
      <c r="C27" s="1148"/>
      <c r="D27" s="1148"/>
      <c r="E27" s="1148"/>
      <c r="F27" s="1148"/>
      <c r="G27" s="1148"/>
      <c r="H27" s="1148"/>
      <c r="I27" s="1148"/>
      <c r="J27" s="1148"/>
      <c r="K27" s="1148"/>
      <c r="L27" s="1148"/>
      <c r="M27" s="1148"/>
      <c r="N27" s="1148"/>
      <c r="O27" s="1148"/>
      <c r="P27" s="1148"/>
      <c r="Q27" s="1148"/>
    </row>
    <row r="28" spans="1:18" s="483" customFormat="1" ht="75" customHeight="1">
      <c r="A28" s="1147" t="s">
        <v>373</v>
      </c>
      <c r="B28" s="1148"/>
      <c r="C28" s="1148"/>
      <c r="D28" s="1148"/>
      <c r="E28" s="1148"/>
      <c r="F28" s="1148"/>
      <c r="G28" s="1148"/>
      <c r="H28" s="1148"/>
      <c r="I28" s="1148"/>
      <c r="J28" s="1148"/>
      <c r="K28" s="1148"/>
      <c r="L28" s="1148"/>
      <c r="M28" s="1148"/>
      <c r="N28" s="1148"/>
      <c r="O28" s="1148"/>
      <c r="P28" s="1148"/>
      <c r="Q28" s="1148"/>
    </row>
    <row r="29" spans="1:18" s="483" customFormat="1" ht="90.75" customHeight="1">
      <c r="A29" s="1147" t="s">
        <v>374</v>
      </c>
      <c r="B29" s="1148"/>
      <c r="C29" s="1148"/>
      <c r="D29" s="1148"/>
      <c r="E29" s="1148"/>
      <c r="F29" s="1148"/>
      <c r="G29" s="1148"/>
      <c r="H29" s="1148"/>
      <c r="I29" s="1148"/>
      <c r="J29" s="1148"/>
      <c r="K29" s="1148"/>
      <c r="L29" s="1148"/>
      <c r="M29" s="1148"/>
      <c r="N29" s="1148"/>
      <c r="O29" s="1148"/>
      <c r="P29" s="1148"/>
      <c r="Q29" s="1148"/>
    </row>
    <row r="30" spans="1:18" s="483" customFormat="1" ht="72" customHeight="1">
      <c r="A30" s="1147" t="s">
        <v>1024</v>
      </c>
      <c r="B30" s="1148"/>
      <c r="C30" s="1148"/>
      <c r="D30" s="1148"/>
      <c r="E30" s="1148"/>
      <c r="F30" s="1148"/>
      <c r="G30" s="1148"/>
      <c r="H30" s="1148"/>
      <c r="I30" s="1148"/>
      <c r="J30" s="1148"/>
      <c r="K30" s="1148"/>
      <c r="L30" s="1148"/>
      <c r="M30" s="1148"/>
      <c r="N30" s="1148"/>
      <c r="O30" s="1148"/>
      <c r="P30" s="1148"/>
      <c r="Q30" s="1148"/>
    </row>
    <row r="31" spans="1:18" s="483" customFormat="1" ht="94.5" customHeight="1">
      <c r="A31" s="1147" t="s">
        <v>376</v>
      </c>
      <c r="B31" s="1148"/>
      <c r="C31" s="1148"/>
      <c r="D31" s="1148"/>
      <c r="E31" s="1148"/>
      <c r="F31" s="1148"/>
      <c r="G31" s="1148"/>
      <c r="H31" s="1148"/>
      <c r="I31" s="1148"/>
      <c r="J31" s="1148"/>
      <c r="K31" s="1148"/>
      <c r="L31" s="1148"/>
      <c r="M31" s="1148"/>
      <c r="N31" s="1148"/>
      <c r="O31" s="1148"/>
      <c r="P31" s="1148"/>
      <c r="Q31" s="1148"/>
    </row>
    <row r="32" spans="1:18" s="484" customFormat="1" ht="35.25" customHeight="1">
      <c r="A32" s="1161" t="s">
        <v>377</v>
      </c>
      <c r="B32" s="1162"/>
      <c r="C32" s="1162"/>
      <c r="D32" s="1162"/>
      <c r="E32" s="1162"/>
      <c r="F32" s="1162"/>
      <c r="G32" s="1162"/>
      <c r="H32" s="1162"/>
      <c r="I32" s="1162"/>
      <c r="J32" s="1162"/>
      <c r="K32" s="1162"/>
      <c r="L32" s="1162"/>
      <c r="M32" s="1162"/>
      <c r="N32" s="1162"/>
      <c r="O32" s="1162"/>
      <c r="P32" s="1162"/>
      <c r="Q32" s="1162"/>
    </row>
    <row r="33" spans="1:17" s="484" customFormat="1" ht="166.5" customHeight="1">
      <c r="A33" s="1163" t="s">
        <v>1025</v>
      </c>
      <c r="B33" s="1164"/>
      <c r="C33" s="1164"/>
      <c r="D33" s="1164"/>
      <c r="E33" s="1164"/>
      <c r="F33" s="1164"/>
      <c r="G33" s="1164"/>
      <c r="H33" s="1164"/>
      <c r="I33" s="1164"/>
      <c r="J33" s="1164"/>
      <c r="K33" s="1164"/>
      <c r="L33" s="1164"/>
      <c r="M33" s="1164"/>
      <c r="N33" s="1164"/>
      <c r="O33" s="1164"/>
      <c r="P33" s="1164"/>
      <c r="Q33" s="1164"/>
    </row>
    <row r="34" spans="1:17" s="484" customFormat="1" ht="31.5" customHeight="1">
      <c r="A34" s="1164"/>
      <c r="B34" s="1164"/>
      <c r="C34" s="1164"/>
      <c r="D34" s="1164"/>
      <c r="E34" s="1164"/>
      <c r="F34" s="1164"/>
      <c r="G34" s="1164"/>
      <c r="H34" s="1164"/>
      <c r="I34" s="1164"/>
      <c r="J34" s="1164"/>
      <c r="K34" s="1164"/>
      <c r="L34" s="1164"/>
      <c r="M34" s="1164"/>
      <c r="N34" s="1164"/>
      <c r="O34" s="1164"/>
      <c r="P34" s="1164"/>
      <c r="Q34" s="1164"/>
    </row>
    <row r="35" spans="1:17" s="484" customFormat="1" ht="43.5" customHeight="1">
      <c r="A35" s="1164"/>
      <c r="B35" s="1164"/>
      <c r="C35" s="1164"/>
      <c r="D35" s="1164"/>
      <c r="E35" s="1164"/>
      <c r="F35" s="1164"/>
      <c r="G35" s="1164"/>
      <c r="H35" s="1164"/>
      <c r="I35" s="1164"/>
      <c r="J35" s="1164"/>
      <c r="K35" s="1164"/>
      <c r="L35" s="1164"/>
      <c r="M35" s="1164"/>
      <c r="N35" s="1164"/>
      <c r="O35" s="1164"/>
      <c r="P35" s="1164"/>
      <c r="Q35" s="1164"/>
    </row>
    <row r="36" spans="1:17" s="134" customFormat="1" ht="29.25" customHeight="1">
      <c r="A36" s="1165"/>
      <c r="B36" s="1165"/>
      <c r="C36" s="1165"/>
      <c r="D36" s="1165"/>
      <c r="E36" s="1165"/>
      <c r="F36" s="1165"/>
      <c r="G36" s="1165"/>
      <c r="H36" s="1165"/>
      <c r="I36" s="1165"/>
      <c r="J36" s="1165"/>
      <c r="K36" s="1165"/>
      <c r="L36" s="1165"/>
      <c r="M36" s="1165"/>
      <c r="N36" s="1165"/>
      <c r="O36" s="1165"/>
      <c r="P36" s="1165"/>
      <c r="Q36" s="1165"/>
    </row>
    <row r="37" spans="1:17" s="134" customFormat="1" ht="42.75" customHeight="1">
      <c r="A37" s="1160"/>
      <c r="B37" s="1160"/>
      <c r="C37" s="1160"/>
      <c r="D37" s="1160"/>
      <c r="E37" s="1160"/>
      <c r="F37" s="1160"/>
      <c r="G37" s="1160"/>
      <c r="H37" s="1160"/>
      <c r="I37" s="1160"/>
      <c r="J37" s="1160"/>
      <c r="K37" s="1160"/>
      <c r="L37" s="1160"/>
      <c r="M37" s="1160"/>
      <c r="N37" s="1160"/>
      <c r="O37" s="1160"/>
      <c r="P37" s="1160"/>
      <c r="Q37" s="1160"/>
    </row>
    <row r="38" spans="1:17">
      <c r="A38" s="135"/>
      <c r="B38" s="135"/>
      <c r="C38" s="135"/>
      <c r="D38" s="135"/>
      <c r="E38" s="135"/>
      <c r="F38" s="135"/>
      <c r="G38" s="135"/>
      <c r="H38" s="135"/>
      <c r="I38" s="135"/>
      <c r="J38" s="135"/>
      <c r="K38" s="135"/>
      <c r="L38" s="135"/>
      <c r="M38" s="135"/>
      <c r="N38" s="135"/>
      <c r="O38" s="135"/>
    </row>
    <row r="39" spans="1:17">
      <c r="A39" s="135"/>
      <c r="B39" s="135"/>
      <c r="C39" s="135"/>
      <c r="D39" s="135"/>
      <c r="E39" s="135"/>
      <c r="F39" s="135"/>
      <c r="G39" s="135"/>
      <c r="H39" s="135"/>
      <c r="I39" s="135"/>
      <c r="J39" s="135"/>
      <c r="K39" s="135"/>
      <c r="L39" s="135"/>
      <c r="M39" s="135"/>
      <c r="N39" s="135"/>
      <c r="O39" s="135"/>
    </row>
    <row r="40" spans="1:17">
      <c r="A40" s="135"/>
      <c r="B40" s="135"/>
      <c r="C40" s="135"/>
      <c r="D40" s="135"/>
      <c r="E40" s="135"/>
      <c r="F40" s="135"/>
      <c r="G40" s="135"/>
      <c r="H40" s="135"/>
      <c r="I40" s="135"/>
      <c r="J40" s="135"/>
      <c r="K40" s="135"/>
      <c r="L40" s="135"/>
      <c r="M40" s="135"/>
      <c r="N40" s="135"/>
      <c r="O40" s="135"/>
    </row>
  </sheetData>
  <mergeCells count="43">
    <mergeCell ref="A37:Q37"/>
    <mergeCell ref="A31:Q31"/>
    <mergeCell ref="A32:Q32"/>
    <mergeCell ref="A33:Q33"/>
    <mergeCell ref="A34:Q34"/>
    <mergeCell ref="A35:Q35"/>
    <mergeCell ref="A36:Q36"/>
    <mergeCell ref="A30:Q30"/>
    <mergeCell ref="A18:O18"/>
    <mergeCell ref="P18:Q18"/>
    <mergeCell ref="A19:O19"/>
    <mergeCell ref="P19:Q19"/>
    <mergeCell ref="A23:Q23"/>
    <mergeCell ref="A24:Q24"/>
    <mergeCell ref="A25:Q25"/>
    <mergeCell ref="A26:Q26"/>
    <mergeCell ref="A27:Q27"/>
    <mergeCell ref="A28:Q28"/>
    <mergeCell ref="A29:Q29"/>
    <mergeCell ref="B17:O17"/>
    <mergeCell ref="P17:Q17"/>
    <mergeCell ref="L7:N7"/>
    <mergeCell ref="A9:N9"/>
    <mergeCell ref="P9:Q9"/>
    <mergeCell ref="A11:D11"/>
    <mergeCell ref="E11:F11"/>
    <mergeCell ref="A12:O12"/>
    <mergeCell ref="A14:Q14"/>
    <mergeCell ref="B15:O15"/>
    <mergeCell ref="P15:Q15"/>
    <mergeCell ref="B16:O16"/>
    <mergeCell ref="P16:Q16"/>
    <mergeCell ref="A5:N5"/>
    <mergeCell ref="P5:Q8"/>
    <mergeCell ref="B6:F6"/>
    <mergeCell ref="G6:I6"/>
    <mergeCell ref="B7:F7"/>
    <mergeCell ref="G7:I7"/>
    <mergeCell ref="A1:P1"/>
    <mergeCell ref="A3:O3"/>
    <mergeCell ref="P3:Q3"/>
    <mergeCell ref="A4:O4"/>
    <mergeCell ref="P4:Q4"/>
  </mergeCells>
  <phoneticPr fontId="4"/>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40"/>
  <sheetViews>
    <sheetView view="pageBreakPreview" zoomScaleNormal="100" workbookViewId="0">
      <selection activeCell="A33" sqref="A33:Q33"/>
    </sheetView>
  </sheetViews>
  <sheetFormatPr defaultRowHeight="13.5"/>
  <cols>
    <col min="1" max="1" width="7" style="129" customWidth="1"/>
    <col min="2" max="2" width="8.125" style="129" customWidth="1"/>
    <col min="3" max="3" width="6.625" style="129" customWidth="1"/>
    <col min="4" max="5" width="5.625" style="129" customWidth="1"/>
    <col min="6" max="6" width="9.125" style="129" customWidth="1"/>
    <col min="7" max="11" width="5.625" style="129" customWidth="1"/>
    <col min="12" max="12" width="6.375" style="129" customWidth="1"/>
    <col min="13" max="15" width="5.625" style="129" customWidth="1"/>
    <col min="16" max="17" width="7.5" style="130" customWidth="1"/>
    <col min="18" max="16384" width="9" style="129"/>
  </cols>
  <sheetData>
    <row r="1" spans="1:19" ht="27" customHeight="1">
      <c r="A1" s="1103" t="s">
        <v>378</v>
      </c>
      <c r="B1" s="1103"/>
      <c r="C1" s="1103"/>
      <c r="D1" s="1103"/>
      <c r="E1" s="1103"/>
      <c r="F1" s="1103"/>
      <c r="G1" s="1103"/>
      <c r="H1" s="1103"/>
      <c r="I1" s="1103"/>
      <c r="J1" s="1103"/>
      <c r="K1" s="1103"/>
      <c r="L1" s="1103"/>
      <c r="M1" s="1103"/>
      <c r="N1" s="1103"/>
      <c r="O1" s="1103"/>
      <c r="P1" s="1103"/>
      <c r="Q1" s="442"/>
    </row>
    <row r="2" spans="1:19" ht="30.75" customHeight="1" thickBot="1">
      <c r="A2" s="1166"/>
      <c r="B2" s="1166"/>
      <c r="C2" s="1166"/>
      <c r="D2" s="1166"/>
      <c r="E2" s="1166"/>
      <c r="F2" s="1166"/>
      <c r="G2" s="1166"/>
      <c r="H2" s="1166"/>
      <c r="I2" s="1166"/>
      <c r="J2" s="1166"/>
      <c r="K2" s="1166"/>
      <c r="L2" s="1166"/>
      <c r="M2" s="1166"/>
      <c r="N2" s="1166"/>
      <c r="O2" s="1166"/>
      <c r="P2" s="1166"/>
      <c r="Q2" s="136"/>
    </row>
    <row r="3" spans="1:19" s="130" customFormat="1">
      <c r="A3" s="1167" t="s">
        <v>331</v>
      </c>
      <c r="B3" s="1168"/>
      <c r="C3" s="1168"/>
      <c r="D3" s="1168"/>
      <c r="E3" s="1168"/>
      <c r="F3" s="1168"/>
      <c r="G3" s="1168"/>
      <c r="H3" s="1168"/>
      <c r="I3" s="1168"/>
      <c r="J3" s="1168"/>
      <c r="K3" s="1168"/>
      <c r="L3" s="1168"/>
      <c r="M3" s="1168"/>
      <c r="N3" s="1168"/>
      <c r="O3" s="1168"/>
      <c r="P3" s="1169" t="s">
        <v>379</v>
      </c>
      <c r="Q3" s="1170"/>
    </row>
    <row r="4" spans="1:19" s="449" customFormat="1" ht="68.25" customHeight="1">
      <c r="A4" s="1108" t="s">
        <v>380</v>
      </c>
      <c r="B4" s="1109"/>
      <c r="C4" s="1109"/>
      <c r="D4" s="1109"/>
      <c r="E4" s="1109"/>
      <c r="F4" s="1109"/>
      <c r="G4" s="1109"/>
      <c r="H4" s="1109"/>
      <c r="I4" s="1109"/>
      <c r="J4" s="1109"/>
      <c r="K4" s="1109"/>
      <c r="L4" s="1109"/>
      <c r="M4" s="1109"/>
      <c r="N4" s="1109"/>
      <c r="O4" s="1171"/>
      <c r="P4" s="1110" t="s">
        <v>381</v>
      </c>
      <c r="Q4" s="1111"/>
      <c r="S4" s="485"/>
    </row>
    <row r="5" spans="1:19" s="449" customFormat="1" ht="29.25" customHeight="1">
      <c r="A5" s="1174" t="s">
        <v>344</v>
      </c>
      <c r="B5" s="1175"/>
      <c r="C5" s="1175"/>
      <c r="D5" s="1175"/>
      <c r="E5" s="1175"/>
      <c r="F5" s="1175"/>
      <c r="G5" s="1175"/>
      <c r="H5" s="1175"/>
      <c r="I5" s="1175"/>
      <c r="J5" s="1125"/>
      <c r="K5" s="1125"/>
      <c r="L5" s="1125"/>
      <c r="M5" s="1125"/>
      <c r="N5" s="1125"/>
      <c r="O5" s="486"/>
      <c r="P5" s="436"/>
      <c r="Q5" s="437"/>
      <c r="R5" s="451"/>
    </row>
    <row r="6" spans="1:19" s="449" customFormat="1" ht="56.25" customHeight="1">
      <c r="A6" s="487" t="s">
        <v>345</v>
      </c>
      <c r="B6" s="1176" t="s">
        <v>346</v>
      </c>
      <c r="C6" s="1113"/>
      <c r="D6" s="1113"/>
      <c r="E6" s="1113"/>
      <c r="F6" s="1113"/>
      <c r="G6" s="1176"/>
      <c r="H6" s="1113"/>
      <c r="I6" s="1113"/>
      <c r="J6" s="453" t="s">
        <v>347</v>
      </c>
      <c r="K6" s="454"/>
      <c r="L6" s="455"/>
      <c r="M6" s="455"/>
      <c r="N6" s="455"/>
      <c r="O6" s="455"/>
      <c r="P6" s="438"/>
      <c r="Q6" s="439"/>
      <c r="R6" s="457"/>
    </row>
    <row r="7" spans="1:19" s="449" customFormat="1" ht="41.25" customHeight="1">
      <c r="A7" s="452" t="s">
        <v>382</v>
      </c>
      <c r="B7" s="1121" t="s">
        <v>349</v>
      </c>
      <c r="C7" s="1122"/>
      <c r="D7" s="1122"/>
      <c r="E7" s="1122"/>
      <c r="F7" s="1122"/>
      <c r="G7" s="1121"/>
      <c r="H7" s="1122"/>
      <c r="I7" s="1123"/>
      <c r="J7" s="453" t="s">
        <v>347</v>
      </c>
      <c r="K7" s="455" t="s">
        <v>383</v>
      </c>
      <c r="L7" s="1129" t="s">
        <v>384</v>
      </c>
      <c r="M7" s="1129"/>
      <c r="N7" s="1129"/>
      <c r="O7" s="458"/>
      <c r="P7" s="154"/>
      <c r="Q7" s="439"/>
    </row>
    <row r="8" spans="1:19" s="449" customFormat="1" ht="6.75" customHeight="1" thickBot="1">
      <c r="A8" s="459"/>
      <c r="B8" s="460"/>
      <c r="C8" s="460"/>
      <c r="D8" s="460"/>
      <c r="E8" s="460"/>
      <c r="F8" s="460"/>
      <c r="G8" s="460"/>
      <c r="H8" s="460"/>
      <c r="I8" s="460"/>
      <c r="J8" s="461"/>
      <c r="K8" s="461"/>
      <c r="L8" s="462"/>
      <c r="M8" s="462"/>
      <c r="N8" s="462"/>
      <c r="O8" s="463"/>
      <c r="P8" s="504"/>
      <c r="Q8" s="441"/>
      <c r="R8" s="457"/>
    </row>
    <row r="9" spans="1:19" s="449" customFormat="1" ht="21.75" customHeight="1">
      <c r="A9" s="1130" t="s">
        <v>352</v>
      </c>
      <c r="B9" s="1131"/>
      <c r="C9" s="1131"/>
      <c r="D9" s="1131"/>
      <c r="E9" s="1131"/>
      <c r="F9" s="1131"/>
      <c r="G9" s="1131"/>
      <c r="H9" s="1131"/>
      <c r="I9" s="1131"/>
      <c r="J9" s="1131"/>
      <c r="K9" s="1131"/>
      <c r="L9" s="1131"/>
      <c r="M9" s="1131"/>
      <c r="N9" s="1131"/>
      <c r="O9" s="488"/>
      <c r="P9" s="1132" t="s">
        <v>334</v>
      </c>
      <c r="Q9" s="1133"/>
      <c r="R9" s="489"/>
    </row>
    <row r="10" spans="1:19" s="449" customFormat="1" ht="9.75" customHeight="1">
      <c r="A10" s="465"/>
      <c r="B10" s="466"/>
      <c r="C10" s="467"/>
      <c r="D10" s="467"/>
      <c r="E10" s="467"/>
      <c r="F10" s="467"/>
      <c r="G10" s="467"/>
      <c r="H10" s="467"/>
      <c r="I10" s="467"/>
      <c r="J10" s="466"/>
      <c r="K10" s="466"/>
      <c r="L10" s="466"/>
      <c r="M10" s="466"/>
      <c r="N10" s="466"/>
      <c r="O10" s="456"/>
      <c r="P10" s="436"/>
      <c r="Q10" s="437"/>
      <c r="R10" s="457"/>
    </row>
    <row r="11" spans="1:19" s="449" customFormat="1" ht="43.5" customHeight="1">
      <c r="A11" s="1134" t="s">
        <v>353</v>
      </c>
      <c r="B11" s="1135"/>
      <c r="C11" s="1135"/>
      <c r="D11" s="1135"/>
      <c r="E11" s="1136" t="s">
        <v>354</v>
      </c>
      <c r="F11" s="1137"/>
      <c r="G11" s="468"/>
      <c r="H11" s="469" t="s">
        <v>347</v>
      </c>
      <c r="I11" s="470" t="s">
        <v>355</v>
      </c>
      <c r="J11" s="471"/>
      <c r="K11" s="472" t="s">
        <v>347</v>
      </c>
      <c r="L11" s="470" t="s">
        <v>356</v>
      </c>
      <c r="M11" s="473"/>
      <c r="N11" s="469" t="s">
        <v>347</v>
      </c>
      <c r="O11" s="456"/>
      <c r="P11" s="154"/>
      <c r="Q11" s="439"/>
      <c r="R11" s="489"/>
    </row>
    <row r="12" spans="1:19" s="449" customFormat="1" ht="36.75" customHeight="1">
      <c r="A12" s="1138" t="s">
        <v>385</v>
      </c>
      <c r="B12" s="1135"/>
      <c r="C12" s="1135"/>
      <c r="D12" s="1135"/>
      <c r="E12" s="1135"/>
      <c r="F12" s="1135"/>
      <c r="G12" s="1135"/>
      <c r="H12" s="1135"/>
      <c r="I12" s="1135"/>
      <c r="J12" s="1135"/>
      <c r="K12" s="1135"/>
      <c r="L12" s="1135"/>
      <c r="M12" s="1135"/>
      <c r="N12" s="1135"/>
      <c r="O12" s="1177"/>
      <c r="P12" s="154"/>
      <c r="Q12" s="439"/>
      <c r="R12" s="457"/>
    </row>
    <row r="13" spans="1:19" s="449" customFormat="1" ht="12.75" customHeight="1" thickBot="1">
      <c r="A13" s="474"/>
      <c r="B13" s="475"/>
      <c r="C13" s="475"/>
      <c r="D13" s="475"/>
      <c r="E13" s="475"/>
      <c r="F13" s="475"/>
      <c r="G13" s="461"/>
      <c r="H13" s="461"/>
      <c r="I13" s="461"/>
      <c r="J13" s="461"/>
      <c r="K13" s="476"/>
      <c r="L13" s="461"/>
      <c r="M13" s="461"/>
      <c r="N13" s="461"/>
      <c r="O13" s="463"/>
      <c r="P13" s="504"/>
      <c r="Q13" s="441"/>
      <c r="R13" s="457"/>
    </row>
    <row r="14" spans="1:19" s="449" customFormat="1" ht="42" customHeight="1">
      <c r="A14" s="1139" t="s">
        <v>386</v>
      </c>
      <c r="B14" s="1172"/>
      <c r="C14" s="1172"/>
      <c r="D14" s="1172"/>
      <c r="E14" s="1172"/>
      <c r="F14" s="1172"/>
      <c r="G14" s="1172"/>
      <c r="H14" s="1172"/>
      <c r="I14" s="1172"/>
      <c r="J14" s="1172"/>
      <c r="K14" s="1172"/>
      <c r="L14" s="1172"/>
      <c r="M14" s="1172"/>
      <c r="N14" s="1172"/>
      <c r="O14" s="1172"/>
      <c r="P14" s="1172"/>
      <c r="Q14" s="1173"/>
      <c r="R14" s="457"/>
    </row>
    <row r="15" spans="1:19" s="449" customFormat="1" ht="46.5" customHeight="1">
      <c r="A15" s="490"/>
      <c r="B15" s="1142" t="s">
        <v>359</v>
      </c>
      <c r="C15" s="1143"/>
      <c r="D15" s="1143"/>
      <c r="E15" s="1143"/>
      <c r="F15" s="1143"/>
      <c r="G15" s="1143"/>
      <c r="H15" s="1143"/>
      <c r="I15" s="1143"/>
      <c r="J15" s="1143"/>
      <c r="K15" s="1143"/>
      <c r="L15" s="1143"/>
      <c r="M15" s="1143"/>
      <c r="N15" s="1143"/>
      <c r="O15" s="1144"/>
      <c r="P15" s="1127" t="s">
        <v>334</v>
      </c>
      <c r="Q15" s="1128"/>
      <c r="R15" s="457"/>
    </row>
    <row r="16" spans="1:19" s="449" customFormat="1" ht="75.75" customHeight="1">
      <c r="A16" s="490"/>
      <c r="B16" s="1142" t="s">
        <v>360</v>
      </c>
      <c r="C16" s="1143"/>
      <c r="D16" s="1143"/>
      <c r="E16" s="1143"/>
      <c r="F16" s="1143"/>
      <c r="G16" s="1143"/>
      <c r="H16" s="1143"/>
      <c r="I16" s="1143"/>
      <c r="J16" s="1143"/>
      <c r="K16" s="1143"/>
      <c r="L16" s="1143"/>
      <c r="M16" s="1143"/>
      <c r="N16" s="1143"/>
      <c r="O16" s="1144"/>
      <c r="P16" s="1127" t="s">
        <v>387</v>
      </c>
      <c r="Q16" s="1128"/>
      <c r="R16" s="457"/>
    </row>
    <row r="17" spans="1:18" s="449" customFormat="1" ht="127.5" customHeight="1" thickBot="1">
      <c r="A17" s="491"/>
      <c r="B17" s="1178" t="s">
        <v>388</v>
      </c>
      <c r="C17" s="1179"/>
      <c r="D17" s="1179"/>
      <c r="E17" s="1179"/>
      <c r="F17" s="1179"/>
      <c r="G17" s="1179"/>
      <c r="H17" s="1179"/>
      <c r="I17" s="1179"/>
      <c r="J17" s="1179"/>
      <c r="K17" s="1179"/>
      <c r="L17" s="1179"/>
      <c r="M17" s="1179"/>
      <c r="N17" s="1179"/>
      <c r="O17" s="1180"/>
      <c r="P17" s="1181" t="s">
        <v>334</v>
      </c>
      <c r="Q17" s="1182"/>
      <c r="R17" s="457"/>
    </row>
    <row r="18" spans="1:18" s="479" customFormat="1" ht="33" customHeight="1">
      <c r="A18" s="1183" t="s">
        <v>389</v>
      </c>
      <c r="B18" s="1184"/>
      <c r="C18" s="1184"/>
      <c r="D18" s="1184"/>
      <c r="E18" s="1184"/>
      <c r="F18" s="1184"/>
      <c r="G18" s="1184"/>
      <c r="H18" s="1184"/>
      <c r="I18" s="1184"/>
      <c r="J18" s="1184"/>
      <c r="K18" s="1184"/>
      <c r="L18" s="1184"/>
      <c r="M18" s="1184"/>
      <c r="N18" s="1184"/>
      <c r="O18" s="1184"/>
      <c r="P18" s="1152" t="s">
        <v>334</v>
      </c>
      <c r="Q18" s="1153"/>
    </row>
    <row r="19" spans="1:18" s="449" customFormat="1" ht="62.25" customHeight="1" thickBot="1">
      <c r="A19" s="1154" t="s">
        <v>390</v>
      </c>
      <c r="B19" s="1155"/>
      <c r="C19" s="1155"/>
      <c r="D19" s="1155"/>
      <c r="E19" s="1155"/>
      <c r="F19" s="1155"/>
      <c r="G19" s="1155"/>
      <c r="H19" s="1155"/>
      <c r="I19" s="1155"/>
      <c r="J19" s="1155"/>
      <c r="K19" s="1155"/>
      <c r="L19" s="1155"/>
      <c r="M19" s="1155"/>
      <c r="N19" s="1155"/>
      <c r="O19" s="1156"/>
      <c r="P19" s="1185" t="s">
        <v>334</v>
      </c>
      <c r="Q19" s="1186"/>
    </row>
    <row r="20" spans="1:18" s="449" customFormat="1" ht="11.25" customHeight="1">
      <c r="A20" s="480"/>
      <c r="B20" s="481"/>
      <c r="C20" s="481"/>
      <c r="D20" s="481"/>
      <c r="E20" s="481"/>
      <c r="F20" s="481"/>
      <c r="G20" s="481"/>
      <c r="H20" s="481"/>
      <c r="I20" s="481"/>
      <c r="J20" s="481"/>
      <c r="K20" s="481"/>
      <c r="L20" s="481"/>
      <c r="M20" s="481"/>
      <c r="N20" s="481"/>
      <c r="O20" s="481"/>
      <c r="P20" s="502"/>
      <c r="Q20" s="502"/>
    </row>
    <row r="21" spans="1:18" s="483" customFormat="1">
      <c r="A21" s="482"/>
      <c r="B21" s="482"/>
      <c r="C21" s="482"/>
      <c r="D21" s="482"/>
      <c r="E21" s="482"/>
      <c r="F21" s="482"/>
      <c r="G21" s="482"/>
      <c r="H21" s="482"/>
      <c r="I21" s="482"/>
      <c r="J21" s="482"/>
      <c r="K21" s="482"/>
      <c r="L21" s="482"/>
      <c r="M21" s="482"/>
      <c r="N21" s="482"/>
      <c r="O21" s="482"/>
      <c r="P21" s="133"/>
      <c r="Q21" s="133"/>
    </row>
    <row r="22" spans="1:18" s="483" customFormat="1" ht="27">
      <c r="A22" s="482" t="s">
        <v>366</v>
      </c>
      <c r="B22" s="482"/>
      <c r="C22" s="482"/>
      <c r="D22" s="482"/>
      <c r="E22" s="482"/>
      <c r="F22" s="482"/>
      <c r="G22" s="482"/>
      <c r="H22" s="482"/>
      <c r="I22" s="482"/>
      <c r="J22" s="482"/>
      <c r="K22" s="482"/>
      <c r="L22" s="482"/>
      <c r="M22" s="482"/>
      <c r="N22" s="482"/>
      <c r="O22" s="482"/>
      <c r="P22" s="133"/>
      <c r="Q22" s="133"/>
    </row>
    <row r="23" spans="1:18" s="483" customFormat="1" ht="76.5" customHeight="1">
      <c r="A23" s="1159" t="s">
        <v>391</v>
      </c>
      <c r="B23" s="1159"/>
      <c r="C23" s="1159"/>
      <c r="D23" s="1159"/>
      <c r="E23" s="1159"/>
      <c r="F23" s="1159"/>
      <c r="G23" s="1159"/>
      <c r="H23" s="1159"/>
      <c r="I23" s="1159"/>
      <c r="J23" s="1159"/>
      <c r="K23" s="1159"/>
      <c r="L23" s="1159"/>
      <c r="M23" s="1159"/>
      <c r="N23" s="1159"/>
      <c r="O23" s="1159"/>
      <c r="P23" s="1159"/>
      <c r="Q23" s="1159"/>
    </row>
    <row r="24" spans="1:18" s="483" customFormat="1" ht="81" customHeight="1">
      <c r="A24" s="1159" t="s">
        <v>392</v>
      </c>
      <c r="B24" s="1159"/>
      <c r="C24" s="1159"/>
      <c r="D24" s="1159"/>
      <c r="E24" s="1159"/>
      <c r="F24" s="1159"/>
      <c r="G24" s="1159"/>
      <c r="H24" s="1159"/>
      <c r="I24" s="1159"/>
      <c r="J24" s="1159"/>
      <c r="K24" s="1159"/>
      <c r="L24" s="1159"/>
      <c r="M24" s="1159"/>
      <c r="N24" s="1159"/>
      <c r="O24" s="1159"/>
      <c r="P24" s="1159"/>
      <c r="Q24" s="1159"/>
    </row>
    <row r="25" spans="1:18" s="483" customFormat="1" ht="18" customHeight="1">
      <c r="A25" s="1148" t="s">
        <v>369</v>
      </c>
      <c r="B25" s="1148"/>
      <c r="C25" s="1148"/>
      <c r="D25" s="1148"/>
      <c r="E25" s="1148"/>
      <c r="F25" s="1148"/>
      <c r="G25" s="1148"/>
      <c r="H25" s="1148"/>
      <c r="I25" s="1148"/>
      <c r="J25" s="1148"/>
      <c r="K25" s="1148"/>
      <c r="L25" s="1148"/>
      <c r="M25" s="1148"/>
      <c r="N25" s="1148"/>
      <c r="O25" s="1148"/>
      <c r="P25" s="1148"/>
      <c r="Q25" s="1148"/>
    </row>
    <row r="26" spans="1:18" s="483" customFormat="1" ht="31.5" customHeight="1">
      <c r="A26" s="1147" t="s">
        <v>393</v>
      </c>
      <c r="B26" s="1147"/>
      <c r="C26" s="1147"/>
      <c r="D26" s="1147"/>
      <c r="E26" s="1147"/>
      <c r="F26" s="1147"/>
      <c r="G26" s="1147"/>
      <c r="H26" s="1147"/>
      <c r="I26" s="1147"/>
      <c r="J26" s="1147"/>
      <c r="K26" s="1147"/>
      <c r="L26" s="1147"/>
      <c r="M26" s="1147"/>
      <c r="N26" s="1147"/>
      <c r="O26" s="1147"/>
      <c r="P26" s="1147"/>
      <c r="Q26" s="1147"/>
    </row>
    <row r="27" spans="1:18" s="483" customFormat="1" ht="168.75" customHeight="1">
      <c r="A27" s="1147" t="s">
        <v>371</v>
      </c>
      <c r="B27" s="1148"/>
      <c r="C27" s="1148"/>
      <c r="D27" s="1148"/>
      <c r="E27" s="1148"/>
      <c r="F27" s="1148"/>
      <c r="G27" s="1148"/>
      <c r="H27" s="1148"/>
      <c r="I27" s="1148"/>
      <c r="J27" s="1148"/>
      <c r="K27" s="1148"/>
      <c r="L27" s="1148"/>
      <c r="M27" s="1148"/>
      <c r="N27" s="1148"/>
      <c r="O27" s="1148"/>
      <c r="P27" s="1148"/>
      <c r="Q27" s="1148"/>
    </row>
    <row r="28" spans="1:18" s="483" customFormat="1" ht="75" customHeight="1">
      <c r="A28" s="1147" t="s">
        <v>372</v>
      </c>
      <c r="B28" s="1148"/>
      <c r="C28" s="1148"/>
      <c r="D28" s="1148"/>
      <c r="E28" s="1148"/>
      <c r="F28" s="1148"/>
      <c r="G28" s="1148"/>
      <c r="H28" s="1148"/>
      <c r="I28" s="1148"/>
      <c r="J28" s="1148"/>
      <c r="K28" s="1148"/>
      <c r="L28" s="1148"/>
      <c r="M28" s="1148"/>
      <c r="N28" s="1148"/>
      <c r="O28" s="1148"/>
      <c r="P28" s="1148"/>
      <c r="Q28" s="1148"/>
    </row>
    <row r="29" spans="1:18" s="483" customFormat="1" ht="90.75" customHeight="1">
      <c r="A29" s="1147" t="s">
        <v>394</v>
      </c>
      <c r="B29" s="1148"/>
      <c r="C29" s="1148"/>
      <c r="D29" s="1148"/>
      <c r="E29" s="1148"/>
      <c r="F29" s="1148"/>
      <c r="G29" s="1148"/>
      <c r="H29" s="1148"/>
      <c r="I29" s="1148"/>
      <c r="J29" s="1148"/>
      <c r="K29" s="1148"/>
      <c r="L29" s="1148"/>
      <c r="M29" s="1148"/>
      <c r="N29" s="1148"/>
      <c r="O29" s="1148"/>
      <c r="P29" s="1148"/>
      <c r="Q29" s="1148"/>
    </row>
    <row r="30" spans="1:18" s="483" customFormat="1" ht="72" customHeight="1">
      <c r="A30" s="1147" t="s">
        <v>1026</v>
      </c>
      <c r="B30" s="1148"/>
      <c r="C30" s="1148"/>
      <c r="D30" s="1148"/>
      <c r="E30" s="1148"/>
      <c r="F30" s="1148"/>
      <c r="G30" s="1148"/>
      <c r="H30" s="1148"/>
      <c r="I30" s="1148"/>
      <c r="J30" s="1148"/>
      <c r="K30" s="1148"/>
      <c r="L30" s="1148"/>
      <c r="M30" s="1148"/>
      <c r="N30" s="1148"/>
      <c r="O30" s="1148"/>
      <c r="P30" s="1148"/>
      <c r="Q30" s="1148"/>
    </row>
    <row r="31" spans="1:18" s="483" customFormat="1" ht="94.5" customHeight="1">
      <c r="A31" s="1147" t="s">
        <v>375</v>
      </c>
      <c r="B31" s="1148"/>
      <c r="C31" s="1148"/>
      <c r="D31" s="1148"/>
      <c r="E31" s="1148"/>
      <c r="F31" s="1148"/>
      <c r="G31" s="1148"/>
      <c r="H31" s="1148"/>
      <c r="I31" s="1148"/>
      <c r="J31" s="1148"/>
      <c r="K31" s="1148"/>
      <c r="L31" s="1148"/>
      <c r="M31" s="1148"/>
      <c r="N31" s="1148"/>
      <c r="O31" s="1148"/>
      <c r="P31" s="1148"/>
      <c r="Q31" s="1148"/>
    </row>
    <row r="32" spans="1:18" s="484" customFormat="1" ht="35.25" customHeight="1">
      <c r="A32" s="1161" t="s">
        <v>377</v>
      </c>
      <c r="B32" s="1162"/>
      <c r="C32" s="1162"/>
      <c r="D32" s="1162"/>
      <c r="E32" s="1162"/>
      <c r="F32" s="1162"/>
      <c r="G32" s="1162"/>
      <c r="H32" s="1162"/>
      <c r="I32" s="1162"/>
      <c r="J32" s="1162"/>
      <c r="K32" s="1162"/>
      <c r="L32" s="1162"/>
      <c r="M32" s="1162"/>
      <c r="N32" s="1162"/>
      <c r="O32" s="1162"/>
      <c r="P32" s="1162"/>
      <c r="Q32" s="1162"/>
    </row>
    <row r="33" spans="1:17" s="484" customFormat="1" ht="166.5" customHeight="1">
      <c r="A33" s="1163" t="s">
        <v>1025</v>
      </c>
      <c r="B33" s="1164"/>
      <c r="C33" s="1164"/>
      <c r="D33" s="1164"/>
      <c r="E33" s="1164"/>
      <c r="F33" s="1164"/>
      <c r="G33" s="1164"/>
      <c r="H33" s="1164"/>
      <c r="I33" s="1164"/>
      <c r="J33" s="1164"/>
      <c r="K33" s="1164"/>
      <c r="L33" s="1164"/>
      <c r="M33" s="1164"/>
      <c r="N33" s="1164"/>
      <c r="O33" s="1164"/>
      <c r="P33" s="1164"/>
      <c r="Q33" s="1164"/>
    </row>
    <row r="34" spans="1:17" s="134" customFormat="1" ht="31.5" customHeight="1">
      <c r="A34" s="1165"/>
      <c r="B34" s="1165"/>
      <c r="C34" s="1165"/>
      <c r="D34" s="1165"/>
      <c r="E34" s="1165"/>
      <c r="F34" s="1165"/>
      <c r="G34" s="1165"/>
      <c r="H34" s="1165"/>
      <c r="I34" s="1165"/>
      <c r="J34" s="1165"/>
      <c r="K34" s="1165"/>
      <c r="L34" s="1165"/>
      <c r="M34" s="1165"/>
      <c r="N34" s="1165"/>
      <c r="O34" s="1165"/>
      <c r="P34" s="1165"/>
      <c r="Q34" s="1165"/>
    </row>
    <row r="35" spans="1:17" s="134" customFormat="1" ht="43.5" customHeight="1">
      <c r="A35" s="1165"/>
      <c r="B35" s="1165"/>
      <c r="C35" s="1165"/>
      <c r="D35" s="1165"/>
      <c r="E35" s="1165"/>
      <c r="F35" s="1165"/>
      <c r="G35" s="1165"/>
      <c r="H35" s="1165"/>
      <c r="I35" s="1165"/>
      <c r="J35" s="1165"/>
      <c r="K35" s="1165"/>
      <c r="L35" s="1165"/>
      <c r="M35" s="1165"/>
      <c r="N35" s="1165"/>
      <c r="O35" s="1165"/>
      <c r="P35" s="1165"/>
      <c r="Q35" s="1165"/>
    </row>
    <row r="36" spans="1:17" s="134" customFormat="1" ht="29.25" customHeight="1">
      <c r="A36" s="1165"/>
      <c r="B36" s="1165"/>
      <c r="C36" s="1165"/>
      <c r="D36" s="1165"/>
      <c r="E36" s="1165"/>
      <c r="F36" s="1165"/>
      <c r="G36" s="1165"/>
      <c r="H36" s="1165"/>
      <c r="I36" s="1165"/>
      <c r="J36" s="1165"/>
      <c r="K36" s="1165"/>
      <c r="L36" s="1165"/>
      <c r="M36" s="1165"/>
      <c r="N36" s="1165"/>
      <c r="O36" s="1165"/>
      <c r="P36" s="1165"/>
      <c r="Q36" s="1165"/>
    </row>
    <row r="37" spans="1:17" s="134" customFormat="1" ht="42.75" customHeight="1">
      <c r="A37" s="1160"/>
      <c r="B37" s="1160"/>
      <c r="C37" s="1160"/>
      <c r="D37" s="1160"/>
      <c r="E37" s="1160"/>
      <c r="F37" s="1160"/>
      <c r="G37" s="1160"/>
      <c r="H37" s="1160"/>
      <c r="I37" s="1160"/>
      <c r="J37" s="1160"/>
      <c r="K37" s="1160"/>
      <c r="L37" s="1160"/>
      <c r="M37" s="1160"/>
      <c r="N37" s="1160"/>
      <c r="O37" s="1160"/>
      <c r="P37" s="1160"/>
      <c r="Q37" s="1160"/>
    </row>
    <row r="38" spans="1:17">
      <c r="A38" s="135"/>
      <c r="B38" s="135"/>
      <c r="C38" s="135"/>
      <c r="D38" s="135"/>
      <c r="E38" s="135"/>
      <c r="F38" s="135"/>
      <c r="G38" s="135"/>
      <c r="H38" s="135"/>
      <c r="I38" s="135"/>
      <c r="J38" s="135"/>
      <c r="K38" s="135"/>
      <c r="L38" s="135"/>
      <c r="M38" s="135"/>
      <c r="N38" s="135"/>
      <c r="O38" s="135"/>
    </row>
    <row r="39" spans="1:17">
      <c r="A39" s="135"/>
      <c r="B39" s="135"/>
      <c r="C39" s="135"/>
      <c r="D39" s="135"/>
      <c r="E39" s="135"/>
      <c r="F39" s="135"/>
      <c r="G39" s="135"/>
      <c r="H39" s="135"/>
      <c r="I39" s="135"/>
      <c r="J39" s="135"/>
      <c r="K39" s="135"/>
      <c r="L39" s="135"/>
      <c r="M39" s="135"/>
      <c r="N39" s="135"/>
      <c r="O39" s="135"/>
    </row>
    <row r="40" spans="1:17">
      <c r="A40" s="135"/>
      <c r="B40" s="135"/>
      <c r="C40" s="135"/>
      <c r="D40" s="135"/>
      <c r="E40" s="135"/>
      <c r="F40" s="135"/>
      <c r="G40" s="135"/>
      <c r="H40" s="135"/>
      <c r="I40" s="135"/>
      <c r="J40" s="135"/>
      <c r="K40" s="135"/>
      <c r="L40" s="135"/>
      <c r="M40" s="135"/>
      <c r="N40" s="135"/>
      <c r="O40" s="135"/>
    </row>
  </sheetData>
  <mergeCells count="43">
    <mergeCell ref="A37:Q37"/>
    <mergeCell ref="A31:Q31"/>
    <mergeCell ref="A32:Q32"/>
    <mergeCell ref="A33:Q33"/>
    <mergeCell ref="A34:Q34"/>
    <mergeCell ref="A35:Q35"/>
    <mergeCell ref="A36:Q36"/>
    <mergeCell ref="A30:Q30"/>
    <mergeCell ref="A18:O18"/>
    <mergeCell ref="P18:Q18"/>
    <mergeCell ref="A19:O19"/>
    <mergeCell ref="P19:Q19"/>
    <mergeCell ref="A23:Q23"/>
    <mergeCell ref="A24:Q24"/>
    <mergeCell ref="A25:Q25"/>
    <mergeCell ref="A26:Q26"/>
    <mergeCell ref="A27:Q27"/>
    <mergeCell ref="A28:Q28"/>
    <mergeCell ref="A29:Q29"/>
    <mergeCell ref="B15:O15"/>
    <mergeCell ref="P15:Q15"/>
    <mergeCell ref="B16:O16"/>
    <mergeCell ref="P16:Q16"/>
    <mergeCell ref="B17:O17"/>
    <mergeCell ref="P17:Q17"/>
    <mergeCell ref="A14:Q14"/>
    <mergeCell ref="A5:N5"/>
    <mergeCell ref="B6:F6"/>
    <mergeCell ref="G6:I6"/>
    <mergeCell ref="B7:F7"/>
    <mergeCell ref="G7:I7"/>
    <mergeCell ref="L7:N7"/>
    <mergeCell ref="A9:N9"/>
    <mergeCell ref="P9:Q9"/>
    <mergeCell ref="A11:D11"/>
    <mergeCell ref="E11:F11"/>
    <mergeCell ref="A12:O12"/>
    <mergeCell ref="A1:P1"/>
    <mergeCell ref="A2:P2"/>
    <mergeCell ref="A3:O3"/>
    <mergeCell ref="P3:Q3"/>
    <mergeCell ref="A4:O4"/>
    <mergeCell ref="P4:Q4"/>
  </mergeCells>
  <phoneticPr fontId="4"/>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39"/>
  <sheetViews>
    <sheetView view="pageBreakPreview" zoomScaleNormal="100" zoomScaleSheetLayoutView="100" workbookViewId="0">
      <selection activeCell="C2" sqref="C1:C1048576"/>
    </sheetView>
  </sheetViews>
  <sheetFormatPr defaultColWidth="13.75" defaultRowHeight="13.5"/>
  <cols>
    <col min="1" max="1" width="15.625" customWidth="1"/>
    <col min="2" max="2" width="75.875" customWidth="1"/>
    <col min="3" max="3" width="15.25" style="195" customWidth="1"/>
    <col min="10" max="12" width="13.75" style="98"/>
  </cols>
  <sheetData>
    <row r="1" spans="1:12" ht="21" customHeight="1">
      <c r="A1" s="1101" t="s">
        <v>395</v>
      </c>
      <c r="B1" s="1101"/>
      <c r="C1" s="1101"/>
    </row>
    <row r="2" spans="1:12" ht="18" customHeight="1">
      <c r="J2" s="123"/>
      <c r="K2" s="123"/>
      <c r="L2" s="123"/>
    </row>
    <row r="3" spans="1:12" s="195" customFormat="1" ht="21" customHeight="1">
      <c r="A3" s="1102" t="s">
        <v>331</v>
      </c>
      <c r="B3" s="1102"/>
      <c r="C3" s="445" t="s">
        <v>332</v>
      </c>
    </row>
    <row r="4" spans="1:12" s="446" customFormat="1" ht="82.5" customHeight="1">
      <c r="A4" s="1099" t="s">
        <v>397</v>
      </c>
      <c r="B4" s="1099"/>
      <c r="C4" s="505" t="s">
        <v>334</v>
      </c>
    </row>
    <row r="5" spans="1:12" s="446" customFormat="1" ht="59.25" customHeight="1">
      <c r="A5" s="1188" t="s">
        <v>398</v>
      </c>
      <c r="B5" s="1189"/>
      <c r="C5" s="505" t="s">
        <v>334</v>
      </c>
    </row>
    <row r="6" spans="1:12" s="446" customFormat="1" ht="63.75" customHeight="1">
      <c r="A6" s="1099" t="s">
        <v>399</v>
      </c>
      <c r="B6" s="1099"/>
      <c r="C6" s="505" t="s">
        <v>334</v>
      </c>
    </row>
    <row r="7" spans="1:12" s="446" customFormat="1" ht="48" customHeight="1">
      <c r="A7" s="1187" t="s">
        <v>400</v>
      </c>
      <c r="B7" s="1187"/>
      <c r="C7" s="505" t="s">
        <v>401</v>
      </c>
    </row>
    <row r="8" spans="1:12" s="446" customFormat="1" ht="9" customHeight="1">
      <c r="A8" s="447"/>
      <c r="B8" s="447"/>
      <c r="C8" s="501"/>
    </row>
    <row r="9" spans="1:12" s="446" customFormat="1">
      <c r="A9" s="1191" t="s">
        <v>402</v>
      </c>
      <c r="B9" s="1191"/>
      <c r="C9" s="1191"/>
    </row>
    <row r="10" spans="1:12" s="446" customFormat="1" ht="143.25" customHeight="1">
      <c r="A10" s="1100" t="s">
        <v>403</v>
      </c>
      <c r="B10" s="1191"/>
      <c r="C10" s="1191"/>
    </row>
    <row r="11" spans="1:12" s="446" customFormat="1" ht="140.25" customHeight="1">
      <c r="A11" s="1100" t="s">
        <v>404</v>
      </c>
      <c r="B11" s="1191"/>
      <c r="C11" s="1191"/>
    </row>
    <row r="12" spans="1:12" s="446" customFormat="1" ht="87.75" customHeight="1">
      <c r="A12" s="1100" t="s">
        <v>405</v>
      </c>
      <c r="B12" s="1100"/>
      <c r="C12" s="1100"/>
    </row>
    <row r="13" spans="1:12" s="446" customFormat="1" ht="53.25" customHeight="1">
      <c r="A13" s="1100" t="s">
        <v>406</v>
      </c>
      <c r="B13" s="1191"/>
      <c r="C13" s="1191"/>
    </row>
    <row r="14" spans="1:12" s="446" customFormat="1" ht="192.75" customHeight="1">
      <c r="A14" s="1100" t="s">
        <v>407</v>
      </c>
      <c r="B14" s="1191"/>
      <c r="C14" s="1191"/>
    </row>
    <row r="15" spans="1:12" s="446" customFormat="1" ht="51.75" customHeight="1">
      <c r="A15" s="1100" t="s">
        <v>408</v>
      </c>
      <c r="B15" s="1100"/>
      <c r="C15" s="1100"/>
    </row>
    <row r="16" spans="1:12" s="446" customFormat="1" ht="76.5" customHeight="1">
      <c r="A16" s="1100" t="s">
        <v>409</v>
      </c>
      <c r="B16" s="1191"/>
      <c r="C16" s="1191"/>
    </row>
    <row r="17" spans="1:3" ht="25.5" customHeight="1">
      <c r="A17" s="1190"/>
      <c r="B17" s="1190"/>
      <c r="C17" s="1190"/>
    </row>
    <row r="18" spans="1:3" ht="25.5" customHeight="1">
      <c r="A18" s="1190"/>
      <c r="B18" s="1190"/>
      <c r="C18" s="1190"/>
    </row>
    <row r="19" spans="1:3" ht="25.5" customHeight="1">
      <c r="A19" s="1190"/>
      <c r="B19" s="1190"/>
      <c r="C19" s="1190"/>
    </row>
    <row r="20" spans="1:3" ht="25.5" customHeight="1">
      <c r="A20" s="1190"/>
      <c r="B20" s="1190"/>
      <c r="C20" s="1190"/>
    </row>
    <row r="21" spans="1:3" ht="25.5" customHeight="1">
      <c r="A21" s="1190"/>
      <c r="B21" s="1190"/>
      <c r="C21" s="1190"/>
    </row>
    <row r="22" spans="1:3" ht="25.5" customHeight="1">
      <c r="A22" s="1190"/>
      <c r="B22" s="1190"/>
      <c r="C22" s="1190"/>
    </row>
    <row r="23" spans="1:3" ht="25.5" customHeight="1">
      <c r="A23" s="1190"/>
      <c r="B23" s="1190"/>
      <c r="C23" s="1190"/>
    </row>
    <row r="24" spans="1:3" ht="25.5" customHeight="1">
      <c r="A24" s="1190"/>
      <c r="B24" s="1190"/>
      <c r="C24" s="1190"/>
    </row>
    <row r="25" spans="1:3" ht="25.5" customHeight="1">
      <c r="A25" s="1190"/>
      <c r="B25" s="1190"/>
      <c r="C25" s="1190"/>
    </row>
    <row r="26" spans="1:3" ht="25.5" customHeight="1">
      <c r="A26" s="1190"/>
      <c r="B26" s="1190"/>
      <c r="C26" s="1190"/>
    </row>
    <row r="27" spans="1:3" ht="25.5" customHeight="1">
      <c r="A27" s="1190"/>
      <c r="B27" s="1190"/>
      <c r="C27" s="1190"/>
    </row>
    <row r="28" spans="1:3" ht="25.5" customHeight="1">
      <c r="A28" s="1190"/>
      <c r="B28" s="1190"/>
      <c r="C28" s="1190"/>
    </row>
    <row r="29" spans="1:3" ht="25.5" customHeight="1">
      <c r="A29" s="1190"/>
      <c r="B29" s="1190"/>
      <c r="C29" s="1190"/>
    </row>
    <row r="30" spans="1:3" ht="25.5" customHeight="1">
      <c r="A30" s="1190"/>
      <c r="B30" s="1190"/>
      <c r="C30" s="1190"/>
    </row>
    <row r="31" spans="1:3" ht="25.5" customHeight="1">
      <c r="A31" s="1190"/>
      <c r="B31" s="1190"/>
      <c r="C31" s="1190"/>
    </row>
    <row r="32" spans="1:3" ht="25.5" customHeight="1">
      <c r="A32" s="1190"/>
      <c r="B32" s="1190"/>
      <c r="C32" s="1190"/>
    </row>
    <row r="33" spans="1:3">
      <c r="A33" s="1190"/>
      <c r="B33" s="1190"/>
      <c r="C33" s="1190"/>
    </row>
    <row r="34" spans="1:3">
      <c r="A34" s="1190"/>
      <c r="B34" s="1190"/>
      <c r="C34" s="1190"/>
    </row>
    <row r="35" spans="1:3">
      <c r="A35" s="1190"/>
      <c r="B35" s="1190"/>
      <c r="C35" s="1190"/>
    </row>
    <row r="36" spans="1:3">
      <c r="A36" s="1190"/>
      <c r="B36" s="1190"/>
      <c r="C36" s="1190"/>
    </row>
    <row r="37" spans="1:3">
      <c r="A37" s="1190"/>
      <c r="B37" s="1190"/>
      <c r="C37" s="1190"/>
    </row>
    <row r="38" spans="1:3">
      <c r="A38" s="1190"/>
      <c r="B38" s="1190"/>
      <c r="C38" s="1190"/>
    </row>
    <row r="39" spans="1:3">
      <c r="A39" s="1190"/>
      <c r="B39" s="1190"/>
      <c r="C39" s="1190"/>
    </row>
  </sheetData>
  <mergeCells count="37">
    <mergeCell ref="A39:C39"/>
    <mergeCell ref="A33:C33"/>
    <mergeCell ref="A34:C34"/>
    <mergeCell ref="A35:C35"/>
    <mergeCell ref="A36:C36"/>
    <mergeCell ref="A37:C37"/>
    <mergeCell ref="A38:C38"/>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7:B7"/>
    <mergeCell ref="A1:C1"/>
    <mergeCell ref="A3:B3"/>
    <mergeCell ref="A4:B4"/>
    <mergeCell ref="A5:B5"/>
    <mergeCell ref="A6:B6"/>
  </mergeCells>
  <phoneticPr fontId="4"/>
  <pageMargins left="0.78700000000000003" right="0.78700000000000003" top="0.98399999999999999" bottom="0.98399999999999999" header="0.51200000000000001" footer="0.51200000000000001"/>
  <pageSetup paperSize="9" scale="71" orientation="portrait" r:id="rId1"/>
  <headerFooter alignWithMargins="0"/>
  <rowBreaks count="1" manualBreakCount="1">
    <brk id="16" max="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41"/>
  <sheetViews>
    <sheetView view="pageBreakPreview" zoomScaleNormal="100" zoomScaleSheetLayoutView="100" workbookViewId="0">
      <selection activeCell="C2" sqref="C1:C1048576"/>
    </sheetView>
  </sheetViews>
  <sheetFormatPr defaultColWidth="13.75" defaultRowHeight="13.5"/>
  <cols>
    <col min="1" max="1" width="12.875" customWidth="1"/>
    <col min="2" max="2" width="73.375" customWidth="1"/>
    <col min="3" max="3" width="15" style="195" customWidth="1"/>
    <col min="10" max="12" width="13.75" style="98"/>
  </cols>
  <sheetData>
    <row r="1" spans="1:12" ht="21" customHeight="1">
      <c r="A1" s="1101" t="s">
        <v>410</v>
      </c>
      <c r="B1" s="1101"/>
      <c r="C1" s="1101"/>
    </row>
    <row r="2" spans="1:12" ht="18" customHeight="1">
      <c r="C2" s="500"/>
      <c r="J2" s="123"/>
      <c r="K2" s="123" t="s">
        <v>327</v>
      </c>
      <c r="L2" s="123" t="s">
        <v>313</v>
      </c>
    </row>
    <row r="3" spans="1:12" ht="18" customHeight="1">
      <c r="J3" s="123"/>
      <c r="K3" s="123"/>
      <c r="L3" s="123"/>
    </row>
    <row r="4" spans="1:12" s="195" customFormat="1" ht="21" customHeight="1">
      <c r="A4" s="1102" t="s">
        <v>331</v>
      </c>
      <c r="B4" s="1102"/>
      <c r="C4" s="445" t="s">
        <v>332</v>
      </c>
    </row>
    <row r="5" spans="1:12" s="446" customFormat="1" ht="94.5" customHeight="1">
      <c r="A5" s="1099" t="s">
        <v>569</v>
      </c>
      <c r="B5" s="1099"/>
      <c r="C5" s="99" t="s">
        <v>381</v>
      </c>
    </row>
    <row r="6" spans="1:12" s="446" customFormat="1" ht="63" customHeight="1">
      <c r="A6" s="1188" t="s">
        <v>411</v>
      </c>
      <c r="B6" s="1189"/>
      <c r="C6" s="99" t="s">
        <v>334</v>
      </c>
    </row>
    <row r="7" spans="1:12" s="446" customFormat="1" ht="59.25" customHeight="1">
      <c r="A7" s="1099" t="s">
        <v>412</v>
      </c>
      <c r="B7" s="1099"/>
      <c r="C7" s="99" t="s">
        <v>401</v>
      </c>
    </row>
    <row r="8" spans="1:12" s="446" customFormat="1" ht="48" customHeight="1">
      <c r="A8" s="1187" t="s">
        <v>400</v>
      </c>
      <c r="B8" s="1187"/>
      <c r="C8" s="99" t="s">
        <v>413</v>
      </c>
    </row>
    <row r="9" spans="1:12" s="446" customFormat="1" ht="9" customHeight="1">
      <c r="A9" s="447"/>
      <c r="B9" s="447"/>
      <c r="C9" s="501"/>
    </row>
    <row r="10" spans="1:12" s="446" customFormat="1">
      <c r="C10" s="195"/>
    </row>
    <row r="11" spans="1:12" s="446" customFormat="1" ht="36.75" customHeight="1">
      <c r="A11" s="1191" t="s">
        <v>414</v>
      </c>
      <c r="B11" s="1191"/>
      <c r="C11" s="1191"/>
    </row>
    <row r="12" spans="1:12" s="446" customFormat="1" ht="117.75" customHeight="1">
      <c r="A12" s="1100" t="s">
        <v>415</v>
      </c>
      <c r="B12" s="1191"/>
      <c r="C12" s="1191"/>
    </row>
    <row r="13" spans="1:12" s="446" customFormat="1" ht="117" customHeight="1">
      <c r="A13" s="1100" t="s">
        <v>416</v>
      </c>
      <c r="B13" s="1191"/>
      <c r="C13" s="1191"/>
    </row>
    <row r="14" spans="1:12" s="446" customFormat="1" ht="95.25" customHeight="1">
      <c r="A14" s="1100" t="s">
        <v>417</v>
      </c>
      <c r="B14" s="1191"/>
      <c r="C14" s="1191"/>
    </row>
    <row r="15" spans="1:12" s="446" customFormat="1" ht="47.25" customHeight="1">
      <c r="A15" s="1100" t="s">
        <v>418</v>
      </c>
      <c r="B15" s="1191"/>
      <c r="C15" s="1191"/>
    </row>
    <row r="16" spans="1:12" s="446" customFormat="1" ht="182.25" customHeight="1">
      <c r="A16" s="1100" t="s">
        <v>419</v>
      </c>
      <c r="B16" s="1191"/>
      <c r="C16" s="1191"/>
    </row>
    <row r="17" spans="1:3" s="446" customFormat="1" ht="36.75" customHeight="1">
      <c r="A17" s="1191" t="s">
        <v>420</v>
      </c>
      <c r="B17" s="1191"/>
      <c r="C17" s="1191"/>
    </row>
    <row r="18" spans="1:3" s="446" customFormat="1" ht="36.75" customHeight="1">
      <c r="A18" s="1191"/>
      <c r="B18" s="1191"/>
      <c r="C18" s="1191"/>
    </row>
    <row r="19" spans="1:3" s="446" customFormat="1" ht="36.75" customHeight="1">
      <c r="A19" s="1191"/>
      <c r="B19" s="1191"/>
      <c r="C19" s="1191"/>
    </row>
    <row r="20" spans="1:3" s="446" customFormat="1" ht="36.75" customHeight="1">
      <c r="A20" s="1191"/>
      <c r="B20" s="1191"/>
      <c r="C20" s="1191"/>
    </row>
    <row r="21" spans="1:3" s="446" customFormat="1" ht="36.75" customHeight="1">
      <c r="A21" s="1191"/>
      <c r="B21" s="1191"/>
      <c r="C21" s="1191"/>
    </row>
    <row r="22" spans="1:3" s="446" customFormat="1" ht="36.75" customHeight="1">
      <c r="A22" s="1191"/>
      <c r="B22" s="1191"/>
      <c r="C22" s="1191"/>
    </row>
    <row r="23" spans="1:3" s="446" customFormat="1" ht="36.75" customHeight="1">
      <c r="A23" s="1191"/>
      <c r="B23" s="1191"/>
      <c r="C23" s="1191"/>
    </row>
    <row r="24" spans="1:3" s="446" customFormat="1" ht="36.75" customHeight="1">
      <c r="A24" s="1191"/>
      <c r="B24" s="1191"/>
      <c r="C24" s="1191"/>
    </row>
    <row r="25" spans="1:3" s="446" customFormat="1" ht="36.75" customHeight="1">
      <c r="A25" s="1191"/>
      <c r="B25" s="1191"/>
      <c r="C25" s="1191"/>
    </row>
    <row r="26" spans="1:3" s="446" customFormat="1" ht="36.75" customHeight="1">
      <c r="A26" s="1191"/>
      <c r="B26" s="1191"/>
      <c r="C26" s="1191"/>
    </row>
    <row r="27" spans="1:3" s="446" customFormat="1" ht="36.75" customHeight="1">
      <c r="A27" s="1191"/>
      <c r="B27" s="1191"/>
      <c r="C27" s="1191"/>
    </row>
    <row r="28" spans="1:3" s="446" customFormat="1" ht="36.75" customHeight="1">
      <c r="A28" s="1191"/>
      <c r="B28" s="1191"/>
      <c r="C28" s="1191"/>
    </row>
    <row r="29" spans="1:3" s="446" customFormat="1" ht="36.75" customHeight="1">
      <c r="A29" s="1191"/>
      <c r="B29" s="1191"/>
      <c r="C29" s="1191"/>
    </row>
    <row r="30" spans="1:3" ht="36.75" customHeight="1">
      <c r="A30" s="1190"/>
      <c r="B30" s="1190"/>
      <c r="C30" s="1190"/>
    </row>
    <row r="31" spans="1:3" ht="36.75" customHeight="1">
      <c r="A31" s="1190"/>
      <c r="B31" s="1190"/>
      <c r="C31" s="1190"/>
    </row>
    <row r="32" spans="1:3" ht="36.75" customHeight="1">
      <c r="A32" s="1190"/>
      <c r="B32" s="1190"/>
      <c r="C32" s="1190"/>
    </row>
    <row r="33" spans="1:3" ht="36.75" customHeight="1">
      <c r="A33" s="1190"/>
      <c r="B33" s="1190"/>
      <c r="C33" s="1190"/>
    </row>
    <row r="34" spans="1:3" ht="36.75" customHeight="1">
      <c r="A34" s="1190"/>
      <c r="B34" s="1190"/>
      <c r="C34" s="1190"/>
    </row>
    <row r="35" spans="1:3" ht="36.75" customHeight="1">
      <c r="A35" s="1190"/>
      <c r="B35" s="1190"/>
      <c r="C35" s="1190"/>
    </row>
    <row r="36" spans="1:3" ht="36.75" customHeight="1">
      <c r="A36" s="1190"/>
      <c r="B36" s="1190"/>
      <c r="C36" s="1190"/>
    </row>
    <row r="37" spans="1:3" ht="36.75" customHeight="1">
      <c r="A37" s="1190"/>
      <c r="B37" s="1190"/>
      <c r="C37" s="1190"/>
    </row>
    <row r="38" spans="1:3" ht="36.75" customHeight="1">
      <c r="A38" s="1190"/>
      <c r="B38" s="1190"/>
      <c r="C38" s="1190"/>
    </row>
    <row r="39" spans="1:3">
      <c r="A39" s="20"/>
      <c r="B39" s="20"/>
    </row>
    <row r="40" spans="1:3">
      <c r="A40" s="20"/>
      <c r="B40" s="20"/>
    </row>
    <row r="41" spans="1:3">
      <c r="A41" s="20"/>
      <c r="B41" s="20"/>
    </row>
  </sheetData>
  <mergeCells count="34">
    <mergeCell ref="A35:C35"/>
    <mergeCell ref="A36:C36"/>
    <mergeCell ref="A37:C37"/>
    <mergeCell ref="A38:C38"/>
    <mergeCell ref="A29:C29"/>
    <mergeCell ref="A30:C30"/>
    <mergeCell ref="A31:C31"/>
    <mergeCell ref="A32:C32"/>
    <mergeCell ref="A33:C33"/>
    <mergeCell ref="A34:C34"/>
    <mergeCell ref="A28:C28"/>
    <mergeCell ref="A17:C17"/>
    <mergeCell ref="A18:C18"/>
    <mergeCell ref="A19:C19"/>
    <mergeCell ref="A20:C20"/>
    <mergeCell ref="A21:C21"/>
    <mergeCell ref="A22:C22"/>
    <mergeCell ref="A23:C23"/>
    <mergeCell ref="A24:C24"/>
    <mergeCell ref="A25:C25"/>
    <mergeCell ref="A26:C26"/>
    <mergeCell ref="A27:C27"/>
    <mergeCell ref="A16:C16"/>
    <mergeCell ref="A1:C1"/>
    <mergeCell ref="A4:B4"/>
    <mergeCell ref="A5:B5"/>
    <mergeCell ref="A6:B6"/>
    <mergeCell ref="A7:B7"/>
    <mergeCell ref="A8:B8"/>
    <mergeCell ref="A11:C11"/>
    <mergeCell ref="A12:C12"/>
    <mergeCell ref="A13:C13"/>
    <mergeCell ref="A14:C14"/>
    <mergeCell ref="A15:C15"/>
  </mergeCells>
  <phoneticPr fontId="4"/>
  <pageMargins left="0.78700000000000003" right="0.78700000000000003" top="0.98399999999999999" bottom="0.98399999999999999" header="0.51200000000000001" footer="0.51200000000000001"/>
  <pageSetup paperSize="9" scale="85" orientation="portrait" r:id="rId1"/>
  <headerFooter alignWithMargins="0"/>
  <rowBreaks count="1" manualBreakCount="1">
    <brk id="8" max="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22"/>
  <sheetViews>
    <sheetView view="pageBreakPreview" zoomScaleNormal="100" zoomScaleSheetLayoutView="100" workbookViewId="0">
      <selection activeCell="C2" sqref="C1:C1048576"/>
    </sheetView>
  </sheetViews>
  <sheetFormatPr defaultColWidth="13.75" defaultRowHeight="13.5"/>
  <cols>
    <col min="1" max="1" width="12.875" style="139" customWidth="1"/>
    <col min="2" max="2" width="69" style="139" customWidth="1"/>
    <col min="3" max="3" width="15.375" style="443" customWidth="1"/>
    <col min="4" max="9" width="13.75" style="139"/>
    <col min="10" max="12" width="13.75" style="140"/>
    <col min="13" max="16384" width="13.75" style="139"/>
  </cols>
  <sheetData>
    <row r="1" spans="1:12" ht="21" customHeight="1">
      <c r="A1" s="1194" t="s">
        <v>421</v>
      </c>
      <c r="B1" s="1194"/>
      <c r="C1" s="1194"/>
    </row>
    <row r="2" spans="1:12" ht="18" customHeight="1">
      <c r="C2" s="506"/>
      <c r="J2" s="141" t="s">
        <v>422</v>
      </c>
      <c r="K2" s="141" t="s">
        <v>327</v>
      </c>
      <c r="L2" s="141" t="s">
        <v>328</v>
      </c>
    </row>
    <row r="3" spans="1:12" ht="18" customHeight="1">
      <c r="J3" s="141"/>
      <c r="K3" s="141"/>
      <c r="L3" s="141"/>
    </row>
    <row r="4" spans="1:12" ht="21" customHeight="1">
      <c r="A4" s="1195" t="s">
        <v>331</v>
      </c>
      <c r="B4" s="1195"/>
      <c r="C4" s="142" t="s">
        <v>332</v>
      </c>
    </row>
    <row r="5" spans="1:12" s="492" customFormat="1" ht="123" customHeight="1">
      <c r="A5" s="1187" t="s">
        <v>423</v>
      </c>
      <c r="B5" s="1187"/>
      <c r="C5" s="143" t="s">
        <v>424</v>
      </c>
    </row>
    <row r="6" spans="1:12" s="492" customFormat="1" ht="63" customHeight="1">
      <c r="A6" s="1187" t="s">
        <v>425</v>
      </c>
      <c r="B6" s="1187"/>
      <c r="C6" s="143" t="s">
        <v>426</v>
      </c>
    </row>
    <row r="7" spans="1:12" s="492" customFormat="1" ht="63.75" customHeight="1">
      <c r="A7" s="1196" t="s">
        <v>400</v>
      </c>
      <c r="B7" s="1196"/>
      <c r="C7" s="143" t="s">
        <v>424</v>
      </c>
    </row>
    <row r="8" spans="1:12" s="492" customFormat="1" ht="9" customHeight="1">
      <c r="A8" s="493"/>
      <c r="B8" s="493"/>
      <c r="C8" s="498"/>
    </row>
    <row r="9" spans="1:12" s="492" customFormat="1">
      <c r="A9" s="1193"/>
      <c r="B9" s="1193"/>
      <c r="C9" s="1193"/>
    </row>
    <row r="10" spans="1:12" s="492" customFormat="1" ht="60" customHeight="1">
      <c r="A10" s="1192" t="s">
        <v>427</v>
      </c>
      <c r="B10" s="1192"/>
      <c r="C10" s="1192"/>
    </row>
    <row r="11" spans="1:12" s="492" customFormat="1" ht="52.5" customHeight="1">
      <c r="A11" s="1192" t="s">
        <v>428</v>
      </c>
      <c r="B11" s="1192"/>
      <c r="C11" s="1192"/>
    </row>
    <row r="12" spans="1:12" s="492" customFormat="1" ht="94.5" customHeight="1">
      <c r="A12" s="1192" t="s">
        <v>429</v>
      </c>
      <c r="B12" s="1192"/>
      <c r="C12" s="1192"/>
    </row>
    <row r="13" spans="1:12" s="492" customFormat="1" ht="101.25" customHeight="1">
      <c r="A13" s="1192" t="s">
        <v>430</v>
      </c>
      <c r="B13" s="1192"/>
      <c r="C13" s="1192"/>
    </row>
    <row r="14" spans="1:12" s="492" customFormat="1" ht="48" customHeight="1">
      <c r="A14" s="1192" t="s">
        <v>431</v>
      </c>
      <c r="B14" s="1192"/>
      <c r="C14" s="1192"/>
    </row>
    <row r="15" spans="1:12" s="492" customFormat="1" ht="133.5" customHeight="1">
      <c r="A15" s="1192" t="s">
        <v>432</v>
      </c>
      <c r="B15" s="1193"/>
      <c r="C15" s="1193"/>
    </row>
    <row r="16" spans="1:12">
      <c r="A16" s="1197"/>
      <c r="B16" s="1197"/>
      <c r="C16" s="1197"/>
    </row>
    <row r="17" spans="1:3">
      <c r="A17" s="1197"/>
      <c r="B17" s="1197"/>
      <c r="C17" s="1197"/>
    </row>
    <row r="18" spans="1:3">
      <c r="A18" s="1197"/>
      <c r="B18" s="1197"/>
      <c r="C18" s="1197"/>
    </row>
    <row r="19" spans="1:3">
      <c r="A19" s="1197"/>
      <c r="B19" s="1197"/>
      <c r="C19" s="1197"/>
    </row>
    <row r="20" spans="1:3">
      <c r="A20" s="1197"/>
      <c r="B20" s="1197"/>
      <c r="C20" s="1197"/>
    </row>
    <row r="21" spans="1:3">
      <c r="A21" s="141"/>
      <c r="B21" s="141"/>
    </row>
    <row r="22" spans="1:3">
      <c r="A22" s="141"/>
      <c r="B22" s="141"/>
    </row>
  </sheetData>
  <mergeCells count="17">
    <mergeCell ref="A16:C16"/>
    <mergeCell ref="A17:C17"/>
    <mergeCell ref="A18:C18"/>
    <mergeCell ref="A19:C19"/>
    <mergeCell ref="A20:C20"/>
    <mergeCell ref="A15:C15"/>
    <mergeCell ref="A1:C1"/>
    <mergeCell ref="A4:B4"/>
    <mergeCell ref="A5:B5"/>
    <mergeCell ref="A6:B6"/>
    <mergeCell ref="A7:B7"/>
    <mergeCell ref="A9:C9"/>
    <mergeCell ref="A10:C10"/>
    <mergeCell ref="A11:C11"/>
    <mergeCell ref="A12:C12"/>
    <mergeCell ref="A13:C13"/>
    <mergeCell ref="A14:C14"/>
  </mergeCells>
  <phoneticPr fontId="4"/>
  <pageMargins left="0.78700000000000003" right="0.78700000000000003" top="0.98399999999999999" bottom="0.98399999999999999" header="0.51200000000000001" footer="0.51200000000000001"/>
  <pageSetup paperSize="9" scale="8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5"/>
  <sheetViews>
    <sheetView view="pageBreakPreview" zoomScaleNormal="100" zoomScaleSheetLayoutView="100" workbookViewId="0">
      <selection activeCell="C2" sqref="C1:C1048576"/>
    </sheetView>
  </sheetViews>
  <sheetFormatPr defaultColWidth="13.75" defaultRowHeight="13.5"/>
  <cols>
    <col min="1" max="1" width="12.875" style="139" customWidth="1"/>
    <col min="2" max="2" width="61.375" style="139" customWidth="1"/>
    <col min="3" max="3" width="15.875" style="443" customWidth="1"/>
    <col min="4" max="9" width="13.75" style="139"/>
    <col min="10" max="12" width="13.75" style="140"/>
    <col min="13" max="16384" width="13.75" style="139"/>
  </cols>
  <sheetData>
    <row r="1" spans="1:12" ht="21" customHeight="1">
      <c r="A1" s="1194" t="s">
        <v>433</v>
      </c>
      <c r="B1" s="1194"/>
      <c r="C1" s="1194"/>
    </row>
    <row r="2" spans="1:12" ht="18" customHeight="1">
      <c r="C2" s="496"/>
      <c r="J2" s="141" t="s">
        <v>422</v>
      </c>
      <c r="K2" s="141" t="s">
        <v>327</v>
      </c>
      <c r="L2" s="141" t="s">
        <v>434</v>
      </c>
    </row>
    <row r="3" spans="1:12" ht="18" customHeight="1">
      <c r="C3" s="497"/>
      <c r="J3" s="141"/>
      <c r="K3" s="141"/>
      <c r="L3" s="141"/>
    </row>
    <row r="4" spans="1:12" ht="21" customHeight="1">
      <c r="A4" s="1195" t="s">
        <v>331</v>
      </c>
      <c r="B4" s="1195"/>
      <c r="C4" s="142" t="s">
        <v>332</v>
      </c>
    </row>
    <row r="5" spans="1:12" s="492" customFormat="1" ht="39.75" customHeight="1">
      <c r="A5" s="1187" t="s">
        <v>435</v>
      </c>
      <c r="B5" s="1187"/>
      <c r="C5" s="143" t="s">
        <v>401</v>
      </c>
    </row>
    <row r="6" spans="1:12" s="492" customFormat="1" ht="68.25" customHeight="1">
      <c r="A6" s="1187" t="s">
        <v>436</v>
      </c>
      <c r="B6" s="1187"/>
      <c r="C6" s="143" t="s">
        <v>401</v>
      </c>
    </row>
    <row r="7" spans="1:12" s="492" customFormat="1" ht="78.75" customHeight="1">
      <c r="A7" s="1187" t="s">
        <v>400</v>
      </c>
      <c r="B7" s="1187"/>
      <c r="C7" s="143" t="s">
        <v>334</v>
      </c>
    </row>
    <row r="8" spans="1:12" s="492" customFormat="1" ht="9" customHeight="1">
      <c r="A8" s="493"/>
      <c r="B8" s="493"/>
      <c r="C8" s="498"/>
    </row>
    <row r="9" spans="1:12" s="492" customFormat="1">
      <c r="C9" s="443"/>
    </row>
    <row r="10" spans="1:12" s="492" customFormat="1" ht="45" customHeight="1">
      <c r="A10" s="1192" t="s">
        <v>427</v>
      </c>
      <c r="B10" s="1192"/>
      <c r="C10" s="1192"/>
    </row>
    <row r="11" spans="1:12" s="492" customFormat="1" ht="48.75" customHeight="1">
      <c r="A11" s="1192" t="s">
        <v>428</v>
      </c>
      <c r="B11" s="1192"/>
      <c r="C11" s="1192"/>
    </row>
    <row r="12" spans="1:12" s="492" customFormat="1" ht="93.75" customHeight="1">
      <c r="A12" s="1192" t="s">
        <v>429</v>
      </c>
      <c r="B12" s="1192"/>
      <c r="C12" s="1192"/>
    </row>
    <row r="13" spans="1:12" s="492" customFormat="1" ht="93" customHeight="1">
      <c r="A13" s="1192" t="s">
        <v>430</v>
      </c>
      <c r="B13" s="1192"/>
      <c r="C13" s="1192"/>
    </row>
    <row r="14" spans="1:12" s="492" customFormat="1" ht="53.25" customHeight="1">
      <c r="A14" s="1192" t="s">
        <v>431</v>
      </c>
      <c r="B14" s="1192"/>
      <c r="C14" s="1192"/>
    </row>
    <row r="15" spans="1:12" s="492" customFormat="1" ht="139.5" customHeight="1">
      <c r="A15" s="1192" t="s">
        <v>437</v>
      </c>
      <c r="B15" s="1193"/>
      <c r="C15" s="1193"/>
    </row>
  </sheetData>
  <mergeCells count="11">
    <mergeCell ref="A11:C11"/>
    <mergeCell ref="A12:C12"/>
    <mergeCell ref="A13:C13"/>
    <mergeCell ref="A14:C14"/>
    <mergeCell ref="A15:C15"/>
    <mergeCell ref="A10:C10"/>
    <mergeCell ref="A1:C1"/>
    <mergeCell ref="A4:B4"/>
    <mergeCell ref="A5:B5"/>
    <mergeCell ref="A6:B6"/>
    <mergeCell ref="A7:B7"/>
  </mergeCells>
  <phoneticPr fontId="4"/>
  <pageMargins left="0.78700000000000003" right="0.78700000000000003" top="0.98399999999999999" bottom="0.98399999999999999" header="0.51200000000000001" footer="0.51200000000000001"/>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3"/>
  <sheetViews>
    <sheetView showGridLines="0" view="pageBreakPreview" zoomScaleNormal="100" zoomScaleSheetLayoutView="100" workbookViewId="0">
      <selection sqref="A1:A2"/>
    </sheetView>
  </sheetViews>
  <sheetFormatPr defaultRowHeight="18" customHeight="1"/>
  <cols>
    <col min="1" max="8" width="2.625" style="40" customWidth="1"/>
    <col min="9" max="9" width="2.375" style="40" customWidth="1"/>
    <col min="10" max="33" width="2.625" style="40" customWidth="1"/>
    <col min="34" max="39" width="2.375" style="40" customWidth="1"/>
    <col min="40" max="16384" width="9" style="40"/>
  </cols>
  <sheetData>
    <row r="1" spans="1:39" ht="18" customHeight="1">
      <c r="A1" s="611" t="s">
        <v>148</v>
      </c>
      <c r="B1" s="612" t="s">
        <v>34</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row>
    <row r="2" spans="1:39" ht="18" customHeight="1">
      <c r="A2" s="611"/>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row>
    <row r="3" spans="1:39" ht="15.75" customHeight="1">
      <c r="A3" s="93" t="s">
        <v>52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row>
    <row r="4" spans="1:39" ht="18" customHeight="1" thickBot="1">
      <c r="A4" s="44"/>
      <c r="B4" s="44" t="s">
        <v>36</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row>
    <row r="5" spans="1:39" ht="30.75" customHeight="1" thickBot="1">
      <c r="A5" s="44"/>
      <c r="B5" s="613" t="s">
        <v>30</v>
      </c>
      <c r="C5" s="614"/>
      <c r="D5" s="614"/>
      <c r="E5" s="615"/>
      <c r="F5" s="616" t="s">
        <v>35</v>
      </c>
      <c r="G5" s="617"/>
      <c r="H5" s="617"/>
      <c r="I5" s="617"/>
      <c r="J5" s="617"/>
      <c r="K5" s="617"/>
      <c r="L5" s="617"/>
      <c r="M5" s="617"/>
      <c r="N5" s="617"/>
      <c r="O5" s="617"/>
      <c r="P5" s="617"/>
      <c r="Q5" s="617"/>
      <c r="R5" s="617"/>
      <c r="S5" s="617"/>
      <c r="T5" s="617"/>
      <c r="U5" s="617"/>
      <c r="V5" s="618"/>
      <c r="W5" s="44"/>
      <c r="X5" s="44"/>
      <c r="Y5" s="44"/>
      <c r="Z5" s="44"/>
      <c r="AA5" s="44"/>
      <c r="AB5" s="44"/>
      <c r="AC5" s="44"/>
      <c r="AD5" s="44"/>
      <c r="AE5" s="44"/>
      <c r="AF5" s="44"/>
      <c r="AG5" s="44"/>
      <c r="AH5" s="44"/>
      <c r="AI5" s="44"/>
      <c r="AJ5" s="44"/>
      <c r="AK5" s="44"/>
      <c r="AL5" s="44"/>
      <c r="AM5" s="44"/>
    </row>
    <row r="6" spans="1:39" ht="15" customHeight="1">
      <c r="A6" s="44"/>
      <c r="B6" s="625" t="s">
        <v>128</v>
      </c>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row>
    <row r="7" spans="1:39" ht="18" customHeight="1">
      <c r="A7" s="44"/>
      <c r="B7" s="625"/>
      <c r="C7" s="625"/>
      <c r="D7" s="625"/>
      <c r="E7" s="625"/>
      <c r="F7" s="625"/>
      <c r="G7" s="625"/>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5"/>
      <c r="AL7" s="625"/>
      <c r="AM7" s="625"/>
    </row>
    <row r="8" spans="1:39" ht="15" customHeight="1" thickBot="1">
      <c r="B8" s="40" t="s">
        <v>37</v>
      </c>
    </row>
    <row r="9" spans="1:39" ht="31.5" customHeight="1" thickBot="1">
      <c r="B9" s="619" t="s">
        <v>69</v>
      </c>
      <c r="C9" s="620"/>
      <c r="D9" s="620"/>
      <c r="E9" s="620"/>
      <c r="F9" s="620"/>
      <c r="G9" s="620"/>
      <c r="H9" s="620"/>
      <c r="I9" s="620"/>
      <c r="J9" s="620"/>
      <c r="K9" s="620"/>
      <c r="L9" s="620"/>
      <c r="M9" s="620"/>
      <c r="N9" s="620"/>
      <c r="O9" s="621"/>
      <c r="P9" s="622" t="s">
        <v>67</v>
      </c>
      <c r="Q9" s="623"/>
      <c r="R9" s="623"/>
      <c r="S9" s="623"/>
      <c r="T9" s="623"/>
      <c r="U9" s="623"/>
      <c r="V9" s="623"/>
      <c r="W9" s="623"/>
      <c r="X9" s="623"/>
      <c r="Y9" s="623"/>
      <c r="Z9" s="623"/>
      <c r="AA9" s="623"/>
      <c r="AB9" s="623"/>
      <c r="AC9" s="623"/>
      <c r="AD9" s="623"/>
      <c r="AE9" s="623"/>
      <c r="AF9" s="623"/>
      <c r="AG9" s="623"/>
      <c r="AH9" s="623"/>
      <c r="AI9" s="623"/>
      <c r="AJ9" s="623"/>
      <c r="AK9" s="623"/>
      <c r="AL9" s="623"/>
      <c r="AM9" s="624"/>
    </row>
    <row r="10" spans="1:39" ht="15.75" customHeight="1">
      <c r="B10" s="626" t="s">
        <v>68</v>
      </c>
      <c r="C10" s="627"/>
      <c r="D10" s="627"/>
      <c r="E10" s="627"/>
      <c r="F10" s="627"/>
      <c r="G10" s="627"/>
      <c r="H10" s="627"/>
      <c r="I10" s="627"/>
      <c r="J10" s="627"/>
      <c r="K10" s="627"/>
      <c r="L10" s="627"/>
      <c r="M10" s="627"/>
      <c r="N10" s="627"/>
      <c r="O10" s="628"/>
      <c r="P10" s="635" t="s">
        <v>31</v>
      </c>
      <c r="Q10" s="586"/>
      <c r="R10" s="586"/>
      <c r="S10" s="586"/>
      <c r="T10" s="635" t="s">
        <v>67</v>
      </c>
      <c r="U10" s="586"/>
      <c r="V10" s="586"/>
      <c r="W10" s="586"/>
      <c r="X10" s="586"/>
      <c r="Y10" s="586"/>
      <c r="Z10" s="586"/>
      <c r="AA10" s="586"/>
      <c r="AB10" s="586"/>
      <c r="AC10" s="586"/>
      <c r="AD10" s="586"/>
      <c r="AE10" s="586"/>
      <c r="AF10" s="586"/>
      <c r="AG10" s="586"/>
      <c r="AH10" s="586"/>
      <c r="AI10" s="586"/>
      <c r="AJ10" s="586"/>
      <c r="AK10" s="586"/>
      <c r="AL10" s="586"/>
      <c r="AM10" s="638"/>
    </row>
    <row r="11" spans="1:39" ht="15.75" customHeight="1">
      <c r="B11" s="629"/>
      <c r="C11" s="630"/>
      <c r="D11" s="630"/>
      <c r="E11" s="630"/>
      <c r="F11" s="630"/>
      <c r="G11" s="630"/>
      <c r="H11" s="630"/>
      <c r="I11" s="630"/>
      <c r="J11" s="630"/>
      <c r="K11" s="630"/>
      <c r="L11" s="630"/>
      <c r="M11" s="630"/>
      <c r="N11" s="630"/>
      <c r="O11" s="631"/>
      <c r="P11" s="636"/>
      <c r="Q11" s="637"/>
      <c r="R11" s="637"/>
      <c r="S11" s="637"/>
      <c r="T11" s="636"/>
      <c r="U11" s="637"/>
      <c r="V11" s="637"/>
      <c r="W11" s="637"/>
      <c r="X11" s="637"/>
      <c r="Y11" s="637"/>
      <c r="Z11" s="637"/>
      <c r="AA11" s="637"/>
      <c r="AB11" s="637"/>
      <c r="AC11" s="637"/>
      <c r="AD11" s="637"/>
      <c r="AE11" s="637"/>
      <c r="AF11" s="637"/>
      <c r="AG11" s="637"/>
      <c r="AH11" s="637"/>
      <c r="AI11" s="637"/>
      <c r="AJ11" s="637"/>
      <c r="AK11" s="637"/>
      <c r="AL11" s="637"/>
      <c r="AM11" s="639"/>
    </row>
    <row r="12" spans="1:39" ht="15.75" customHeight="1">
      <c r="B12" s="629"/>
      <c r="C12" s="630"/>
      <c r="D12" s="630"/>
      <c r="E12" s="630"/>
      <c r="F12" s="630"/>
      <c r="G12" s="630"/>
      <c r="H12" s="630"/>
      <c r="I12" s="630"/>
      <c r="J12" s="630"/>
      <c r="K12" s="630"/>
      <c r="L12" s="630"/>
      <c r="M12" s="630"/>
      <c r="N12" s="630"/>
      <c r="O12" s="631"/>
      <c r="P12" s="640" t="s">
        <v>38</v>
      </c>
      <c r="Q12" s="641"/>
      <c r="R12" s="641"/>
      <c r="S12" s="642"/>
      <c r="T12" s="577"/>
      <c r="U12" s="577"/>
      <c r="V12" s="577"/>
      <c r="W12" s="577"/>
      <c r="X12" s="577"/>
      <c r="Y12" s="577"/>
      <c r="Z12" s="577"/>
      <c r="AA12" s="645" t="s">
        <v>39</v>
      </c>
      <c r="AB12" s="577"/>
      <c r="AC12" s="577"/>
      <c r="AD12" s="577"/>
      <c r="AE12" s="577"/>
      <c r="AF12" s="577"/>
      <c r="AG12" s="646"/>
      <c r="AH12" s="647" t="s">
        <v>32</v>
      </c>
      <c r="AI12" s="648"/>
      <c r="AJ12" s="648"/>
      <c r="AK12" s="648"/>
      <c r="AL12" s="648"/>
      <c r="AM12" s="649"/>
    </row>
    <row r="13" spans="1:39" ht="15.75" customHeight="1" thickBot="1">
      <c r="B13" s="632"/>
      <c r="C13" s="633"/>
      <c r="D13" s="633"/>
      <c r="E13" s="633"/>
      <c r="F13" s="633"/>
      <c r="G13" s="633"/>
      <c r="H13" s="633"/>
      <c r="I13" s="633"/>
      <c r="J13" s="633"/>
      <c r="K13" s="633"/>
      <c r="L13" s="633"/>
      <c r="M13" s="633"/>
      <c r="N13" s="633"/>
      <c r="O13" s="634"/>
      <c r="P13" s="643"/>
      <c r="Q13" s="576"/>
      <c r="R13" s="576"/>
      <c r="S13" s="644"/>
      <c r="T13" s="576"/>
      <c r="U13" s="576"/>
      <c r="V13" s="576"/>
      <c r="W13" s="576"/>
      <c r="X13" s="576"/>
      <c r="Y13" s="576"/>
      <c r="Z13" s="576"/>
      <c r="AA13" s="643"/>
      <c r="AB13" s="576"/>
      <c r="AC13" s="576"/>
      <c r="AD13" s="576"/>
      <c r="AE13" s="576"/>
      <c r="AF13" s="576"/>
      <c r="AG13" s="644"/>
      <c r="AH13" s="650"/>
      <c r="AI13" s="651"/>
      <c r="AJ13" s="651"/>
      <c r="AK13" s="651"/>
      <c r="AL13" s="651"/>
      <c r="AM13" s="652"/>
    </row>
    <row r="14" spans="1:39" ht="15.75" customHeight="1">
      <c r="A14" s="42"/>
      <c r="B14" s="50"/>
      <c r="C14" s="50"/>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50"/>
      <c r="AI14" s="50"/>
      <c r="AJ14" s="50"/>
      <c r="AK14" s="50"/>
      <c r="AL14" s="50"/>
      <c r="AM14" s="50"/>
    </row>
    <row r="15" spans="1:39" ht="15.75" customHeight="1" thickBot="1">
      <c r="A15" s="94" t="s">
        <v>2</v>
      </c>
      <c r="B15" s="50"/>
      <c r="C15" s="50"/>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50"/>
      <c r="AI15" s="50"/>
      <c r="AJ15" s="50"/>
      <c r="AK15" s="50"/>
      <c r="AL15" s="50"/>
      <c r="AM15" s="50"/>
    </row>
    <row r="16" spans="1:39" ht="30.75" customHeight="1" thickBot="1">
      <c r="A16" s="44"/>
      <c r="B16" s="613" t="s">
        <v>30</v>
      </c>
      <c r="C16" s="614"/>
      <c r="D16" s="614"/>
      <c r="E16" s="615"/>
      <c r="F16" s="616" t="s">
        <v>35</v>
      </c>
      <c r="G16" s="617"/>
      <c r="H16" s="617"/>
      <c r="I16" s="617"/>
      <c r="J16" s="617"/>
      <c r="K16" s="617"/>
      <c r="L16" s="617"/>
      <c r="M16" s="617"/>
      <c r="N16" s="617"/>
      <c r="O16" s="617"/>
      <c r="P16" s="617"/>
      <c r="Q16" s="617"/>
      <c r="R16" s="617"/>
      <c r="S16" s="617"/>
      <c r="T16" s="617"/>
      <c r="U16" s="617"/>
      <c r="V16" s="618"/>
      <c r="W16" s="44"/>
      <c r="X16" s="44"/>
      <c r="Y16" s="44"/>
      <c r="Z16" s="44"/>
      <c r="AA16" s="44"/>
      <c r="AB16" s="44"/>
      <c r="AC16" s="44"/>
      <c r="AD16" s="44"/>
      <c r="AE16" s="44"/>
      <c r="AF16" s="44"/>
      <c r="AG16" s="44"/>
      <c r="AH16" s="44"/>
      <c r="AI16" s="44"/>
      <c r="AJ16" s="44"/>
      <c r="AK16" s="44"/>
      <c r="AL16" s="44"/>
      <c r="AM16" s="44"/>
    </row>
    <row r="17" spans="1:39" ht="15" customHeight="1" thickTop="1">
      <c r="A17" s="44"/>
      <c r="B17" s="625" t="s">
        <v>138</v>
      </c>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52"/>
      <c r="AG17" s="52"/>
      <c r="AH17" s="592" t="s">
        <v>49</v>
      </c>
      <c r="AI17" s="587"/>
      <c r="AJ17" s="587"/>
      <c r="AK17" s="587"/>
      <c r="AL17" s="587"/>
      <c r="AM17" s="593"/>
    </row>
    <row r="18" spans="1:39" ht="15" customHeight="1" thickBot="1">
      <c r="A18" s="44"/>
      <c r="B18" s="625"/>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52"/>
      <c r="AG18" s="52"/>
      <c r="AH18" s="594"/>
      <c r="AI18" s="595"/>
      <c r="AJ18" s="595"/>
      <c r="AK18" s="595"/>
      <c r="AL18" s="595"/>
      <c r="AM18" s="596"/>
    </row>
    <row r="19" spans="1:39" ht="15.75" customHeight="1" thickTop="1" thickBot="1">
      <c r="A19" s="44"/>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87" t="s">
        <v>136</v>
      </c>
      <c r="AI19" s="587"/>
      <c r="AJ19" s="587"/>
      <c r="AK19" s="587"/>
      <c r="AL19" s="587"/>
      <c r="AM19" s="587"/>
    </row>
    <row r="20" spans="1:39" ht="15" customHeight="1">
      <c r="A20" s="42"/>
      <c r="B20" s="597">
        <v>1</v>
      </c>
      <c r="C20" s="608"/>
      <c r="D20" s="588" t="s">
        <v>149</v>
      </c>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97"/>
      <c r="AI20" s="598"/>
      <c r="AJ20" s="598"/>
      <c r="AK20" s="598"/>
      <c r="AL20" s="598"/>
      <c r="AM20" s="599"/>
    </row>
    <row r="21" spans="1:39" ht="15" customHeight="1">
      <c r="A21" s="42"/>
      <c r="B21" s="584"/>
      <c r="C21" s="585"/>
      <c r="D21" s="590"/>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84"/>
      <c r="AI21" s="600"/>
      <c r="AJ21" s="600"/>
      <c r="AK21" s="600"/>
      <c r="AL21" s="600"/>
      <c r="AM21" s="601"/>
    </row>
    <row r="22" spans="1:39" ht="15" customHeight="1">
      <c r="A22" s="42"/>
      <c r="B22" s="557">
        <f>B20+1</f>
        <v>2</v>
      </c>
      <c r="C22" s="558"/>
      <c r="D22" s="602" t="s">
        <v>150</v>
      </c>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557"/>
      <c r="AI22" s="604"/>
      <c r="AJ22" s="604"/>
      <c r="AK22" s="604"/>
      <c r="AL22" s="604"/>
      <c r="AM22" s="605"/>
    </row>
    <row r="23" spans="1:39" ht="15" customHeight="1" thickBot="1">
      <c r="A23" s="42"/>
      <c r="B23" s="561"/>
      <c r="C23" s="562"/>
      <c r="D23" s="565"/>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1"/>
      <c r="AI23" s="606"/>
      <c r="AJ23" s="606"/>
      <c r="AK23" s="606"/>
      <c r="AL23" s="606"/>
      <c r="AM23" s="607"/>
    </row>
    <row r="24" spans="1:39" ht="15.75" customHeight="1">
      <c r="A24" s="42"/>
      <c r="B24" s="47"/>
      <c r="C24" s="47"/>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7"/>
      <c r="AI24" s="47"/>
      <c r="AJ24" s="47"/>
      <c r="AK24" s="47"/>
      <c r="AL24" s="47"/>
      <c r="AM24" s="47"/>
    </row>
    <row r="25" spans="1:39" ht="15.75" customHeight="1" thickBot="1">
      <c r="A25" s="94" t="s">
        <v>3</v>
      </c>
      <c r="B25" s="47"/>
      <c r="C25" s="47"/>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7"/>
      <c r="AI25" s="47"/>
      <c r="AJ25" s="47"/>
      <c r="AK25" s="47"/>
      <c r="AL25" s="47"/>
      <c r="AM25" s="47"/>
    </row>
    <row r="26" spans="1:39" ht="15" customHeight="1">
      <c r="A26" s="42"/>
      <c r="B26" s="597">
        <f>B22+1</f>
        <v>3</v>
      </c>
      <c r="C26" s="608"/>
      <c r="D26" s="588" t="s">
        <v>151</v>
      </c>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97"/>
      <c r="AI26" s="598"/>
      <c r="AJ26" s="598"/>
      <c r="AK26" s="598"/>
      <c r="AL26" s="598"/>
      <c r="AM26" s="599"/>
    </row>
    <row r="27" spans="1:39" ht="15" customHeight="1" thickBot="1">
      <c r="A27" s="42"/>
      <c r="B27" s="561"/>
      <c r="C27" s="562"/>
      <c r="D27" s="565"/>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1"/>
      <c r="AI27" s="606"/>
      <c r="AJ27" s="606"/>
      <c r="AK27" s="606"/>
      <c r="AL27" s="606"/>
      <c r="AM27" s="607"/>
    </row>
    <row r="28" spans="1:39" ht="15" customHeight="1">
      <c r="A28" s="42"/>
      <c r="B28" s="47"/>
      <c r="C28" s="47"/>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7"/>
      <c r="AI28" s="47"/>
      <c r="AJ28" s="47"/>
      <c r="AK28" s="47"/>
      <c r="AL28" s="47"/>
      <c r="AM28" s="47"/>
    </row>
    <row r="29" spans="1:39" ht="15.75" customHeight="1" thickBot="1">
      <c r="A29" s="94" t="s">
        <v>70</v>
      </c>
      <c r="B29" s="47"/>
      <c r="C29" s="47"/>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7"/>
      <c r="AI29" s="47"/>
      <c r="AJ29" s="47"/>
      <c r="AK29" s="47"/>
      <c r="AL29" s="47"/>
      <c r="AM29" s="47"/>
    </row>
    <row r="30" spans="1:39" ht="15" customHeight="1">
      <c r="A30" s="17"/>
      <c r="B30" s="597">
        <f>B26+1</f>
        <v>4</v>
      </c>
      <c r="C30" s="608"/>
      <c r="D30" s="588" t="s">
        <v>152</v>
      </c>
      <c r="E30" s="589"/>
      <c r="F30" s="589"/>
      <c r="G30" s="589"/>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97"/>
      <c r="AI30" s="598"/>
      <c r="AJ30" s="598"/>
      <c r="AK30" s="598"/>
      <c r="AL30" s="598"/>
      <c r="AM30" s="599"/>
    </row>
    <row r="31" spans="1:39" ht="15" customHeight="1">
      <c r="A31" s="42"/>
      <c r="B31" s="584"/>
      <c r="C31" s="585"/>
      <c r="D31" s="590"/>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84"/>
      <c r="AI31" s="600"/>
      <c r="AJ31" s="600"/>
      <c r="AK31" s="600"/>
      <c r="AL31" s="600"/>
      <c r="AM31" s="601"/>
    </row>
    <row r="32" spans="1:39" ht="15" customHeight="1">
      <c r="A32" s="42"/>
      <c r="B32" s="557">
        <f>B30+1</f>
        <v>5</v>
      </c>
      <c r="C32" s="558"/>
      <c r="D32" s="602" t="s">
        <v>153</v>
      </c>
      <c r="E32" s="603"/>
      <c r="F32" s="603"/>
      <c r="G32" s="603"/>
      <c r="H32" s="603"/>
      <c r="I32" s="603"/>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3"/>
      <c r="AH32" s="557"/>
      <c r="AI32" s="604"/>
      <c r="AJ32" s="604"/>
      <c r="AK32" s="604"/>
      <c r="AL32" s="604"/>
      <c r="AM32" s="605"/>
    </row>
    <row r="33" spans="1:39" ht="15" customHeight="1">
      <c r="A33" s="42"/>
      <c r="B33" s="559"/>
      <c r="C33" s="560"/>
      <c r="D33" s="563"/>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59"/>
      <c r="AI33" s="609"/>
      <c r="AJ33" s="609"/>
      <c r="AK33" s="609"/>
      <c r="AL33" s="609"/>
      <c r="AM33" s="610"/>
    </row>
    <row r="34" spans="1:39" ht="15" customHeight="1">
      <c r="A34" s="17"/>
      <c r="B34" s="584"/>
      <c r="C34" s="585"/>
      <c r="D34" s="590"/>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84"/>
      <c r="AI34" s="600"/>
      <c r="AJ34" s="600"/>
      <c r="AK34" s="600"/>
      <c r="AL34" s="600"/>
      <c r="AM34" s="601"/>
    </row>
    <row r="35" spans="1:39" ht="15" customHeight="1">
      <c r="A35" s="42"/>
      <c r="B35" s="557">
        <f>B32+1</f>
        <v>6</v>
      </c>
      <c r="C35" s="558"/>
      <c r="D35" s="602" t="s">
        <v>154</v>
      </c>
      <c r="E35" s="603"/>
      <c r="F35" s="603"/>
      <c r="G35" s="603"/>
      <c r="H35" s="603"/>
      <c r="I35" s="603"/>
      <c r="J35" s="603"/>
      <c r="K35" s="603"/>
      <c r="L35" s="603"/>
      <c r="M35" s="603"/>
      <c r="N35" s="603"/>
      <c r="O35" s="603"/>
      <c r="P35" s="603"/>
      <c r="Q35" s="603"/>
      <c r="R35" s="603"/>
      <c r="S35" s="603"/>
      <c r="T35" s="603"/>
      <c r="U35" s="603"/>
      <c r="V35" s="603"/>
      <c r="W35" s="603"/>
      <c r="X35" s="603"/>
      <c r="Y35" s="603"/>
      <c r="Z35" s="603"/>
      <c r="AA35" s="603"/>
      <c r="AB35" s="603"/>
      <c r="AC35" s="603"/>
      <c r="AD35" s="603"/>
      <c r="AE35" s="603"/>
      <c r="AF35" s="603"/>
      <c r="AG35" s="603"/>
      <c r="AH35" s="557"/>
      <c r="AI35" s="604"/>
      <c r="AJ35" s="604"/>
      <c r="AK35" s="604"/>
      <c r="AL35" s="604"/>
      <c r="AM35" s="605"/>
    </row>
    <row r="36" spans="1:39" ht="15" customHeight="1">
      <c r="A36" s="42"/>
      <c r="B36" s="559"/>
      <c r="C36" s="560"/>
      <c r="D36" s="563"/>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59"/>
      <c r="AI36" s="609"/>
      <c r="AJ36" s="609"/>
      <c r="AK36" s="609"/>
      <c r="AL36" s="609"/>
      <c r="AM36" s="610"/>
    </row>
    <row r="37" spans="1:39" ht="15" customHeight="1">
      <c r="A37" s="42"/>
      <c r="B37" s="584"/>
      <c r="C37" s="585"/>
      <c r="D37" s="590"/>
      <c r="E37" s="591"/>
      <c r="F37" s="591"/>
      <c r="G37" s="591"/>
      <c r="H37" s="591"/>
      <c r="I37" s="591"/>
      <c r="J37" s="591"/>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c r="AH37" s="584"/>
      <c r="AI37" s="600"/>
      <c r="AJ37" s="600"/>
      <c r="AK37" s="600"/>
      <c r="AL37" s="600"/>
      <c r="AM37" s="601"/>
    </row>
    <row r="38" spans="1:39" ht="15" customHeight="1">
      <c r="A38" s="42"/>
      <c r="B38" s="557">
        <f>B35+1</f>
        <v>7</v>
      </c>
      <c r="C38" s="558"/>
      <c r="D38" s="602" t="s">
        <v>155</v>
      </c>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557"/>
      <c r="AI38" s="604"/>
      <c r="AJ38" s="604"/>
      <c r="AK38" s="604"/>
      <c r="AL38" s="604"/>
      <c r="AM38" s="605"/>
    </row>
    <row r="39" spans="1:39" ht="15" customHeight="1" thickBot="1">
      <c r="A39" s="42"/>
      <c r="B39" s="561"/>
      <c r="C39" s="562"/>
      <c r="D39" s="565"/>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1"/>
      <c r="AI39" s="606"/>
      <c r="AJ39" s="606"/>
      <c r="AK39" s="606"/>
      <c r="AL39" s="606"/>
      <c r="AM39" s="607"/>
    </row>
    <row r="40" spans="1:39" ht="15.75" customHeight="1">
      <c r="A40" s="42"/>
      <c r="B40" s="50"/>
      <c r="C40" s="50"/>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50"/>
      <c r="AI40" s="50"/>
      <c r="AJ40" s="50"/>
      <c r="AK40" s="50"/>
      <c r="AL40" s="50"/>
      <c r="AM40" s="50"/>
    </row>
    <row r="41" spans="1:39" ht="15.75" customHeight="1" thickBot="1">
      <c r="A41" s="94" t="s">
        <v>71</v>
      </c>
      <c r="B41" s="47"/>
      <c r="C41" s="47"/>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7"/>
      <c r="AI41" s="47"/>
      <c r="AJ41" s="47"/>
      <c r="AK41" s="47"/>
      <c r="AL41" s="47"/>
      <c r="AM41" s="47"/>
    </row>
    <row r="42" spans="1:39" ht="15" customHeight="1">
      <c r="A42" s="17"/>
      <c r="B42" s="597">
        <f>B38+1</f>
        <v>8</v>
      </c>
      <c r="C42" s="608"/>
      <c r="D42" s="588" t="s">
        <v>156</v>
      </c>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97"/>
      <c r="AI42" s="598"/>
      <c r="AJ42" s="598"/>
      <c r="AK42" s="598"/>
      <c r="AL42" s="598"/>
      <c r="AM42" s="599"/>
    </row>
    <row r="43" spans="1:39" ht="15" customHeight="1" thickBot="1">
      <c r="A43" s="17"/>
      <c r="B43" s="584"/>
      <c r="C43" s="585"/>
      <c r="D43" s="563"/>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59"/>
      <c r="AI43" s="609"/>
      <c r="AJ43" s="609"/>
      <c r="AK43" s="609"/>
      <c r="AL43" s="609"/>
      <c r="AM43" s="610"/>
    </row>
    <row r="44" spans="1:39" ht="15" customHeight="1">
      <c r="A44" s="17"/>
      <c r="B44" s="557">
        <f>B42+1</f>
        <v>9</v>
      </c>
      <c r="C44" s="558"/>
      <c r="D44" s="578" t="s">
        <v>157</v>
      </c>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6" t="s">
        <v>134</v>
      </c>
      <c r="AC44" s="586"/>
      <c r="AD44" s="586"/>
      <c r="AE44" s="57" t="s">
        <v>135</v>
      </c>
      <c r="AF44" s="59" t="s">
        <v>72</v>
      </c>
      <c r="AG44" s="59"/>
      <c r="AH44" s="59"/>
      <c r="AI44" s="59"/>
      <c r="AJ44" s="59"/>
      <c r="AK44" s="59"/>
      <c r="AL44" s="59"/>
      <c r="AM44" s="60"/>
    </row>
    <row r="45" spans="1:39" ht="15" customHeight="1">
      <c r="A45" s="17"/>
      <c r="B45" s="559"/>
      <c r="C45" s="560"/>
      <c r="D45" s="580"/>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 t="s">
        <v>134</v>
      </c>
      <c r="AC45" s="577"/>
      <c r="AD45" s="577"/>
      <c r="AE45" s="89" t="s">
        <v>135</v>
      </c>
      <c r="AF45" s="53" t="s">
        <v>73</v>
      </c>
      <c r="AG45" s="53"/>
      <c r="AH45" s="53"/>
      <c r="AI45" s="53"/>
      <c r="AJ45" s="53"/>
      <c r="AK45" s="53"/>
      <c r="AL45" s="53"/>
      <c r="AM45" s="61"/>
    </row>
    <row r="46" spans="1:39" ht="15" customHeight="1">
      <c r="A46" s="17"/>
      <c r="B46" s="559"/>
      <c r="C46" s="560"/>
      <c r="D46" s="580"/>
      <c r="E46" s="581"/>
      <c r="F46" s="581"/>
      <c r="G46" s="581"/>
      <c r="H46" s="581"/>
      <c r="I46" s="581"/>
      <c r="J46" s="581"/>
      <c r="K46" s="581"/>
      <c r="L46" s="581"/>
      <c r="M46" s="581"/>
      <c r="N46" s="581"/>
      <c r="O46" s="581"/>
      <c r="P46" s="581"/>
      <c r="Q46" s="581"/>
      <c r="R46" s="581"/>
      <c r="S46" s="581"/>
      <c r="T46" s="581"/>
      <c r="U46" s="581"/>
      <c r="V46" s="581"/>
      <c r="W46" s="581"/>
      <c r="X46" s="581"/>
      <c r="Y46" s="581"/>
      <c r="Z46" s="581"/>
      <c r="AA46" s="581"/>
      <c r="AB46" s="58" t="s">
        <v>134</v>
      </c>
      <c r="AC46" s="577"/>
      <c r="AD46" s="577"/>
      <c r="AE46" s="89" t="s">
        <v>135</v>
      </c>
      <c r="AF46" s="53" t="s">
        <v>74</v>
      </c>
      <c r="AG46" s="53"/>
      <c r="AH46" s="53"/>
      <c r="AI46" s="53"/>
      <c r="AJ46" s="53"/>
      <c r="AK46" s="53"/>
      <c r="AL46" s="53"/>
      <c r="AM46" s="61"/>
    </row>
    <row r="47" spans="1:39" ht="15" customHeight="1">
      <c r="A47" s="17"/>
      <c r="B47" s="559"/>
      <c r="C47" s="560"/>
      <c r="D47" s="580"/>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 t="s">
        <v>134</v>
      </c>
      <c r="AC47" s="577"/>
      <c r="AD47" s="577"/>
      <c r="AE47" s="89" t="s">
        <v>135</v>
      </c>
      <c r="AF47" s="53" t="s">
        <v>1</v>
      </c>
      <c r="AG47" s="53"/>
      <c r="AH47" s="53"/>
      <c r="AI47" s="53"/>
      <c r="AJ47" s="53"/>
      <c r="AK47" s="53"/>
      <c r="AL47" s="53"/>
      <c r="AM47" s="61"/>
    </row>
    <row r="48" spans="1:39" ht="15" customHeight="1">
      <c r="A48" s="17"/>
      <c r="B48" s="559"/>
      <c r="C48" s="560"/>
      <c r="D48" s="580"/>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 t="s">
        <v>134</v>
      </c>
      <c r="AC48" s="577"/>
      <c r="AD48" s="577"/>
      <c r="AE48" s="89" t="s">
        <v>135</v>
      </c>
      <c r="AF48" s="53" t="s">
        <v>75</v>
      </c>
      <c r="AG48" s="53"/>
      <c r="AH48" s="53"/>
      <c r="AI48" s="53"/>
      <c r="AJ48" s="53"/>
      <c r="AK48" s="53"/>
      <c r="AL48" s="53"/>
      <c r="AM48" s="61"/>
    </row>
    <row r="49" spans="1:39" ht="15" customHeight="1">
      <c r="A49" s="17"/>
      <c r="B49" s="559"/>
      <c r="C49" s="560"/>
      <c r="D49" s="580"/>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 t="s">
        <v>134</v>
      </c>
      <c r="AC49" s="577"/>
      <c r="AD49" s="577"/>
      <c r="AE49" s="89" t="s">
        <v>135</v>
      </c>
      <c r="AF49" s="53" t="s">
        <v>76</v>
      </c>
      <c r="AG49" s="53"/>
      <c r="AH49" s="53"/>
      <c r="AI49" s="53"/>
      <c r="AJ49" s="53"/>
      <c r="AK49" s="53"/>
      <c r="AL49" s="53"/>
      <c r="AM49" s="61"/>
    </row>
    <row r="50" spans="1:39" ht="15" customHeight="1">
      <c r="A50" s="17"/>
      <c r="B50" s="559"/>
      <c r="C50" s="560"/>
      <c r="D50" s="580"/>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 t="s">
        <v>134</v>
      </c>
      <c r="AC50" s="577"/>
      <c r="AD50" s="577"/>
      <c r="AE50" s="89" t="s">
        <v>135</v>
      </c>
      <c r="AF50" s="53" t="s">
        <v>139</v>
      </c>
      <c r="AG50" s="53"/>
      <c r="AH50" s="53"/>
      <c r="AI50" s="53"/>
      <c r="AJ50" s="571" t="s">
        <v>142</v>
      </c>
      <c r="AK50" s="571"/>
      <c r="AL50" s="571"/>
      <c r="AM50" s="572"/>
    </row>
    <row r="51" spans="1:39" ht="15" customHeight="1" thickBot="1">
      <c r="A51" s="17"/>
      <c r="B51" s="584"/>
      <c r="C51" s="585"/>
      <c r="D51" s="582"/>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91" t="s">
        <v>134</v>
      </c>
      <c r="AC51" s="576"/>
      <c r="AD51" s="576"/>
      <c r="AE51" s="90" t="s">
        <v>135</v>
      </c>
      <c r="AF51" s="92" t="s">
        <v>140</v>
      </c>
      <c r="AG51" s="92"/>
      <c r="AH51" s="92"/>
      <c r="AI51" s="92"/>
      <c r="AJ51" s="574"/>
      <c r="AK51" s="574"/>
      <c r="AL51" s="574"/>
      <c r="AM51" s="575"/>
    </row>
    <row r="52" spans="1:39" ht="15" customHeight="1">
      <c r="A52" s="17"/>
      <c r="B52" s="557">
        <f>B44+1</f>
        <v>10</v>
      </c>
      <c r="C52" s="558"/>
      <c r="D52" s="563" t="s">
        <v>158</v>
      </c>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4"/>
      <c r="AH52" s="567"/>
      <c r="AI52" s="568"/>
      <c r="AJ52" s="568"/>
      <c r="AK52" s="568"/>
      <c r="AL52" s="568"/>
      <c r="AM52" s="569"/>
    </row>
    <row r="53" spans="1:39" ht="15" customHeight="1">
      <c r="A53" s="17"/>
      <c r="B53" s="559"/>
      <c r="C53" s="560"/>
      <c r="D53" s="563"/>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70"/>
      <c r="AI53" s="571"/>
      <c r="AJ53" s="571"/>
      <c r="AK53" s="571"/>
      <c r="AL53" s="571"/>
      <c r="AM53" s="572"/>
    </row>
    <row r="54" spans="1:39" ht="15" customHeight="1">
      <c r="A54" s="42"/>
      <c r="B54" s="559"/>
      <c r="C54" s="560"/>
      <c r="D54" s="563"/>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c r="AH54" s="570"/>
      <c r="AI54" s="571"/>
      <c r="AJ54" s="571"/>
      <c r="AK54" s="571"/>
      <c r="AL54" s="571"/>
      <c r="AM54" s="572"/>
    </row>
    <row r="55" spans="1:39" ht="15" customHeight="1" thickBot="1">
      <c r="A55" s="42"/>
      <c r="B55" s="561"/>
      <c r="C55" s="562"/>
      <c r="D55" s="565"/>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73"/>
      <c r="AI55" s="574"/>
      <c r="AJ55" s="574"/>
      <c r="AK55" s="574"/>
      <c r="AL55" s="574"/>
      <c r="AM55" s="575"/>
    </row>
    <row r="56" spans="1:39" ht="18" customHeight="1">
      <c r="A56" s="42"/>
      <c r="B56" s="50"/>
      <c r="C56" s="50"/>
      <c r="D56" s="43"/>
      <c r="E56" s="43"/>
      <c r="F56" s="43"/>
      <c r="G56" s="43"/>
      <c r="H56" s="43"/>
      <c r="I56" s="43"/>
      <c r="J56" s="43"/>
      <c r="K56" s="43"/>
      <c r="L56" s="43"/>
      <c r="M56" s="43"/>
      <c r="N56" s="43"/>
      <c r="O56" s="43"/>
      <c r="P56" s="43"/>
      <c r="Q56" s="43"/>
      <c r="R56" s="43"/>
      <c r="S56" s="43"/>
      <c r="T56" s="43"/>
      <c r="U56" s="43"/>
      <c r="V56" s="43"/>
      <c r="W56" s="43"/>
      <c r="X56" s="43"/>
      <c r="Y56" s="43"/>
      <c r="Z56" s="42"/>
      <c r="AA56" s="14"/>
      <c r="AB56" s="42"/>
      <c r="AC56" s="42"/>
      <c r="AD56" s="42"/>
      <c r="AE56" s="42"/>
      <c r="AF56" s="42"/>
      <c r="AG56" s="42"/>
      <c r="AH56" s="42"/>
      <c r="AI56" s="42"/>
      <c r="AJ56" s="42"/>
      <c r="AK56" s="42"/>
      <c r="AL56" s="42"/>
      <c r="AM56" s="42"/>
    </row>
    <row r="57" spans="1:39" ht="18" customHeight="1">
      <c r="A57" s="42"/>
      <c r="B57" s="50"/>
      <c r="C57" s="50"/>
      <c r="D57" s="43"/>
      <c r="E57" s="43"/>
      <c r="F57" s="43"/>
      <c r="G57" s="43"/>
      <c r="H57" s="43"/>
      <c r="I57" s="43"/>
      <c r="J57" s="43"/>
      <c r="K57" s="43"/>
      <c r="L57" s="43"/>
      <c r="M57" s="43"/>
      <c r="N57" s="43"/>
      <c r="O57" s="43"/>
      <c r="P57" s="43"/>
      <c r="Q57" s="43"/>
      <c r="R57" s="43"/>
      <c r="S57" s="43"/>
      <c r="T57" s="43"/>
      <c r="U57" s="43"/>
      <c r="V57" s="43"/>
      <c r="W57" s="43"/>
      <c r="X57" s="43"/>
      <c r="Y57" s="43"/>
      <c r="Z57" s="42"/>
      <c r="AA57" s="14"/>
      <c r="AB57" s="42"/>
      <c r="AC57" s="42"/>
      <c r="AD57" s="42"/>
      <c r="AE57" s="42"/>
      <c r="AF57" s="42"/>
      <c r="AG57" s="42"/>
      <c r="AH57" s="42"/>
      <c r="AI57" s="42"/>
      <c r="AJ57" s="42"/>
      <c r="AK57" s="42"/>
      <c r="AL57" s="42"/>
      <c r="AM57" s="42"/>
    </row>
    <row r="58" spans="1:39" ht="18" customHeight="1">
      <c r="A58" s="46"/>
      <c r="B58" s="48"/>
      <c r="C58" s="48"/>
      <c r="D58" s="51"/>
      <c r="E58" s="51"/>
      <c r="F58" s="51"/>
      <c r="G58" s="51"/>
      <c r="H58" s="51"/>
      <c r="I58" s="51"/>
      <c r="J58" s="51"/>
      <c r="K58" s="51"/>
      <c r="L58" s="51"/>
      <c r="M58" s="51"/>
      <c r="N58" s="51"/>
      <c r="O58" s="51"/>
      <c r="P58" s="51"/>
      <c r="Q58" s="51"/>
      <c r="R58" s="51"/>
      <c r="S58" s="51"/>
      <c r="T58" s="51"/>
      <c r="U58" s="51"/>
      <c r="V58" s="51"/>
      <c r="W58" s="51"/>
      <c r="X58" s="51"/>
      <c r="Y58" s="51"/>
      <c r="Z58" s="42"/>
      <c r="AA58" s="14"/>
      <c r="AB58" s="42"/>
      <c r="AC58" s="42"/>
      <c r="AD58" s="42"/>
      <c r="AE58" s="42"/>
      <c r="AF58" s="42"/>
      <c r="AG58" s="42"/>
      <c r="AH58" s="42"/>
      <c r="AI58" s="42"/>
      <c r="AJ58" s="42"/>
      <c r="AK58" s="42"/>
      <c r="AL58" s="42"/>
      <c r="AM58" s="42"/>
    </row>
    <row r="59" spans="1:39" ht="18" customHeight="1">
      <c r="A59" s="46"/>
      <c r="B59" s="48"/>
      <c r="C59" s="48"/>
      <c r="D59" s="51"/>
      <c r="E59" s="51"/>
      <c r="F59" s="51"/>
      <c r="G59" s="51"/>
      <c r="H59" s="51"/>
      <c r="I59" s="51"/>
      <c r="J59" s="51"/>
      <c r="K59" s="51"/>
      <c r="L59" s="51"/>
      <c r="M59" s="51"/>
      <c r="N59" s="51"/>
      <c r="O59" s="51"/>
      <c r="P59" s="51"/>
      <c r="Q59" s="51"/>
      <c r="R59" s="51"/>
      <c r="S59" s="51"/>
      <c r="T59" s="51"/>
      <c r="U59" s="51"/>
      <c r="V59" s="51"/>
      <c r="W59" s="51"/>
      <c r="X59" s="51"/>
      <c r="Y59" s="51"/>
      <c r="Z59" s="42"/>
      <c r="AA59" s="50"/>
      <c r="AB59" s="50"/>
      <c r="AC59" s="42"/>
      <c r="AD59" s="42"/>
      <c r="AE59" s="50"/>
      <c r="AF59" s="50"/>
      <c r="AG59" s="42"/>
      <c r="AH59" s="42"/>
      <c r="AI59" s="50"/>
      <c r="AJ59" s="50"/>
      <c r="AK59" s="50"/>
      <c r="AL59" s="50"/>
      <c r="AM59" s="42"/>
    </row>
    <row r="60" spans="1:39" ht="18" customHeight="1">
      <c r="A60" s="46"/>
      <c r="B60" s="48"/>
      <c r="C60" s="48"/>
      <c r="D60" s="51"/>
      <c r="E60" s="51"/>
      <c r="F60" s="51"/>
      <c r="G60" s="51"/>
      <c r="H60" s="51"/>
      <c r="I60" s="51"/>
      <c r="J60" s="51"/>
      <c r="K60" s="51"/>
      <c r="L60" s="51"/>
      <c r="M60" s="51"/>
      <c r="N60" s="51"/>
      <c r="O60" s="51"/>
      <c r="P60" s="51"/>
      <c r="Q60" s="51"/>
      <c r="R60" s="51"/>
      <c r="S60" s="51"/>
      <c r="T60" s="51"/>
      <c r="U60" s="51"/>
      <c r="V60" s="51"/>
      <c r="W60" s="51"/>
      <c r="X60" s="51"/>
      <c r="Y60" s="51"/>
      <c r="Z60" s="42"/>
      <c r="AA60" s="50"/>
      <c r="AB60" s="50"/>
      <c r="AC60" s="42"/>
      <c r="AD60" s="42"/>
      <c r="AE60" s="50"/>
      <c r="AF60" s="50"/>
      <c r="AG60" s="42"/>
      <c r="AH60" s="42"/>
      <c r="AI60" s="50"/>
      <c r="AJ60" s="50"/>
      <c r="AK60" s="50"/>
      <c r="AL60" s="50"/>
      <c r="AM60" s="42"/>
    </row>
    <row r="61" spans="1:39" ht="18" customHeight="1">
      <c r="A61" s="46"/>
      <c r="B61" s="48"/>
      <c r="C61" s="48"/>
      <c r="D61" s="51"/>
      <c r="E61" s="51"/>
      <c r="F61" s="51"/>
      <c r="G61" s="51"/>
      <c r="H61" s="51"/>
      <c r="I61" s="51"/>
      <c r="J61" s="51"/>
      <c r="K61" s="51"/>
      <c r="L61" s="51"/>
      <c r="M61" s="51"/>
      <c r="N61" s="51"/>
      <c r="O61" s="51"/>
      <c r="P61" s="51"/>
      <c r="Q61" s="51"/>
      <c r="R61" s="51"/>
      <c r="S61" s="51"/>
      <c r="T61" s="51"/>
      <c r="U61" s="51"/>
      <c r="V61" s="51"/>
      <c r="W61" s="51"/>
      <c r="X61" s="51"/>
      <c r="Y61" s="51"/>
      <c r="Z61" s="42"/>
      <c r="AA61" s="50"/>
      <c r="AB61" s="50"/>
      <c r="AC61" s="50"/>
      <c r="AD61" s="50"/>
      <c r="AE61" s="50"/>
      <c r="AF61" s="50"/>
      <c r="AG61" s="50"/>
      <c r="AH61" s="50"/>
      <c r="AI61" s="42"/>
      <c r="AJ61" s="42"/>
      <c r="AK61" s="42"/>
      <c r="AL61" s="42"/>
      <c r="AM61" s="42"/>
    </row>
    <row r="62" spans="1:39" ht="18" customHeight="1">
      <c r="A62" s="46"/>
      <c r="B62" s="48"/>
      <c r="C62" s="48"/>
      <c r="D62" s="51"/>
      <c r="E62" s="51"/>
      <c r="F62" s="51"/>
      <c r="G62" s="51"/>
      <c r="H62" s="51"/>
      <c r="I62" s="51"/>
      <c r="J62" s="51"/>
      <c r="K62" s="51"/>
      <c r="L62" s="51"/>
      <c r="M62" s="51"/>
      <c r="N62" s="51"/>
      <c r="O62" s="51"/>
      <c r="P62" s="51"/>
      <c r="Q62" s="51"/>
      <c r="R62" s="51"/>
      <c r="S62" s="51"/>
      <c r="T62" s="51"/>
      <c r="U62" s="51"/>
      <c r="V62" s="51"/>
      <c r="W62" s="51"/>
      <c r="X62" s="51"/>
      <c r="Y62" s="51"/>
      <c r="Z62" s="42"/>
      <c r="AA62" s="50"/>
      <c r="AB62" s="50"/>
      <c r="AC62" s="50"/>
      <c r="AD62" s="50"/>
      <c r="AE62" s="50"/>
      <c r="AF62" s="50"/>
      <c r="AG62" s="50"/>
      <c r="AH62" s="50"/>
      <c r="AI62" s="42"/>
      <c r="AJ62" s="42"/>
      <c r="AK62" s="42"/>
      <c r="AL62" s="42"/>
      <c r="AM62" s="42"/>
    </row>
    <row r="63" spans="1:39" ht="18" customHeight="1">
      <c r="A63" s="46"/>
      <c r="B63" s="48"/>
      <c r="C63" s="48"/>
      <c r="D63" s="51"/>
      <c r="E63" s="51"/>
      <c r="F63" s="51"/>
      <c r="G63" s="51"/>
      <c r="H63" s="51"/>
      <c r="I63" s="51"/>
      <c r="J63" s="51"/>
      <c r="K63" s="51"/>
      <c r="L63" s="51"/>
      <c r="M63" s="51"/>
      <c r="N63" s="51"/>
      <c r="O63" s="51"/>
      <c r="P63" s="51"/>
      <c r="Q63" s="51"/>
      <c r="R63" s="51"/>
      <c r="S63" s="51"/>
      <c r="T63" s="51"/>
      <c r="U63" s="51"/>
      <c r="V63" s="51"/>
      <c r="W63" s="51"/>
      <c r="X63" s="51"/>
      <c r="Y63" s="51"/>
      <c r="Z63" s="50"/>
      <c r="AA63" s="50"/>
      <c r="AB63" s="50"/>
      <c r="AC63" s="50"/>
      <c r="AD63" s="50"/>
      <c r="AE63" s="50"/>
      <c r="AF63" s="50"/>
      <c r="AG63" s="50"/>
      <c r="AH63" s="50"/>
      <c r="AI63" s="50"/>
      <c r="AJ63" s="50"/>
      <c r="AK63" s="50"/>
      <c r="AL63" s="50"/>
      <c r="AM63" s="50"/>
    </row>
  </sheetData>
  <mergeCells count="57">
    <mergeCell ref="B17:AE18"/>
    <mergeCell ref="B10:O13"/>
    <mergeCell ref="P10:S11"/>
    <mergeCell ref="T10:AM11"/>
    <mergeCell ref="P12:S13"/>
    <mergeCell ref="T12:Z13"/>
    <mergeCell ref="AA12:AG13"/>
    <mergeCell ref="B16:E16"/>
    <mergeCell ref="F16:V16"/>
    <mergeCell ref="AH12:AM13"/>
    <mergeCell ref="A1:A2"/>
    <mergeCell ref="B1:AM2"/>
    <mergeCell ref="B5:E5"/>
    <mergeCell ref="F5:V5"/>
    <mergeCell ref="B9:O9"/>
    <mergeCell ref="P9:AM9"/>
    <mergeCell ref="B6:AM7"/>
    <mergeCell ref="D30:AG31"/>
    <mergeCell ref="AH30:AM31"/>
    <mergeCell ref="B42:C43"/>
    <mergeCell ref="D42:AG43"/>
    <mergeCell ref="AH26:AM27"/>
    <mergeCell ref="AH42:AM43"/>
    <mergeCell ref="B26:C27"/>
    <mergeCell ref="D26:AG27"/>
    <mergeCell ref="D35:AG37"/>
    <mergeCell ref="AH35:AM37"/>
    <mergeCell ref="AH19:AM19"/>
    <mergeCell ref="D20:AG21"/>
    <mergeCell ref="AH17:AM18"/>
    <mergeCell ref="AH20:AM21"/>
    <mergeCell ref="B38:C39"/>
    <mergeCell ref="D38:AG39"/>
    <mergeCell ref="AH38:AM39"/>
    <mergeCell ref="B20:C21"/>
    <mergeCell ref="B22:C23"/>
    <mergeCell ref="D22:AG23"/>
    <mergeCell ref="AH22:AM23"/>
    <mergeCell ref="B35:C37"/>
    <mergeCell ref="B32:C34"/>
    <mergeCell ref="D32:AG34"/>
    <mergeCell ref="AH32:AM34"/>
    <mergeCell ref="B30:C31"/>
    <mergeCell ref="B52:C55"/>
    <mergeCell ref="D52:AG55"/>
    <mergeCell ref="AH52:AM55"/>
    <mergeCell ref="AC51:AD51"/>
    <mergeCell ref="AC50:AD50"/>
    <mergeCell ref="AJ50:AM51"/>
    <mergeCell ref="D44:AA51"/>
    <mergeCell ref="B44:C51"/>
    <mergeCell ref="AC49:AD49"/>
    <mergeCell ref="AC48:AD48"/>
    <mergeCell ref="AC47:AD47"/>
    <mergeCell ref="AC46:AD46"/>
    <mergeCell ref="AC45:AD45"/>
    <mergeCell ref="AC44:AD44"/>
  </mergeCells>
  <phoneticPr fontId="4"/>
  <printOptions horizontalCentered="1"/>
  <pageMargins left="0.39370078740157483" right="0.39370078740157483" top="0.39370078740157483" bottom="0.39370078740157483" header="0.31496062992125984" footer="0.31496062992125984"/>
  <pageSetup paperSize="9" scale="93" orientation="portrait" useFirstPageNumber="1" r:id="rId1"/>
  <headerFooter alignWithMargins="0">
    <oddFooter>&amp;C-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8"/>
  <sheetViews>
    <sheetView view="pageBreakPreview" topLeftCell="A3" zoomScaleNormal="100" zoomScaleSheetLayoutView="100" workbookViewId="0">
      <selection activeCell="C3" sqref="C1:C1048576"/>
    </sheetView>
  </sheetViews>
  <sheetFormatPr defaultRowHeight="13.5"/>
  <cols>
    <col min="1" max="1" width="29.375" customWidth="1"/>
    <col min="2" max="2" width="42" customWidth="1"/>
    <col min="3" max="3" width="15.5" style="195" customWidth="1"/>
  </cols>
  <sheetData>
    <row r="1" spans="1:3" ht="18.75">
      <c r="A1" s="1199" t="s">
        <v>438</v>
      </c>
      <c r="B1" s="1199"/>
      <c r="C1" s="1199"/>
    </row>
    <row r="2" spans="1:3" ht="18.75">
      <c r="A2" s="144"/>
      <c r="B2" s="144"/>
      <c r="C2" s="444"/>
    </row>
    <row r="3" spans="1:3">
      <c r="A3" s="1102" t="s">
        <v>331</v>
      </c>
      <c r="B3" s="1102"/>
      <c r="C3" s="445" t="s">
        <v>379</v>
      </c>
    </row>
    <row r="4" spans="1:3" s="446" customFormat="1" ht="39.75" customHeight="1">
      <c r="A4" s="1198" t="s">
        <v>439</v>
      </c>
      <c r="B4" s="1198"/>
      <c r="C4" s="435" t="s">
        <v>334</v>
      </c>
    </row>
    <row r="5" spans="1:3" s="446" customFormat="1" ht="91.5" customHeight="1">
      <c r="A5" s="1198" t="s">
        <v>570</v>
      </c>
      <c r="B5" s="1198"/>
      <c r="C5" s="435" t="s">
        <v>334</v>
      </c>
    </row>
    <row r="6" spans="1:3" s="446" customFormat="1" ht="69.75" customHeight="1">
      <c r="A6" s="1198" t="s">
        <v>571</v>
      </c>
      <c r="B6" s="1198"/>
      <c r="C6" s="435" t="s">
        <v>334</v>
      </c>
    </row>
    <row r="7" spans="1:3" s="446" customFormat="1" ht="83.25" customHeight="1">
      <c r="A7" s="1198" t="s">
        <v>390</v>
      </c>
      <c r="B7" s="1198"/>
      <c r="C7" s="435" t="s">
        <v>334</v>
      </c>
    </row>
    <row r="8" spans="1:3" s="446" customFormat="1">
      <c r="A8" s="495"/>
      <c r="B8" s="495"/>
      <c r="C8" s="499"/>
    </row>
  </sheetData>
  <mergeCells count="6">
    <mergeCell ref="A7:B7"/>
    <mergeCell ref="A1:C1"/>
    <mergeCell ref="A3:B3"/>
    <mergeCell ref="A4:B4"/>
    <mergeCell ref="A5:B5"/>
    <mergeCell ref="A6:B6"/>
  </mergeCells>
  <phoneticPr fontId="4"/>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8"/>
  <sheetViews>
    <sheetView view="pageBreakPreview" topLeftCell="A3" zoomScaleNormal="100" zoomScaleSheetLayoutView="100" workbookViewId="0">
      <selection activeCell="A4" sqref="A4:XFD7"/>
    </sheetView>
  </sheetViews>
  <sheetFormatPr defaultRowHeight="13.5"/>
  <cols>
    <col min="1" max="1" width="22" customWidth="1"/>
    <col min="2" max="2" width="56.625" customWidth="1"/>
    <col min="3" max="3" width="14.25" customWidth="1"/>
  </cols>
  <sheetData>
    <row r="1" spans="1:3" ht="18.75">
      <c r="A1" s="1199" t="s">
        <v>440</v>
      </c>
      <c r="B1" s="1199"/>
      <c r="C1" s="1199"/>
    </row>
    <row r="2" spans="1:3" ht="18.75">
      <c r="A2" s="144"/>
      <c r="B2" s="144"/>
      <c r="C2" s="144"/>
    </row>
    <row r="3" spans="1:3">
      <c r="A3" s="1102" t="s">
        <v>331</v>
      </c>
      <c r="B3" s="1102"/>
      <c r="C3" s="125" t="s">
        <v>379</v>
      </c>
    </row>
    <row r="4" spans="1:3" s="446" customFormat="1" ht="39.75" customHeight="1">
      <c r="A4" s="1198" t="s">
        <v>439</v>
      </c>
      <c r="B4" s="1198"/>
      <c r="C4" s="494" t="s">
        <v>381</v>
      </c>
    </row>
    <row r="5" spans="1:3" s="446" customFormat="1" ht="92.25" customHeight="1">
      <c r="A5" s="1198" t="s">
        <v>570</v>
      </c>
      <c r="B5" s="1198"/>
      <c r="C5" s="494" t="s">
        <v>334</v>
      </c>
    </row>
    <row r="6" spans="1:3" s="446" customFormat="1" ht="92.25" customHeight="1">
      <c r="A6" s="1198" t="s">
        <v>572</v>
      </c>
      <c r="B6" s="1198"/>
      <c r="C6" s="494" t="s">
        <v>381</v>
      </c>
    </row>
    <row r="7" spans="1:3" s="446" customFormat="1" ht="69.75" customHeight="1">
      <c r="A7" s="1198" t="s">
        <v>390</v>
      </c>
      <c r="B7" s="1198"/>
      <c r="C7" s="494" t="s">
        <v>381</v>
      </c>
    </row>
    <row r="8" spans="1:3">
      <c r="A8" s="145"/>
      <c r="B8" s="145"/>
      <c r="C8" s="146"/>
    </row>
  </sheetData>
  <mergeCells count="6">
    <mergeCell ref="A7:B7"/>
    <mergeCell ref="A1:C1"/>
    <mergeCell ref="A3:B3"/>
    <mergeCell ref="A4:B4"/>
    <mergeCell ref="A5:B5"/>
    <mergeCell ref="A6:B6"/>
  </mergeCells>
  <phoneticPr fontId="4"/>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0"/>
  <sheetViews>
    <sheetView view="pageBreakPreview" zoomScaleNormal="100" zoomScaleSheetLayoutView="100" workbookViewId="0">
      <selection activeCell="C2" sqref="C1:C1048576"/>
    </sheetView>
  </sheetViews>
  <sheetFormatPr defaultColWidth="13.75" defaultRowHeight="13.5"/>
  <cols>
    <col min="1" max="1" width="12.875" customWidth="1"/>
    <col min="2" max="2" width="57.875" customWidth="1"/>
    <col min="3" max="3" width="17.25" style="195" customWidth="1"/>
    <col min="10" max="12" width="13.75" style="98"/>
  </cols>
  <sheetData>
    <row r="1" spans="1:12" ht="21" customHeight="1">
      <c r="A1" s="1101" t="s">
        <v>441</v>
      </c>
      <c r="B1" s="1101"/>
      <c r="C1" s="1101"/>
    </row>
    <row r="2" spans="1:12" ht="18" customHeight="1">
      <c r="C2" s="500"/>
      <c r="J2" s="123" t="s">
        <v>422</v>
      </c>
      <c r="K2" s="123" t="s">
        <v>327</v>
      </c>
      <c r="L2" s="123" t="s">
        <v>313</v>
      </c>
    </row>
    <row r="3" spans="1:12" ht="18" customHeight="1">
      <c r="J3" s="123"/>
      <c r="K3" s="123"/>
      <c r="L3" s="123"/>
    </row>
    <row r="4" spans="1:12" ht="21" customHeight="1">
      <c r="A4" s="1102" t="s">
        <v>331</v>
      </c>
      <c r="B4" s="1102"/>
      <c r="C4" s="445" t="s">
        <v>332</v>
      </c>
    </row>
    <row r="5" spans="1:12" s="446" customFormat="1" ht="30" customHeight="1">
      <c r="A5" s="1099" t="s">
        <v>442</v>
      </c>
      <c r="B5" s="1099"/>
      <c r="C5" s="99" t="s">
        <v>401</v>
      </c>
    </row>
    <row r="6" spans="1:12" s="446" customFormat="1" ht="63" customHeight="1">
      <c r="A6" s="1099" t="s">
        <v>443</v>
      </c>
      <c r="B6" s="1099"/>
      <c r="C6" s="99" t="s">
        <v>401</v>
      </c>
    </row>
    <row r="7" spans="1:12" s="446" customFormat="1" ht="42" customHeight="1">
      <c r="A7" s="1099" t="s">
        <v>444</v>
      </c>
      <c r="B7" s="1099"/>
      <c r="C7" s="99" t="s">
        <v>334</v>
      </c>
    </row>
    <row r="8" spans="1:12" s="446" customFormat="1" ht="73.5" customHeight="1">
      <c r="A8" s="1099" t="s">
        <v>400</v>
      </c>
      <c r="B8" s="1099"/>
      <c r="C8" s="99" t="s">
        <v>334</v>
      </c>
    </row>
    <row r="9" spans="1:12" ht="9" customHeight="1">
      <c r="A9" s="126"/>
      <c r="B9" s="126"/>
      <c r="C9" s="501"/>
    </row>
    <row r="10" spans="1:12" ht="9" customHeight="1">
      <c r="A10" s="126"/>
      <c r="B10" s="126"/>
      <c r="C10" s="501"/>
    </row>
  </sheetData>
  <mergeCells count="6">
    <mergeCell ref="A8:B8"/>
    <mergeCell ref="A1:C1"/>
    <mergeCell ref="A4:B4"/>
    <mergeCell ref="A5:B5"/>
    <mergeCell ref="A6:B6"/>
    <mergeCell ref="A7:B7"/>
  </mergeCells>
  <phoneticPr fontId="4"/>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9"/>
  <sheetViews>
    <sheetView view="pageBreakPreview" zoomScaleNormal="100" zoomScaleSheetLayoutView="100" workbookViewId="0">
      <selection activeCell="C2" sqref="C1:C1048576"/>
    </sheetView>
  </sheetViews>
  <sheetFormatPr defaultColWidth="13.75" defaultRowHeight="13.5"/>
  <cols>
    <col min="1" max="1" width="12.875" customWidth="1"/>
    <col min="2" max="2" width="57" customWidth="1"/>
    <col min="3" max="3" width="17.5" style="195" customWidth="1"/>
    <col min="10" max="12" width="13.75" style="98"/>
  </cols>
  <sheetData>
    <row r="1" spans="1:12" ht="21" customHeight="1">
      <c r="A1" s="1101" t="s">
        <v>445</v>
      </c>
      <c r="B1" s="1101"/>
      <c r="C1" s="1101"/>
    </row>
    <row r="2" spans="1:12" ht="14.25" customHeight="1">
      <c r="C2" s="500"/>
      <c r="J2" s="123" t="s">
        <v>422</v>
      </c>
      <c r="K2" s="123" t="s">
        <v>327</v>
      </c>
      <c r="L2" s="123" t="s">
        <v>313</v>
      </c>
    </row>
    <row r="3" spans="1:12" ht="9.75" customHeight="1">
      <c r="J3" s="123"/>
      <c r="K3" s="123"/>
      <c r="L3" s="123"/>
    </row>
    <row r="4" spans="1:12" ht="21" customHeight="1">
      <c r="A4" s="1102" t="s">
        <v>331</v>
      </c>
      <c r="B4" s="1102"/>
      <c r="C4" s="445" t="s">
        <v>332</v>
      </c>
    </row>
    <row r="5" spans="1:12" s="446" customFormat="1" ht="86.25" customHeight="1">
      <c r="A5" s="1099" t="s">
        <v>446</v>
      </c>
      <c r="B5" s="1099"/>
      <c r="C5" s="99" t="s">
        <v>401</v>
      </c>
    </row>
    <row r="6" spans="1:12" s="446" customFormat="1" ht="63" customHeight="1">
      <c r="A6" s="1099" t="s">
        <v>447</v>
      </c>
      <c r="B6" s="1099"/>
      <c r="C6" s="99" t="s">
        <v>334</v>
      </c>
    </row>
    <row r="7" spans="1:12" s="446" customFormat="1" ht="67.5" customHeight="1">
      <c r="A7" s="1099" t="s">
        <v>448</v>
      </c>
      <c r="B7" s="1099"/>
      <c r="C7" s="99" t="s">
        <v>401</v>
      </c>
    </row>
    <row r="8" spans="1:12" ht="9" customHeight="1">
      <c r="A8" s="126"/>
      <c r="B8" s="126"/>
      <c r="C8" s="501"/>
    </row>
    <row r="9" spans="1:12" ht="9" customHeight="1">
      <c r="A9" s="126"/>
      <c r="B9" s="126"/>
      <c r="C9" s="501"/>
    </row>
  </sheetData>
  <mergeCells count="5">
    <mergeCell ref="A1:C1"/>
    <mergeCell ref="A4:B4"/>
    <mergeCell ref="A5:B5"/>
    <mergeCell ref="A6:B6"/>
    <mergeCell ref="A7:B7"/>
  </mergeCells>
  <phoneticPr fontId="4"/>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0"/>
  <sheetViews>
    <sheetView view="pageBreakPreview" zoomScaleNormal="100" zoomScaleSheetLayoutView="100" workbookViewId="0">
      <selection activeCell="H14" sqref="H14"/>
    </sheetView>
  </sheetViews>
  <sheetFormatPr defaultColWidth="13.75" defaultRowHeight="13.5"/>
  <cols>
    <col min="1" max="1" width="12.875" customWidth="1"/>
    <col min="2" max="2" width="57" customWidth="1"/>
    <col min="3" max="3" width="17.5" style="195" customWidth="1"/>
    <col min="10" max="12" width="13.75" style="98"/>
  </cols>
  <sheetData>
    <row r="1" spans="1:12" ht="21" customHeight="1">
      <c r="A1" s="1101" t="s">
        <v>541</v>
      </c>
      <c r="B1" s="1101"/>
      <c r="C1" s="1101"/>
    </row>
    <row r="2" spans="1:12" ht="14.25" customHeight="1">
      <c r="C2" s="500"/>
      <c r="J2" s="123"/>
      <c r="K2" s="123"/>
      <c r="L2" s="123" t="s">
        <v>313</v>
      </c>
    </row>
    <row r="3" spans="1:12" ht="9.75" customHeight="1">
      <c r="J3" s="123"/>
      <c r="K3" s="123"/>
      <c r="L3" s="123"/>
    </row>
    <row r="4" spans="1:12" ht="21" customHeight="1">
      <c r="A4" s="1102" t="s">
        <v>331</v>
      </c>
      <c r="B4" s="1102"/>
      <c r="C4" s="445" t="s">
        <v>332</v>
      </c>
    </row>
    <row r="5" spans="1:12" s="446" customFormat="1" ht="45" customHeight="1">
      <c r="A5" s="1200" t="s">
        <v>545</v>
      </c>
      <c r="B5" s="1200"/>
      <c r="C5" s="434" t="s">
        <v>401</v>
      </c>
    </row>
    <row r="6" spans="1:12" s="446" customFormat="1" ht="45" customHeight="1">
      <c r="A6" s="1200" t="s">
        <v>546</v>
      </c>
      <c r="B6" s="1200"/>
      <c r="C6" s="434" t="s">
        <v>334</v>
      </c>
    </row>
    <row r="7" spans="1:12" s="446" customFormat="1" ht="63.75" customHeight="1">
      <c r="A7" s="1200" t="s">
        <v>573</v>
      </c>
      <c r="B7" s="1200"/>
      <c r="C7" s="434" t="s">
        <v>401</v>
      </c>
    </row>
    <row r="8" spans="1:12" s="446" customFormat="1" ht="45" customHeight="1">
      <c r="A8" s="1200" t="s">
        <v>547</v>
      </c>
      <c r="B8" s="1200"/>
      <c r="C8" s="434" t="s">
        <v>401</v>
      </c>
    </row>
    <row r="9" spans="1:12" ht="9" customHeight="1">
      <c r="A9" s="126"/>
      <c r="B9" s="126"/>
      <c r="C9" s="501"/>
    </row>
    <row r="10" spans="1:12" ht="9" customHeight="1">
      <c r="A10" s="126"/>
      <c r="B10" s="126"/>
      <c r="C10" s="501"/>
    </row>
  </sheetData>
  <mergeCells count="6">
    <mergeCell ref="A8:B8"/>
    <mergeCell ref="A1:C1"/>
    <mergeCell ref="A4:B4"/>
    <mergeCell ref="A5:B5"/>
    <mergeCell ref="A6:B6"/>
    <mergeCell ref="A7:B7"/>
  </mergeCells>
  <phoneticPr fontId="4"/>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1"/>
  <sheetViews>
    <sheetView view="pageBreakPreview" zoomScaleNormal="100" zoomScaleSheetLayoutView="100" workbookViewId="0">
      <selection activeCell="C2" sqref="C1:C1048576"/>
    </sheetView>
  </sheetViews>
  <sheetFormatPr defaultColWidth="13.75" defaultRowHeight="13.5"/>
  <cols>
    <col min="1" max="1" width="12.875" customWidth="1"/>
    <col min="2" max="2" width="57" customWidth="1"/>
    <col min="3" max="3" width="17.5" style="195" customWidth="1"/>
    <col min="10" max="12" width="13.75" style="98"/>
  </cols>
  <sheetData>
    <row r="1" spans="1:12" ht="21" customHeight="1">
      <c r="A1" s="1101" t="s">
        <v>542</v>
      </c>
      <c r="B1" s="1101"/>
      <c r="C1" s="1101"/>
    </row>
    <row r="2" spans="1:12" ht="14.25" customHeight="1">
      <c r="C2" s="500"/>
      <c r="J2" s="123" t="s">
        <v>422</v>
      </c>
      <c r="K2" s="123" t="s">
        <v>327</v>
      </c>
      <c r="L2" s="123" t="s">
        <v>313</v>
      </c>
    </row>
    <row r="3" spans="1:12" ht="9.75" customHeight="1">
      <c r="J3" s="123"/>
      <c r="K3" s="123"/>
      <c r="L3" s="123"/>
    </row>
    <row r="4" spans="1:12" ht="21" customHeight="1">
      <c r="A4" s="1102" t="s">
        <v>331</v>
      </c>
      <c r="B4" s="1102"/>
      <c r="C4" s="445" t="s">
        <v>332</v>
      </c>
    </row>
    <row r="5" spans="1:12" s="446" customFormat="1" ht="45" customHeight="1">
      <c r="A5" s="1200" t="s">
        <v>551</v>
      </c>
      <c r="B5" s="1200"/>
      <c r="C5" s="434" t="s">
        <v>334</v>
      </c>
    </row>
    <row r="6" spans="1:12" s="446" customFormat="1" ht="45" customHeight="1">
      <c r="A6" s="1200" t="s">
        <v>548</v>
      </c>
      <c r="B6" s="1200"/>
      <c r="C6" s="434" t="s">
        <v>401</v>
      </c>
    </row>
    <row r="7" spans="1:12" s="446" customFormat="1" ht="45" customHeight="1">
      <c r="A7" s="1200" t="s">
        <v>265</v>
      </c>
      <c r="B7" s="1200"/>
      <c r="C7" s="434" t="s">
        <v>334</v>
      </c>
    </row>
    <row r="8" spans="1:12" s="446" customFormat="1" ht="138" customHeight="1">
      <c r="A8" s="1200" t="s">
        <v>549</v>
      </c>
      <c r="B8" s="1200"/>
      <c r="C8" s="434" t="s">
        <v>334</v>
      </c>
    </row>
    <row r="9" spans="1:12" s="446" customFormat="1" ht="63.75" customHeight="1">
      <c r="A9" s="1200" t="s">
        <v>550</v>
      </c>
      <c r="B9" s="1200"/>
      <c r="C9" s="434" t="s">
        <v>334</v>
      </c>
    </row>
    <row r="10" spans="1:12" ht="9" customHeight="1">
      <c r="A10" s="126"/>
      <c r="B10" s="126"/>
      <c r="C10" s="501"/>
    </row>
    <row r="11" spans="1:12" ht="9" customHeight="1">
      <c r="A11" s="126"/>
      <c r="B11" s="126"/>
      <c r="C11" s="501"/>
    </row>
  </sheetData>
  <mergeCells count="7">
    <mergeCell ref="A9:B9"/>
    <mergeCell ref="A5:B5"/>
    <mergeCell ref="A1:C1"/>
    <mergeCell ref="A4:B4"/>
    <mergeCell ref="A6:B6"/>
    <mergeCell ref="A7:B7"/>
    <mergeCell ref="A8:B8"/>
  </mergeCells>
  <phoneticPr fontId="4"/>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0"/>
  <sheetViews>
    <sheetView view="pageBreakPreview" zoomScaleNormal="100" zoomScaleSheetLayoutView="100" workbookViewId="0">
      <selection activeCell="A5" sqref="A5:B8"/>
    </sheetView>
  </sheetViews>
  <sheetFormatPr defaultColWidth="13.75" defaultRowHeight="13.5"/>
  <cols>
    <col min="1" max="1" width="12.875" customWidth="1"/>
    <col min="2" max="2" width="57" customWidth="1"/>
    <col min="3" max="3" width="17.5" style="195" customWidth="1"/>
    <col min="10" max="12" width="13.75" style="98"/>
  </cols>
  <sheetData>
    <row r="1" spans="1:12" ht="21" customHeight="1">
      <c r="A1" s="1101" t="s">
        <v>543</v>
      </c>
      <c r="B1" s="1101"/>
      <c r="C1" s="1101"/>
    </row>
    <row r="2" spans="1:12" ht="14.25" customHeight="1">
      <c r="C2" s="500"/>
      <c r="J2" s="123" t="s">
        <v>422</v>
      </c>
      <c r="K2" s="123" t="s">
        <v>327</v>
      </c>
      <c r="L2" s="123" t="s">
        <v>313</v>
      </c>
    </row>
    <row r="3" spans="1:12" ht="9.75" customHeight="1">
      <c r="J3" s="123"/>
      <c r="K3" s="123"/>
      <c r="L3" s="123"/>
    </row>
    <row r="4" spans="1:12" ht="21" customHeight="1">
      <c r="A4" s="1102" t="s">
        <v>331</v>
      </c>
      <c r="B4" s="1102"/>
      <c r="C4" s="445" t="s">
        <v>332</v>
      </c>
    </row>
    <row r="5" spans="1:12" ht="86.25" customHeight="1">
      <c r="A5" s="1198" t="s">
        <v>552</v>
      </c>
      <c r="B5" s="1198"/>
      <c r="C5" s="507" t="s">
        <v>334</v>
      </c>
    </row>
    <row r="6" spans="1:12" ht="79.5" customHeight="1">
      <c r="A6" s="1198" t="s">
        <v>553</v>
      </c>
      <c r="B6" s="1198"/>
      <c r="C6" s="507" t="s">
        <v>334</v>
      </c>
      <c r="J6" s="100"/>
      <c r="K6" s="100"/>
      <c r="L6" s="100"/>
    </row>
    <row r="7" spans="1:12" ht="45" customHeight="1">
      <c r="A7" s="1198" t="s">
        <v>554</v>
      </c>
      <c r="B7" s="1198"/>
      <c r="C7" s="507" t="s">
        <v>334</v>
      </c>
      <c r="J7" s="100"/>
      <c r="K7" s="100"/>
      <c r="L7" s="100"/>
    </row>
    <row r="8" spans="1:12" ht="45" customHeight="1">
      <c r="A8" s="1198" t="s">
        <v>574</v>
      </c>
      <c r="B8" s="1198"/>
      <c r="C8" s="507" t="s">
        <v>334</v>
      </c>
      <c r="J8" s="195"/>
      <c r="K8" s="195"/>
      <c r="L8" s="195"/>
    </row>
    <row r="9" spans="1:12" ht="9" customHeight="1">
      <c r="A9" s="126"/>
      <c r="B9" s="126"/>
      <c r="C9" s="501"/>
    </row>
    <row r="10" spans="1:12" ht="9" customHeight="1">
      <c r="A10" s="126"/>
      <c r="B10" s="126"/>
      <c r="C10" s="501"/>
    </row>
  </sheetData>
  <mergeCells count="6">
    <mergeCell ref="A8:B8"/>
    <mergeCell ref="A1:C1"/>
    <mergeCell ref="A4:B4"/>
    <mergeCell ref="A5:B5"/>
    <mergeCell ref="A6:B6"/>
    <mergeCell ref="A7:B7"/>
  </mergeCells>
  <phoneticPr fontId="4"/>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9"/>
  <sheetViews>
    <sheetView view="pageBreakPreview" zoomScaleNormal="100" zoomScaleSheetLayoutView="100" workbookViewId="0">
      <selection activeCell="A5" sqref="A5:B7"/>
    </sheetView>
  </sheetViews>
  <sheetFormatPr defaultColWidth="13.75" defaultRowHeight="13.5"/>
  <cols>
    <col min="1" max="1" width="12.875" customWidth="1"/>
    <col min="2" max="2" width="57" customWidth="1"/>
    <col min="3" max="3" width="17.5" customWidth="1"/>
    <col min="10" max="12" width="13.75" style="98"/>
  </cols>
  <sheetData>
    <row r="1" spans="1:12" ht="21" customHeight="1">
      <c r="A1" s="1101" t="s">
        <v>544</v>
      </c>
      <c r="B1" s="1101"/>
      <c r="C1" s="1101"/>
    </row>
    <row r="2" spans="1:12" ht="14.25" customHeight="1">
      <c r="C2" s="122"/>
      <c r="J2" s="123" t="s">
        <v>422</v>
      </c>
      <c r="K2" s="123" t="s">
        <v>327</v>
      </c>
      <c r="L2" s="123" t="s">
        <v>313</v>
      </c>
    </row>
    <row r="3" spans="1:12" ht="9.75" customHeight="1">
      <c r="C3" s="124"/>
      <c r="J3" s="123"/>
      <c r="K3" s="123"/>
      <c r="L3" s="123"/>
    </row>
    <row r="4" spans="1:12" ht="21" customHeight="1">
      <c r="A4" s="1102" t="s">
        <v>331</v>
      </c>
      <c r="B4" s="1102"/>
      <c r="C4" s="125" t="s">
        <v>332</v>
      </c>
    </row>
    <row r="5" spans="1:12" ht="45" customHeight="1">
      <c r="A5" s="1200" t="s">
        <v>555</v>
      </c>
      <c r="B5" s="1200"/>
      <c r="C5" s="222" t="s">
        <v>401</v>
      </c>
    </row>
    <row r="6" spans="1:12" ht="68.25" customHeight="1">
      <c r="A6" s="1200" t="s">
        <v>556</v>
      </c>
      <c r="B6" s="1200"/>
      <c r="C6" s="222" t="s">
        <v>334</v>
      </c>
    </row>
    <row r="7" spans="1:12" ht="68.25" customHeight="1">
      <c r="A7" s="1200" t="s">
        <v>557</v>
      </c>
      <c r="B7" s="1200"/>
      <c r="C7" s="222" t="s">
        <v>401</v>
      </c>
    </row>
    <row r="8" spans="1:12" ht="9" customHeight="1">
      <c r="A8" s="126"/>
      <c r="B8" s="126"/>
      <c r="C8" s="127"/>
    </row>
    <row r="9" spans="1:12" ht="9" customHeight="1">
      <c r="A9" s="126"/>
      <c r="B9" s="126"/>
      <c r="C9" s="126"/>
    </row>
  </sheetData>
  <mergeCells count="5">
    <mergeCell ref="A1:C1"/>
    <mergeCell ref="A4:B4"/>
    <mergeCell ref="A5:B5"/>
    <mergeCell ref="A6:B6"/>
    <mergeCell ref="A7:B7"/>
  </mergeCells>
  <phoneticPr fontId="4"/>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4"/>
  <sheetViews>
    <sheetView view="pageBreakPreview" zoomScaleNormal="100" zoomScaleSheetLayoutView="100" workbookViewId="0">
      <selection activeCell="A5" sqref="A5:B12"/>
    </sheetView>
  </sheetViews>
  <sheetFormatPr defaultColWidth="13.75" defaultRowHeight="13.5"/>
  <cols>
    <col min="1" max="1" width="12.875" customWidth="1"/>
    <col min="2" max="2" width="56.875" customWidth="1"/>
    <col min="3" max="3" width="2.125" customWidth="1"/>
    <col min="4" max="4" width="14.25" customWidth="1"/>
  </cols>
  <sheetData>
    <row r="1" spans="1:11" ht="21" customHeight="1">
      <c r="A1" s="1101" t="s">
        <v>449</v>
      </c>
      <c r="B1" s="1101"/>
      <c r="C1" s="1101"/>
      <c r="J1" t="s">
        <v>327</v>
      </c>
      <c r="K1" t="s">
        <v>328</v>
      </c>
    </row>
    <row r="2" spans="1:11" ht="21" customHeight="1">
      <c r="C2" s="147"/>
      <c r="D2" s="147"/>
      <c r="J2" t="s">
        <v>329</v>
      </c>
      <c r="K2" t="s">
        <v>330</v>
      </c>
    </row>
    <row r="3" spans="1:11" ht="9.75" customHeight="1">
      <c r="C3" s="147"/>
    </row>
    <row r="4" spans="1:11" ht="21" customHeight="1">
      <c r="A4" s="1102" t="s">
        <v>331</v>
      </c>
      <c r="B4" s="1102"/>
      <c r="C4" s="1204" t="s">
        <v>332</v>
      </c>
      <c r="D4" s="1204"/>
    </row>
    <row r="5" spans="1:11" s="148" customFormat="1" ht="42" customHeight="1">
      <c r="A5" s="1099" t="s">
        <v>450</v>
      </c>
      <c r="B5" s="1099"/>
      <c r="C5" s="1203" t="s">
        <v>401</v>
      </c>
      <c r="D5" s="1203"/>
    </row>
    <row r="6" spans="1:11" s="148" customFormat="1" ht="47.25" customHeight="1">
      <c r="A6" s="1201" t="s">
        <v>451</v>
      </c>
      <c r="B6" s="1202"/>
      <c r="C6" s="1203" t="s">
        <v>401</v>
      </c>
      <c r="D6" s="1203"/>
    </row>
    <row r="7" spans="1:11" s="148" customFormat="1" ht="60" customHeight="1">
      <c r="A7" s="1196" t="s">
        <v>452</v>
      </c>
      <c r="B7" s="1196"/>
      <c r="C7" s="1203" t="s">
        <v>401</v>
      </c>
      <c r="D7" s="1203"/>
    </row>
    <row r="8" spans="1:11" s="148" customFormat="1" ht="42" customHeight="1">
      <c r="A8" s="1196" t="s">
        <v>266</v>
      </c>
      <c r="B8" s="1196"/>
      <c r="C8" s="1203" t="s">
        <v>401</v>
      </c>
      <c r="D8" s="1203"/>
    </row>
    <row r="9" spans="1:11" s="148" customFormat="1" ht="42" customHeight="1">
      <c r="A9" s="1196" t="s">
        <v>453</v>
      </c>
      <c r="B9" s="1196"/>
      <c r="C9" s="1203" t="s">
        <v>401</v>
      </c>
      <c r="D9" s="1203"/>
    </row>
    <row r="10" spans="1:11" s="148" customFormat="1" ht="72" customHeight="1">
      <c r="A10" s="1201" t="s">
        <v>454</v>
      </c>
      <c r="B10" s="1202"/>
      <c r="C10" s="1203" t="s">
        <v>401</v>
      </c>
      <c r="D10" s="1203"/>
    </row>
    <row r="11" spans="1:11" s="148" customFormat="1" ht="79.5" customHeight="1">
      <c r="A11" s="1099" t="s">
        <v>455</v>
      </c>
      <c r="B11" s="1099"/>
      <c r="C11" s="1203" t="s">
        <v>401</v>
      </c>
      <c r="D11" s="1203"/>
    </row>
    <row r="12" spans="1:11" ht="81.75" customHeight="1">
      <c r="A12" s="1099" t="s">
        <v>400</v>
      </c>
      <c r="B12" s="1099"/>
      <c r="C12" s="1203" t="s">
        <v>401</v>
      </c>
      <c r="D12" s="1203"/>
      <c r="I12" s="98"/>
      <c r="J12" s="98"/>
      <c r="K12" s="98"/>
    </row>
    <row r="13" spans="1:11" ht="9" customHeight="1">
      <c r="A13" s="126"/>
      <c r="B13" s="126"/>
      <c r="C13" s="127"/>
    </row>
    <row r="14" spans="1:11" ht="9" customHeight="1">
      <c r="A14" s="126"/>
      <c r="B14" s="126"/>
      <c r="C14" s="149"/>
    </row>
  </sheetData>
  <mergeCells count="19">
    <mergeCell ref="A10:B10"/>
    <mergeCell ref="C10:D10"/>
    <mergeCell ref="A11:B11"/>
    <mergeCell ref="C11:D11"/>
    <mergeCell ref="A12:B12"/>
    <mergeCell ref="C12:D12"/>
    <mergeCell ref="A7:B7"/>
    <mergeCell ref="C7:D7"/>
    <mergeCell ref="A8:B8"/>
    <mergeCell ref="C8:D8"/>
    <mergeCell ref="A9:B9"/>
    <mergeCell ref="C9:D9"/>
    <mergeCell ref="A6:B6"/>
    <mergeCell ref="C6:D6"/>
    <mergeCell ref="A1:C1"/>
    <mergeCell ref="A4:B4"/>
    <mergeCell ref="C4:D4"/>
    <mergeCell ref="A5:B5"/>
    <mergeCell ref="C5:D5"/>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6"/>
  <sheetViews>
    <sheetView view="pageBreakPreview" zoomScaleNormal="100" zoomScaleSheetLayoutView="100" workbookViewId="0">
      <selection activeCell="A5" sqref="A5:B14"/>
    </sheetView>
  </sheetViews>
  <sheetFormatPr defaultColWidth="13.75" defaultRowHeight="13.5"/>
  <cols>
    <col min="1" max="1" width="12.875" customWidth="1"/>
    <col min="2" max="2" width="59.875" customWidth="1"/>
    <col min="3" max="3" width="2.125" customWidth="1"/>
    <col min="4" max="4" width="13.875" customWidth="1"/>
  </cols>
  <sheetData>
    <row r="1" spans="1:11" ht="21" customHeight="1">
      <c r="A1" s="1101" t="s">
        <v>456</v>
      </c>
      <c r="B1" s="1101"/>
      <c r="C1" s="1101"/>
      <c r="J1" t="s">
        <v>327</v>
      </c>
      <c r="K1" t="s">
        <v>328</v>
      </c>
    </row>
    <row r="2" spans="1:11" ht="21" customHeight="1">
      <c r="C2" s="147"/>
      <c r="D2" s="147"/>
      <c r="J2" t="s">
        <v>329</v>
      </c>
      <c r="K2" t="s">
        <v>330</v>
      </c>
    </row>
    <row r="3" spans="1:11" ht="9.75" customHeight="1">
      <c r="C3" s="147"/>
    </row>
    <row r="4" spans="1:11" ht="21" customHeight="1">
      <c r="A4" s="1102" t="s">
        <v>331</v>
      </c>
      <c r="B4" s="1102"/>
      <c r="C4" s="1204" t="s">
        <v>332</v>
      </c>
      <c r="D4" s="1204"/>
    </row>
    <row r="5" spans="1:11" ht="31.5" customHeight="1">
      <c r="A5" s="1099" t="s">
        <v>457</v>
      </c>
      <c r="B5" s="1099"/>
      <c r="C5" s="1203" t="s">
        <v>334</v>
      </c>
      <c r="D5" s="1203"/>
    </row>
    <row r="6" spans="1:11" s="148" customFormat="1" ht="42" customHeight="1">
      <c r="A6" s="1099" t="s">
        <v>450</v>
      </c>
      <c r="B6" s="1099"/>
      <c r="C6" s="1203" t="s">
        <v>401</v>
      </c>
      <c r="D6" s="1203"/>
    </row>
    <row r="7" spans="1:11" s="148" customFormat="1" ht="42" customHeight="1">
      <c r="A7" s="1188" t="s">
        <v>458</v>
      </c>
      <c r="B7" s="1189"/>
      <c r="C7" s="1203" t="s">
        <v>401</v>
      </c>
      <c r="D7" s="1203"/>
    </row>
    <row r="8" spans="1:11" s="148" customFormat="1" ht="42" customHeight="1">
      <c r="A8" s="1201" t="s">
        <v>451</v>
      </c>
      <c r="B8" s="1202"/>
      <c r="C8" s="1203" t="s">
        <v>334</v>
      </c>
      <c r="D8" s="1203"/>
    </row>
    <row r="9" spans="1:11" s="148" customFormat="1" ht="60" customHeight="1">
      <c r="A9" s="1196" t="s">
        <v>452</v>
      </c>
      <c r="B9" s="1196"/>
      <c r="C9" s="1203" t="s">
        <v>401</v>
      </c>
      <c r="D9" s="1203"/>
    </row>
    <row r="10" spans="1:11" s="148" customFormat="1" ht="42" customHeight="1">
      <c r="A10" s="1196" t="s">
        <v>266</v>
      </c>
      <c r="B10" s="1196"/>
      <c r="C10" s="1203" t="s">
        <v>334</v>
      </c>
      <c r="D10" s="1203"/>
    </row>
    <row r="11" spans="1:11" s="148" customFormat="1" ht="42" customHeight="1">
      <c r="A11" s="1196" t="s">
        <v>453</v>
      </c>
      <c r="B11" s="1196"/>
      <c r="C11" s="1203" t="s">
        <v>401</v>
      </c>
      <c r="D11" s="1203"/>
    </row>
    <row r="12" spans="1:11" s="148" customFormat="1" ht="59.25" customHeight="1">
      <c r="A12" s="1201" t="s">
        <v>454</v>
      </c>
      <c r="B12" s="1202"/>
      <c r="C12" s="1203" t="s">
        <v>401</v>
      </c>
      <c r="D12" s="1203"/>
    </row>
    <row r="13" spans="1:11" s="148" customFormat="1" ht="78.75" customHeight="1">
      <c r="A13" s="1099" t="s">
        <v>455</v>
      </c>
      <c r="B13" s="1099"/>
      <c r="C13" s="1203" t="s">
        <v>401</v>
      </c>
      <c r="D13" s="1203"/>
    </row>
    <row r="14" spans="1:11" ht="75.75" customHeight="1">
      <c r="A14" s="1099" t="s">
        <v>400</v>
      </c>
      <c r="B14" s="1099"/>
      <c r="C14" s="1203" t="s">
        <v>401</v>
      </c>
      <c r="D14" s="1203"/>
      <c r="I14" s="98"/>
      <c r="J14" s="98"/>
      <c r="K14" s="98"/>
    </row>
    <row r="15" spans="1:11" ht="9" customHeight="1">
      <c r="A15" s="126"/>
      <c r="B15" s="126"/>
      <c r="C15" s="127"/>
    </row>
    <row r="16" spans="1:11" ht="9" customHeight="1">
      <c r="A16" s="126"/>
      <c r="B16" s="126"/>
      <c r="C16" s="149"/>
    </row>
  </sheetData>
  <mergeCells count="23">
    <mergeCell ref="A13:B13"/>
    <mergeCell ref="C13:D13"/>
    <mergeCell ref="A14:B14"/>
    <mergeCell ref="C14:D14"/>
    <mergeCell ref="A10:B10"/>
    <mergeCell ref="C10:D10"/>
    <mergeCell ref="A11:B11"/>
    <mergeCell ref="C11:D11"/>
    <mergeCell ref="A12:B12"/>
    <mergeCell ref="C12:D12"/>
    <mergeCell ref="A7:B7"/>
    <mergeCell ref="C7:D7"/>
    <mergeCell ref="A8:B8"/>
    <mergeCell ref="C8:D8"/>
    <mergeCell ref="A9:B9"/>
    <mergeCell ref="C9:D9"/>
    <mergeCell ref="A6:B6"/>
    <mergeCell ref="C6:D6"/>
    <mergeCell ref="A1:C1"/>
    <mergeCell ref="A4:B4"/>
    <mergeCell ref="C4:D4"/>
    <mergeCell ref="A5:B5"/>
    <mergeCell ref="C5:D5"/>
  </mergeCells>
  <phoneticPr fontId="4"/>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3"/>
  <sheetViews>
    <sheetView showGridLines="0" view="pageBreakPreview" zoomScaleNormal="100" zoomScaleSheetLayoutView="100" workbookViewId="0">
      <selection sqref="A1:A2"/>
    </sheetView>
  </sheetViews>
  <sheetFormatPr defaultRowHeight="13.5"/>
  <cols>
    <col min="1" max="8" width="2.625" style="40" customWidth="1"/>
    <col min="9" max="9" width="2.375" style="40" customWidth="1"/>
    <col min="10" max="39" width="2.625" style="40" customWidth="1"/>
    <col min="40" max="16384" width="9" style="40"/>
  </cols>
  <sheetData>
    <row r="1" spans="1:39" ht="13.5" customHeight="1">
      <c r="A1" s="693" t="s">
        <v>143</v>
      </c>
      <c r="B1" s="695" t="s">
        <v>4</v>
      </c>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695"/>
    </row>
    <row r="2" spans="1:39" ht="13.5" customHeight="1">
      <c r="A2" s="693"/>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row>
    <row r="3" spans="1:39" ht="13.5" customHeight="1" thickBo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1:39" ht="18" customHeight="1">
      <c r="B4" s="681">
        <v>1</v>
      </c>
      <c r="C4" s="696"/>
      <c r="D4" s="699" t="s">
        <v>159</v>
      </c>
      <c r="E4" s="700"/>
      <c r="F4" s="700"/>
      <c r="G4" s="700"/>
      <c r="H4" s="700"/>
      <c r="I4" s="700"/>
      <c r="J4" s="700"/>
      <c r="K4" s="700"/>
      <c r="L4" s="700"/>
      <c r="M4" s="700"/>
      <c r="N4" s="700"/>
      <c r="O4" s="700"/>
      <c r="P4" s="700"/>
      <c r="Q4" s="700"/>
      <c r="R4" s="700"/>
      <c r="S4" s="700"/>
      <c r="T4" s="700"/>
      <c r="U4" s="700"/>
      <c r="V4" s="700"/>
      <c r="W4" s="700"/>
      <c r="X4" s="700"/>
      <c r="Y4" s="56" t="s">
        <v>134</v>
      </c>
      <c r="Z4" s="586"/>
      <c r="AA4" s="586"/>
      <c r="AB4" s="57" t="s">
        <v>135</v>
      </c>
      <c r="AC4" s="701" t="s">
        <v>77</v>
      </c>
      <c r="AD4" s="701"/>
      <c r="AE4" s="701"/>
      <c r="AF4" s="701"/>
      <c r="AG4" s="701"/>
      <c r="AH4" s="701"/>
      <c r="AI4" s="701"/>
      <c r="AJ4" s="701"/>
      <c r="AK4" s="701"/>
      <c r="AL4" s="701"/>
      <c r="AM4" s="702"/>
    </row>
    <row r="5" spans="1:39" ht="18" customHeight="1">
      <c r="B5" s="697"/>
      <c r="C5" s="698"/>
      <c r="D5" s="690"/>
      <c r="E5" s="691"/>
      <c r="F5" s="691"/>
      <c r="G5" s="691"/>
      <c r="H5" s="691"/>
      <c r="I5" s="691"/>
      <c r="J5" s="691"/>
      <c r="K5" s="691"/>
      <c r="L5" s="691"/>
      <c r="M5" s="691"/>
      <c r="N5" s="691"/>
      <c r="O5" s="691"/>
      <c r="P5" s="691"/>
      <c r="Q5" s="691"/>
      <c r="R5" s="691"/>
      <c r="S5" s="691"/>
      <c r="T5" s="691"/>
      <c r="U5" s="691"/>
      <c r="V5" s="691"/>
      <c r="W5" s="691"/>
      <c r="X5" s="691"/>
      <c r="Y5" s="58" t="s">
        <v>134</v>
      </c>
      <c r="Z5" s="577"/>
      <c r="AA5" s="577"/>
      <c r="AB5" s="89" t="s">
        <v>135</v>
      </c>
      <c r="AC5" s="703" t="s">
        <v>78</v>
      </c>
      <c r="AD5" s="703"/>
      <c r="AE5" s="703"/>
      <c r="AF5" s="703"/>
      <c r="AG5" s="703"/>
      <c r="AH5" s="703"/>
      <c r="AI5" s="703"/>
      <c r="AJ5" s="703"/>
      <c r="AK5" s="703"/>
      <c r="AL5" s="703"/>
      <c r="AM5" s="704"/>
    </row>
    <row r="6" spans="1:39" ht="18" customHeight="1" thickBot="1">
      <c r="B6" s="697"/>
      <c r="C6" s="698"/>
      <c r="D6" s="665"/>
      <c r="E6" s="666"/>
      <c r="F6" s="666"/>
      <c r="G6" s="666"/>
      <c r="H6" s="666"/>
      <c r="I6" s="666"/>
      <c r="J6" s="666"/>
      <c r="K6" s="666"/>
      <c r="L6" s="666"/>
      <c r="M6" s="666"/>
      <c r="N6" s="666"/>
      <c r="O6" s="666"/>
      <c r="P6" s="666"/>
      <c r="Q6" s="666"/>
      <c r="R6" s="666"/>
      <c r="S6" s="666"/>
      <c r="T6" s="666"/>
      <c r="U6" s="666"/>
      <c r="V6" s="666"/>
      <c r="W6" s="666"/>
      <c r="X6" s="666"/>
      <c r="Y6" s="91" t="s">
        <v>134</v>
      </c>
      <c r="Z6" s="576"/>
      <c r="AA6" s="576"/>
      <c r="AB6" s="90" t="s">
        <v>135</v>
      </c>
      <c r="AC6" s="705" t="s">
        <v>43</v>
      </c>
      <c r="AD6" s="705"/>
      <c r="AE6" s="705"/>
      <c r="AF6" s="705"/>
      <c r="AG6" s="705"/>
      <c r="AH6" s="705"/>
      <c r="AI6" s="705"/>
      <c r="AJ6" s="705"/>
      <c r="AK6" s="705"/>
      <c r="AL6" s="705"/>
      <c r="AM6" s="706"/>
    </row>
    <row r="7" spans="1:39" ht="18" customHeight="1">
      <c r="B7" s="655">
        <f>B4+1</f>
        <v>2</v>
      </c>
      <c r="C7" s="642"/>
      <c r="D7" s="663" t="s">
        <v>160</v>
      </c>
      <c r="E7" s="664"/>
      <c r="F7" s="664"/>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81"/>
      <c r="AI7" s="682"/>
      <c r="AJ7" s="682"/>
      <c r="AK7" s="682"/>
      <c r="AL7" s="682"/>
      <c r="AM7" s="683"/>
    </row>
    <row r="8" spans="1:39" ht="18" customHeight="1">
      <c r="B8" s="656"/>
      <c r="C8" s="657"/>
      <c r="D8" s="665"/>
      <c r="E8" s="666"/>
      <c r="F8" s="666"/>
      <c r="G8" s="666"/>
      <c r="H8" s="666"/>
      <c r="I8" s="666"/>
      <c r="J8" s="666"/>
      <c r="K8" s="666"/>
      <c r="L8" s="666"/>
      <c r="M8" s="666"/>
      <c r="N8" s="666"/>
      <c r="O8" s="666"/>
      <c r="P8" s="666"/>
      <c r="Q8" s="666"/>
      <c r="R8" s="666"/>
      <c r="S8" s="666"/>
      <c r="T8" s="666"/>
      <c r="U8" s="666"/>
      <c r="V8" s="666"/>
      <c r="W8" s="666"/>
      <c r="X8" s="666"/>
      <c r="Y8" s="666"/>
      <c r="Z8" s="666"/>
      <c r="AA8" s="666"/>
      <c r="AB8" s="666"/>
      <c r="AC8" s="666"/>
      <c r="AD8" s="666"/>
      <c r="AE8" s="666"/>
      <c r="AF8" s="666"/>
      <c r="AG8" s="666"/>
      <c r="AH8" s="684"/>
      <c r="AI8" s="685"/>
      <c r="AJ8" s="685"/>
      <c r="AK8" s="685"/>
      <c r="AL8" s="685"/>
      <c r="AM8" s="686"/>
    </row>
    <row r="9" spans="1:39" ht="18" customHeight="1">
      <c r="B9" s="653">
        <f>B7+1</f>
        <v>3</v>
      </c>
      <c r="C9" s="654"/>
      <c r="D9" s="658" t="s">
        <v>161</v>
      </c>
      <c r="E9" s="659"/>
      <c r="F9" s="659"/>
      <c r="G9" s="659"/>
      <c r="H9" s="659"/>
      <c r="I9" s="659"/>
      <c r="J9" s="659"/>
      <c r="K9" s="659"/>
      <c r="L9" s="659"/>
      <c r="M9" s="659"/>
      <c r="N9" s="659"/>
      <c r="O9" s="659"/>
      <c r="P9" s="659"/>
      <c r="Q9" s="659"/>
      <c r="R9" s="659"/>
      <c r="S9" s="659"/>
      <c r="T9" s="659"/>
      <c r="U9" s="659"/>
      <c r="V9" s="659"/>
      <c r="W9" s="659"/>
      <c r="X9" s="659"/>
      <c r="Y9" s="659"/>
      <c r="Z9" s="659"/>
      <c r="AA9" s="659"/>
      <c r="AB9" s="659"/>
      <c r="AC9" s="659"/>
      <c r="AD9" s="659"/>
      <c r="AE9" s="659"/>
      <c r="AF9" s="659"/>
      <c r="AG9" s="659"/>
      <c r="AH9" s="653"/>
      <c r="AI9" s="654"/>
      <c r="AJ9" s="654"/>
      <c r="AK9" s="654"/>
      <c r="AL9" s="654"/>
      <c r="AM9" s="679"/>
    </row>
    <row r="10" spans="1:39" ht="18" customHeight="1">
      <c r="B10" s="653"/>
      <c r="C10" s="654"/>
      <c r="D10" s="66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53"/>
      <c r="AI10" s="654"/>
      <c r="AJ10" s="654"/>
      <c r="AK10" s="654"/>
      <c r="AL10" s="654"/>
      <c r="AM10" s="679"/>
    </row>
    <row r="11" spans="1:39" ht="18" customHeight="1">
      <c r="B11" s="653"/>
      <c r="C11" s="654"/>
      <c r="D11" s="661"/>
      <c r="E11" s="66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653"/>
      <c r="AI11" s="654"/>
      <c r="AJ11" s="654"/>
      <c r="AK11" s="654"/>
      <c r="AL11" s="654"/>
      <c r="AM11" s="679"/>
    </row>
    <row r="12" spans="1:39" ht="18" customHeight="1">
      <c r="B12" s="653">
        <f>B9+1</f>
        <v>4</v>
      </c>
      <c r="C12" s="654"/>
      <c r="D12" s="658" t="s">
        <v>162</v>
      </c>
      <c r="E12" s="659"/>
      <c r="F12" s="659"/>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3"/>
      <c r="AI12" s="654"/>
      <c r="AJ12" s="654"/>
      <c r="AK12" s="654"/>
      <c r="AL12" s="654"/>
      <c r="AM12" s="679"/>
    </row>
    <row r="13" spans="1:39" ht="18" customHeight="1">
      <c r="B13" s="653"/>
      <c r="C13" s="654"/>
      <c r="D13" s="661"/>
      <c r="E13" s="662"/>
      <c r="F13" s="662"/>
      <c r="G13" s="662"/>
      <c r="H13" s="662"/>
      <c r="I13" s="662"/>
      <c r="J13" s="662"/>
      <c r="K13" s="662"/>
      <c r="L13" s="662"/>
      <c r="M13" s="662"/>
      <c r="N13" s="662"/>
      <c r="O13" s="662"/>
      <c r="P13" s="662"/>
      <c r="Q13" s="662"/>
      <c r="R13" s="662"/>
      <c r="S13" s="662"/>
      <c r="T13" s="662"/>
      <c r="U13" s="662"/>
      <c r="V13" s="662"/>
      <c r="W13" s="662"/>
      <c r="X13" s="662"/>
      <c r="Y13" s="662"/>
      <c r="Z13" s="662"/>
      <c r="AA13" s="662"/>
      <c r="AB13" s="662"/>
      <c r="AC13" s="662"/>
      <c r="AD13" s="662"/>
      <c r="AE13" s="662"/>
      <c r="AF13" s="662"/>
      <c r="AG13" s="662"/>
      <c r="AH13" s="653"/>
      <c r="AI13" s="654"/>
      <c r="AJ13" s="654"/>
      <c r="AK13" s="654"/>
      <c r="AL13" s="654"/>
      <c r="AM13" s="679"/>
    </row>
    <row r="14" spans="1:39" ht="18" customHeight="1">
      <c r="B14" s="653">
        <f>B12+1</f>
        <v>5</v>
      </c>
      <c r="C14" s="654"/>
      <c r="D14" s="658" t="s">
        <v>163</v>
      </c>
      <c r="E14" s="659"/>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53"/>
      <c r="AI14" s="654"/>
      <c r="AJ14" s="654"/>
      <c r="AK14" s="654"/>
      <c r="AL14" s="654"/>
      <c r="AM14" s="679"/>
    </row>
    <row r="15" spans="1:39" ht="18" customHeight="1">
      <c r="B15" s="653"/>
      <c r="C15" s="654"/>
      <c r="D15" s="660"/>
      <c r="E15" s="630"/>
      <c r="F15" s="630"/>
      <c r="G15" s="630"/>
      <c r="H15" s="630"/>
      <c r="I15" s="630"/>
      <c r="J15" s="630"/>
      <c r="K15" s="630"/>
      <c r="L15" s="630"/>
      <c r="M15" s="630"/>
      <c r="N15" s="630"/>
      <c r="O15" s="630"/>
      <c r="P15" s="630"/>
      <c r="Q15" s="630"/>
      <c r="R15" s="630"/>
      <c r="S15" s="630"/>
      <c r="T15" s="630"/>
      <c r="U15" s="630"/>
      <c r="V15" s="630"/>
      <c r="W15" s="630"/>
      <c r="X15" s="630"/>
      <c r="Y15" s="630"/>
      <c r="Z15" s="630"/>
      <c r="AA15" s="630"/>
      <c r="AB15" s="630"/>
      <c r="AC15" s="630"/>
      <c r="AD15" s="630"/>
      <c r="AE15" s="630"/>
      <c r="AF15" s="630"/>
      <c r="AG15" s="630"/>
      <c r="AH15" s="653"/>
      <c r="AI15" s="654"/>
      <c r="AJ15" s="654"/>
      <c r="AK15" s="654"/>
      <c r="AL15" s="654"/>
      <c r="AM15" s="679"/>
    </row>
    <row r="16" spans="1:39" ht="18" customHeight="1">
      <c r="B16" s="653"/>
      <c r="C16" s="654"/>
      <c r="D16" s="661"/>
      <c r="E16" s="662"/>
      <c r="F16" s="662"/>
      <c r="G16" s="662"/>
      <c r="H16" s="662"/>
      <c r="I16" s="662"/>
      <c r="J16" s="662"/>
      <c r="K16" s="662"/>
      <c r="L16" s="662"/>
      <c r="M16" s="662"/>
      <c r="N16" s="662"/>
      <c r="O16" s="662"/>
      <c r="P16" s="662"/>
      <c r="Q16" s="662"/>
      <c r="R16" s="662"/>
      <c r="S16" s="662"/>
      <c r="T16" s="662"/>
      <c r="U16" s="662"/>
      <c r="V16" s="662"/>
      <c r="W16" s="662"/>
      <c r="X16" s="662"/>
      <c r="Y16" s="662"/>
      <c r="Z16" s="662"/>
      <c r="AA16" s="662"/>
      <c r="AB16" s="662"/>
      <c r="AC16" s="662"/>
      <c r="AD16" s="662"/>
      <c r="AE16" s="662"/>
      <c r="AF16" s="662"/>
      <c r="AG16" s="662"/>
      <c r="AH16" s="653"/>
      <c r="AI16" s="654"/>
      <c r="AJ16" s="654"/>
      <c r="AK16" s="654"/>
      <c r="AL16" s="654"/>
      <c r="AM16" s="679"/>
    </row>
    <row r="17" spans="2:39" ht="18" customHeight="1">
      <c r="B17" s="653">
        <f>B14+1</f>
        <v>6</v>
      </c>
      <c r="C17" s="654"/>
      <c r="D17" s="658" t="s">
        <v>164</v>
      </c>
      <c r="E17" s="659"/>
      <c r="F17" s="659"/>
      <c r="G17" s="659"/>
      <c r="H17" s="659"/>
      <c r="I17" s="659"/>
      <c r="J17" s="659"/>
      <c r="K17" s="659"/>
      <c r="L17" s="659"/>
      <c r="M17" s="659"/>
      <c r="N17" s="659"/>
      <c r="O17" s="659"/>
      <c r="P17" s="659"/>
      <c r="Q17" s="659"/>
      <c r="R17" s="659"/>
      <c r="S17" s="659"/>
      <c r="T17" s="659"/>
      <c r="U17" s="659"/>
      <c r="V17" s="659"/>
      <c r="W17" s="659"/>
      <c r="X17" s="659"/>
      <c r="Y17" s="659"/>
      <c r="Z17" s="659"/>
      <c r="AA17" s="659"/>
      <c r="AB17" s="659"/>
      <c r="AC17" s="659"/>
      <c r="AD17" s="659"/>
      <c r="AE17" s="659"/>
      <c r="AF17" s="659"/>
      <c r="AG17" s="659"/>
      <c r="AH17" s="653"/>
      <c r="AI17" s="654"/>
      <c r="AJ17" s="654"/>
      <c r="AK17" s="654"/>
      <c r="AL17" s="654"/>
      <c r="AM17" s="679"/>
    </row>
    <row r="18" spans="2:39" ht="18" customHeight="1" thickBot="1">
      <c r="B18" s="653"/>
      <c r="C18" s="654"/>
      <c r="D18" s="660"/>
      <c r="E18" s="630"/>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87"/>
      <c r="AI18" s="688"/>
      <c r="AJ18" s="688"/>
      <c r="AK18" s="688"/>
      <c r="AL18" s="688"/>
      <c r="AM18" s="689"/>
    </row>
    <row r="19" spans="2:39" ht="15" customHeight="1">
      <c r="B19" s="653">
        <f>B17+1</f>
        <v>7</v>
      </c>
      <c r="C19" s="654"/>
      <c r="D19" s="658" t="s">
        <v>165</v>
      </c>
      <c r="E19" s="659"/>
      <c r="F19" s="659"/>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30"/>
      <c r="AI19" s="630"/>
      <c r="AJ19" s="630"/>
      <c r="AK19" s="630"/>
      <c r="AL19" s="630"/>
      <c r="AM19" s="667"/>
    </row>
    <row r="20" spans="2:39" ht="15" customHeight="1">
      <c r="B20" s="653"/>
      <c r="C20" s="654"/>
      <c r="D20" s="668"/>
      <c r="E20" s="669"/>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69"/>
      <c r="AJ20" s="669"/>
      <c r="AK20" s="669"/>
      <c r="AL20" s="669"/>
      <c r="AM20" s="670"/>
    </row>
    <row r="21" spans="2:39" ht="18" customHeight="1">
      <c r="B21" s="653"/>
      <c r="C21" s="654"/>
      <c r="D21" s="690" t="s">
        <v>126</v>
      </c>
      <c r="E21" s="691"/>
      <c r="F21" s="691"/>
      <c r="G21" s="691"/>
      <c r="H21" s="691"/>
      <c r="I21" s="691"/>
      <c r="J21" s="691"/>
      <c r="K21" s="691"/>
      <c r="L21" s="691"/>
      <c r="M21" s="691"/>
      <c r="N21" s="691"/>
      <c r="O21" s="691"/>
      <c r="P21" s="691"/>
      <c r="Q21" s="691"/>
      <c r="R21" s="691"/>
      <c r="S21" s="691"/>
      <c r="T21" s="691"/>
      <c r="U21" s="691"/>
      <c r="V21" s="691"/>
      <c r="W21" s="691"/>
      <c r="X21" s="691"/>
      <c r="Y21" s="691"/>
      <c r="Z21" s="691"/>
      <c r="AA21" s="691"/>
      <c r="AB21" s="691"/>
      <c r="AC21" s="691"/>
      <c r="AD21" s="691"/>
      <c r="AE21" s="691"/>
      <c r="AF21" s="691"/>
      <c r="AG21" s="691"/>
      <c r="AH21" s="691"/>
      <c r="AI21" s="691"/>
      <c r="AJ21" s="691"/>
      <c r="AK21" s="691"/>
      <c r="AL21" s="691"/>
      <c r="AM21" s="692"/>
    </row>
    <row r="22" spans="2:39" ht="18" customHeight="1">
      <c r="B22" s="653"/>
      <c r="C22" s="654"/>
      <c r="D22" s="690"/>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1"/>
      <c r="AM22" s="692"/>
    </row>
    <row r="23" spans="2:39" ht="18" customHeight="1" thickBot="1">
      <c r="B23" s="653"/>
      <c r="C23" s="654"/>
      <c r="D23" s="665"/>
      <c r="E23" s="666"/>
      <c r="F23" s="666"/>
      <c r="G23" s="666"/>
      <c r="H23" s="666"/>
      <c r="I23" s="666"/>
      <c r="J23" s="666"/>
      <c r="K23" s="666"/>
      <c r="L23" s="666"/>
      <c r="M23" s="666"/>
      <c r="N23" s="666"/>
      <c r="O23" s="666"/>
      <c r="P23" s="666"/>
      <c r="Q23" s="666"/>
      <c r="R23" s="666"/>
      <c r="S23" s="666"/>
      <c r="T23" s="666"/>
      <c r="U23" s="666"/>
      <c r="V23" s="666"/>
      <c r="W23" s="666"/>
      <c r="X23" s="666"/>
      <c r="Y23" s="666"/>
      <c r="Z23" s="666"/>
      <c r="AA23" s="666"/>
      <c r="AB23" s="666"/>
      <c r="AC23" s="666"/>
      <c r="AD23" s="666"/>
      <c r="AE23" s="666"/>
      <c r="AF23" s="666"/>
      <c r="AG23" s="666"/>
      <c r="AH23" s="691"/>
      <c r="AI23" s="691"/>
      <c r="AJ23" s="691"/>
      <c r="AK23" s="691"/>
      <c r="AL23" s="691"/>
      <c r="AM23" s="692"/>
    </row>
    <row r="24" spans="2:39" ht="18" customHeight="1">
      <c r="B24" s="653">
        <f>B19+1</f>
        <v>8</v>
      </c>
      <c r="C24" s="654"/>
      <c r="D24" s="660" t="s">
        <v>166</v>
      </c>
      <c r="E24" s="630"/>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76"/>
      <c r="AI24" s="677"/>
      <c r="AJ24" s="677"/>
      <c r="AK24" s="677"/>
      <c r="AL24" s="677"/>
      <c r="AM24" s="678"/>
    </row>
    <row r="25" spans="2:39" ht="18" customHeight="1">
      <c r="B25" s="653"/>
      <c r="C25" s="654"/>
      <c r="D25" s="661"/>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653"/>
      <c r="AI25" s="654"/>
      <c r="AJ25" s="654"/>
      <c r="AK25" s="654"/>
      <c r="AL25" s="654"/>
      <c r="AM25" s="679"/>
    </row>
    <row r="26" spans="2:39" ht="18" customHeight="1">
      <c r="B26" s="653">
        <f>B24+1</f>
        <v>9</v>
      </c>
      <c r="C26" s="654"/>
      <c r="D26" s="658" t="s">
        <v>167</v>
      </c>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3"/>
      <c r="AI26" s="654"/>
      <c r="AJ26" s="654"/>
      <c r="AK26" s="654"/>
      <c r="AL26" s="654"/>
      <c r="AM26" s="679"/>
    </row>
    <row r="27" spans="2:39" ht="18" customHeight="1">
      <c r="B27" s="653"/>
      <c r="C27" s="654"/>
      <c r="D27" s="661"/>
      <c r="E27" s="662"/>
      <c r="F27" s="662"/>
      <c r="G27" s="662"/>
      <c r="H27" s="662"/>
      <c r="I27" s="662"/>
      <c r="J27" s="662"/>
      <c r="K27" s="662"/>
      <c r="L27" s="662"/>
      <c r="M27" s="662"/>
      <c r="N27" s="662"/>
      <c r="O27" s="662"/>
      <c r="P27" s="662"/>
      <c r="Q27" s="662"/>
      <c r="R27" s="662"/>
      <c r="S27" s="662"/>
      <c r="T27" s="662"/>
      <c r="U27" s="662"/>
      <c r="V27" s="662"/>
      <c r="W27" s="662"/>
      <c r="X27" s="662"/>
      <c r="Y27" s="662"/>
      <c r="Z27" s="662"/>
      <c r="AA27" s="662"/>
      <c r="AB27" s="662"/>
      <c r="AC27" s="662"/>
      <c r="AD27" s="662"/>
      <c r="AE27" s="662"/>
      <c r="AF27" s="662"/>
      <c r="AG27" s="662"/>
      <c r="AH27" s="653"/>
      <c r="AI27" s="654"/>
      <c r="AJ27" s="654"/>
      <c r="AK27" s="654"/>
      <c r="AL27" s="654"/>
      <c r="AM27" s="679"/>
    </row>
    <row r="28" spans="2:39" ht="18" customHeight="1">
      <c r="B28" s="653">
        <f>B26+1</f>
        <v>10</v>
      </c>
      <c r="C28" s="654"/>
      <c r="D28" s="658" t="s">
        <v>168</v>
      </c>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53"/>
      <c r="AI28" s="654"/>
      <c r="AJ28" s="654"/>
      <c r="AK28" s="654"/>
      <c r="AL28" s="654"/>
      <c r="AM28" s="679"/>
    </row>
    <row r="29" spans="2:39" ht="18" customHeight="1" thickBot="1">
      <c r="B29" s="653"/>
      <c r="C29" s="654"/>
      <c r="D29" s="660"/>
      <c r="E29" s="630"/>
      <c r="F29" s="630"/>
      <c r="G29" s="630"/>
      <c r="H29" s="630"/>
      <c r="I29" s="630"/>
      <c r="J29" s="630"/>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87"/>
      <c r="AI29" s="688"/>
      <c r="AJ29" s="688"/>
      <c r="AK29" s="688"/>
      <c r="AL29" s="688"/>
      <c r="AM29" s="689"/>
    </row>
    <row r="30" spans="2:39" ht="15" customHeight="1">
      <c r="B30" s="655">
        <f>B28+1</f>
        <v>11</v>
      </c>
      <c r="C30" s="642"/>
      <c r="D30" s="658" t="s">
        <v>169</v>
      </c>
      <c r="E30" s="659"/>
      <c r="F30" s="659"/>
      <c r="G30" s="659"/>
      <c r="H30" s="659"/>
      <c r="I30" s="659"/>
      <c r="J30" s="659"/>
      <c r="K30" s="659"/>
      <c r="L30" s="659"/>
      <c r="M30" s="659"/>
      <c r="N30" s="659"/>
      <c r="O30" s="659"/>
      <c r="P30" s="659"/>
      <c r="Q30" s="659"/>
      <c r="R30" s="659"/>
      <c r="S30" s="659"/>
      <c r="T30" s="659"/>
      <c r="U30" s="659"/>
      <c r="V30" s="659"/>
      <c r="W30" s="659"/>
      <c r="X30" s="659"/>
      <c r="Y30" s="659"/>
      <c r="Z30" s="659"/>
      <c r="AA30" s="659"/>
      <c r="AB30" s="659"/>
      <c r="AC30" s="659"/>
      <c r="AD30" s="659"/>
      <c r="AE30" s="659"/>
      <c r="AF30" s="659"/>
      <c r="AG30" s="659"/>
      <c r="AH30" s="630"/>
      <c r="AI30" s="630"/>
      <c r="AJ30" s="630"/>
      <c r="AK30" s="630"/>
      <c r="AL30" s="630"/>
      <c r="AM30" s="667"/>
    </row>
    <row r="31" spans="2:39" ht="15" customHeight="1">
      <c r="B31" s="680"/>
      <c r="C31" s="646"/>
      <c r="D31" s="668"/>
      <c r="E31" s="669"/>
      <c r="F31" s="669"/>
      <c r="G31" s="669"/>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c r="AK31" s="669"/>
      <c r="AL31" s="669"/>
      <c r="AM31" s="670"/>
    </row>
    <row r="32" spans="2:39" ht="18" customHeight="1">
      <c r="B32" s="680"/>
      <c r="C32" s="646"/>
      <c r="D32" s="671" t="s">
        <v>125</v>
      </c>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672"/>
      <c r="AH32" s="672"/>
      <c r="AI32" s="672"/>
      <c r="AJ32" s="672"/>
      <c r="AK32" s="672"/>
      <c r="AL32" s="672"/>
      <c r="AM32" s="673"/>
    </row>
    <row r="33" spans="2:39" ht="18" customHeight="1">
      <c r="B33" s="680"/>
      <c r="C33" s="646"/>
      <c r="D33" s="671"/>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672"/>
      <c r="AH33" s="672"/>
      <c r="AI33" s="672"/>
      <c r="AJ33" s="672"/>
      <c r="AK33" s="672"/>
      <c r="AL33" s="672"/>
      <c r="AM33" s="673"/>
    </row>
    <row r="34" spans="2:39" ht="18" customHeight="1" thickBot="1">
      <c r="B34" s="680"/>
      <c r="C34" s="646"/>
      <c r="D34" s="674"/>
      <c r="E34" s="675"/>
      <c r="F34" s="675"/>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c r="AF34" s="675"/>
      <c r="AG34" s="675"/>
      <c r="AH34" s="672"/>
      <c r="AI34" s="672"/>
      <c r="AJ34" s="672"/>
      <c r="AK34" s="672"/>
      <c r="AL34" s="672"/>
      <c r="AM34" s="673"/>
    </row>
    <row r="35" spans="2:39" ht="18" customHeight="1">
      <c r="B35" s="653">
        <f>B30+1</f>
        <v>12</v>
      </c>
      <c r="C35" s="654"/>
      <c r="D35" s="630" t="s">
        <v>170</v>
      </c>
      <c r="E35" s="630"/>
      <c r="F35" s="630"/>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76"/>
      <c r="AI35" s="677"/>
      <c r="AJ35" s="677"/>
      <c r="AK35" s="677"/>
      <c r="AL35" s="677"/>
      <c r="AM35" s="678"/>
    </row>
    <row r="36" spans="2:39" ht="18" customHeight="1">
      <c r="B36" s="653"/>
      <c r="C36" s="654"/>
      <c r="D36" s="630"/>
      <c r="E36" s="630"/>
      <c r="F36" s="630"/>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53"/>
      <c r="AI36" s="654"/>
      <c r="AJ36" s="654"/>
      <c r="AK36" s="654"/>
      <c r="AL36" s="654"/>
      <c r="AM36" s="679"/>
    </row>
    <row r="37" spans="2:39" ht="18" customHeight="1">
      <c r="B37" s="653">
        <f>B35+1</f>
        <v>13</v>
      </c>
      <c r="C37" s="654"/>
      <c r="D37" s="658" t="s">
        <v>171</v>
      </c>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659"/>
      <c r="AD37" s="659"/>
      <c r="AE37" s="659"/>
      <c r="AF37" s="659"/>
      <c r="AG37" s="659"/>
      <c r="AH37" s="653"/>
      <c r="AI37" s="654"/>
      <c r="AJ37" s="654"/>
      <c r="AK37" s="654"/>
      <c r="AL37" s="654"/>
      <c r="AM37" s="679"/>
    </row>
    <row r="38" spans="2:39" ht="18" customHeight="1">
      <c r="B38" s="653"/>
      <c r="C38" s="654"/>
      <c r="D38" s="661"/>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c r="AG38" s="662"/>
      <c r="AH38" s="653"/>
      <c r="AI38" s="654"/>
      <c r="AJ38" s="654"/>
      <c r="AK38" s="654"/>
      <c r="AL38" s="654"/>
      <c r="AM38" s="679"/>
    </row>
    <row r="39" spans="2:39" ht="18" customHeight="1">
      <c r="B39" s="653">
        <f>B37+1</f>
        <v>14</v>
      </c>
      <c r="C39" s="654"/>
      <c r="D39" s="658" t="s">
        <v>172</v>
      </c>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c r="AH39" s="653"/>
      <c r="AI39" s="654"/>
      <c r="AJ39" s="654"/>
      <c r="AK39" s="654"/>
      <c r="AL39" s="654"/>
      <c r="AM39" s="679"/>
    </row>
    <row r="40" spans="2:39" ht="18" customHeight="1" thickBot="1">
      <c r="B40" s="687"/>
      <c r="C40" s="688"/>
      <c r="D40" s="694"/>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c r="AF40" s="633"/>
      <c r="AG40" s="633"/>
      <c r="AH40" s="687"/>
      <c r="AI40" s="688"/>
      <c r="AJ40" s="688"/>
      <c r="AK40" s="688"/>
      <c r="AL40" s="688"/>
      <c r="AM40" s="689"/>
    </row>
    <row r="41" spans="2:39" ht="18" customHeight="1"/>
    <row r="42" spans="2:39" ht="18" customHeight="1"/>
    <row r="43" spans="2:39" ht="18" customHeight="1"/>
  </sheetData>
  <mergeCells count="51">
    <mergeCell ref="B1:AM2"/>
    <mergeCell ref="B4:C6"/>
    <mergeCell ref="D4:X6"/>
    <mergeCell ref="Z4:AA4"/>
    <mergeCell ref="Z5:AA5"/>
    <mergeCell ref="Z6:AA6"/>
    <mergeCell ref="AC4:AM4"/>
    <mergeCell ref="AC5:AM5"/>
    <mergeCell ref="AC6:AM6"/>
    <mergeCell ref="A1:A2"/>
    <mergeCell ref="B39:C40"/>
    <mergeCell ref="D37:AG38"/>
    <mergeCell ref="D39:AG40"/>
    <mergeCell ref="AH37:AM38"/>
    <mergeCell ref="AH39:AM40"/>
    <mergeCell ref="B37:C38"/>
    <mergeCell ref="B19:C23"/>
    <mergeCell ref="B26:C27"/>
    <mergeCell ref="D26:AG27"/>
    <mergeCell ref="AH26:AM27"/>
    <mergeCell ref="AH24:AM25"/>
    <mergeCell ref="B24:C25"/>
    <mergeCell ref="D24:AG25"/>
    <mergeCell ref="D19:AM20"/>
    <mergeCell ref="D21:AM21"/>
    <mergeCell ref="AH7:AM8"/>
    <mergeCell ref="AH17:AM18"/>
    <mergeCell ref="AH9:AM11"/>
    <mergeCell ref="AH28:AM29"/>
    <mergeCell ref="D9:AG11"/>
    <mergeCell ref="D22:AM23"/>
    <mergeCell ref="AH12:AM13"/>
    <mergeCell ref="AH14:AM16"/>
    <mergeCell ref="D30:AM31"/>
    <mergeCell ref="D32:AM32"/>
    <mergeCell ref="D33:AM34"/>
    <mergeCell ref="D28:AG29"/>
    <mergeCell ref="B35:C36"/>
    <mergeCell ref="D35:AG36"/>
    <mergeCell ref="AH35:AM36"/>
    <mergeCell ref="B30:C34"/>
    <mergeCell ref="B28:C29"/>
    <mergeCell ref="B9:C11"/>
    <mergeCell ref="B7:C8"/>
    <mergeCell ref="B17:C18"/>
    <mergeCell ref="D17:AG18"/>
    <mergeCell ref="B12:C13"/>
    <mergeCell ref="D12:AG13"/>
    <mergeCell ref="B14:C16"/>
    <mergeCell ref="D14:AG16"/>
    <mergeCell ref="D7:AG8"/>
  </mergeCells>
  <phoneticPr fontId="4"/>
  <pageMargins left="0.39370078740157483" right="0.39370078740157483" top="0.39370078740157483" bottom="0.39370078740157483" header="0.27559055118110237" footer="0.31496062992125984"/>
  <pageSetup paperSize="9" scale="95" firstPageNumber="2" orientation="portrait" useFirstPageNumber="1"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0"/>
  <sheetViews>
    <sheetView view="pageBreakPreview" zoomScaleNormal="100" zoomScaleSheetLayoutView="100" workbookViewId="0">
      <selection activeCell="A5" sqref="A5:B8"/>
    </sheetView>
  </sheetViews>
  <sheetFormatPr defaultColWidth="13.75" defaultRowHeight="13.5"/>
  <cols>
    <col min="1" max="1" width="12.875" customWidth="1"/>
    <col min="2" max="2" width="58.75" customWidth="1"/>
    <col min="3" max="3" width="2.5" customWidth="1"/>
  </cols>
  <sheetData>
    <row r="1" spans="1:12" ht="21" customHeight="1">
      <c r="A1" s="1101" t="s">
        <v>459</v>
      </c>
      <c r="B1" s="1101"/>
      <c r="C1" s="1101"/>
      <c r="J1" t="s">
        <v>460</v>
      </c>
      <c r="K1" t="s">
        <v>327</v>
      </c>
      <c r="L1" t="s">
        <v>328</v>
      </c>
    </row>
    <row r="2" spans="1:12" ht="21" customHeight="1">
      <c r="C2" s="124"/>
      <c r="D2" s="124"/>
      <c r="J2" t="s">
        <v>461</v>
      </c>
      <c r="K2" t="s">
        <v>329</v>
      </c>
      <c r="L2" t="s">
        <v>330</v>
      </c>
    </row>
    <row r="3" spans="1:12" ht="9.75" customHeight="1">
      <c r="C3" s="147"/>
    </row>
    <row r="4" spans="1:12" ht="21" customHeight="1">
      <c r="A4" s="1102" t="s">
        <v>331</v>
      </c>
      <c r="B4" s="1102"/>
      <c r="C4" s="1204" t="s">
        <v>332</v>
      </c>
      <c r="D4" s="1204"/>
    </row>
    <row r="5" spans="1:12" s="148" customFormat="1" ht="93.75" customHeight="1">
      <c r="A5" s="1099" t="s">
        <v>462</v>
      </c>
      <c r="B5" s="1099"/>
      <c r="C5" s="1203" t="s">
        <v>582</v>
      </c>
      <c r="D5" s="1203"/>
    </row>
    <row r="6" spans="1:12" s="148" customFormat="1" ht="81.75" customHeight="1">
      <c r="A6" s="1099" t="s">
        <v>463</v>
      </c>
      <c r="B6" s="1099"/>
      <c r="C6" s="1203" t="s">
        <v>582</v>
      </c>
      <c r="D6" s="1203"/>
    </row>
    <row r="7" spans="1:12" s="148" customFormat="1" ht="62.25" customHeight="1">
      <c r="A7" s="1099" t="s">
        <v>464</v>
      </c>
      <c r="B7" s="1099"/>
      <c r="C7" s="1203" t="s">
        <v>582</v>
      </c>
      <c r="D7" s="1203"/>
    </row>
    <row r="8" spans="1:12" ht="75" customHeight="1">
      <c r="A8" s="1099" t="s">
        <v>400</v>
      </c>
      <c r="B8" s="1099"/>
      <c r="C8" s="1203" t="s">
        <v>582</v>
      </c>
      <c r="D8" s="1203"/>
      <c r="I8" s="98"/>
      <c r="J8" s="98"/>
      <c r="K8" s="98"/>
    </row>
    <row r="9" spans="1:12" ht="9" customHeight="1">
      <c r="A9" s="126"/>
      <c r="B9" s="126"/>
      <c r="C9" s="127"/>
    </row>
    <row r="10" spans="1:12" ht="9" customHeight="1">
      <c r="A10" s="126"/>
      <c r="B10" s="126"/>
      <c r="C10" s="126"/>
    </row>
  </sheetData>
  <mergeCells count="11">
    <mergeCell ref="A7:B7"/>
    <mergeCell ref="C7:D7"/>
    <mergeCell ref="A8:B8"/>
    <mergeCell ref="C8:D8"/>
    <mergeCell ref="A1:C1"/>
    <mergeCell ref="A4:B4"/>
    <mergeCell ref="C4:D4"/>
    <mergeCell ref="A5:B5"/>
    <mergeCell ref="C5:D5"/>
    <mergeCell ref="A6:B6"/>
    <mergeCell ref="C6:D6"/>
  </mergeCells>
  <phoneticPr fontId="4"/>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1"/>
  <sheetViews>
    <sheetView view="pageBreakPreview" zoomScaleNormal="100" zoomScaleSheetLayoutView="100" workbookViewId="0">
      <selection activeCell="A4" sqref="A4:B9"/>
    </sheetView>
  </sheetViews>
  <sheetFormatPr defaultColWidth="13.75" defaultRowHeight="13.5"/>
  <cols>
    <col min="1" max="1" width="12.875" customWidth="1"/>
    <col min="2" max="2" width="57.625" customWidth="1"/>
    <col min="3" max="3" width="3.375" customWidth="1"/>
  </cols>
  <sheetData>
    <row r="1" spans="1:12" ht="21" customHeight="1">
      <c r="A1" s="1101" t="s">
        <v>465</v>
      </c>
      <c r="B1" s="1101"/>
      <c r="C1" s="1101"/>
      <c r="J1" t="s">
        <v>460</v>
      </c>
      <c r="K1" t="s">
        <v>327</v>
      </c>
      <c r="L1" t="s">
        <v>313</v>
      </c>
    </row>
    <row r="2" spans="1:12" ht="21" customHeight="1">
      <c r="C2" s="124"/>
      <c r="D2" s="124"/>
      <c r="J2" t="s">
        <v>461</v>
      </c>
      <c r="K2" t="s">
        <v>329</v>
      </c>
      <c r="L2" t="s">
        <v>396</v>
      </c>
    </row>
    <row r="3" spans="1:12" ht="21" customHeight="1">
      <c r="A3" s="1102" t="s">
        <v>331</v>
      </c>
      <c r="B3" s="1102"/>
      <c r="C3" s="1204" t="s">
        <v>332</v>
      </c>
      <c r="D3" s="1204"/>
    </row>
    <row r="4" spans="1:12" s="148" customFormat="1" ht="93.75" customHeight="1">
      <c r="A4" s="1099" t="s">
        <v>466</v>
      </c>
      <c r="B4" s="1099"/>
      <c r="C4" s="1203" t="s">
        <v>582</v>
      </c>
      <c r="D4" s="1203"/>
      <c r="J4"/>
      <c r="K4"/>
      <c r="L4"/>
    </row>
    <row r="5" spans="1:12" s="148" customFormat="1" ht="71.25" customHeight="1">
      <c r="A5" s="1099" t="s">
        <v>467</v>
      </c>
      <c r="B5" s="1099"/>
      <c r="C5" s="1203" t="s">
        <v>582</v>
      </c>
      <c r="D5" s="1203"/>
    </row>
    <row r="6" spans="1:12" s="148" customFormat="1" ht="63" customHeight="1">
      <c r="A6" s="1099" t="s">
        <v>464</v>
      </c>
      <c r="B6" s="1099"/>
      <c r="C6" s="1203" t="s">
        <v>582</v>
      </c>
      <c r="D6" s="1203"/>
    </row>
    <row r="7" spans="1:12" s="148" customFormat="1" ht="56.25" customHeight="1">
      <c r="A7" s="1099" t="s">
        <v>468</v>
      </c>
      <c r="B7" s="1099"/>
      <c r="C7" s="1203" t="s">
        <v>582</v>
      </c>
      <c r="D7" s="1203"/>
    </row>
    <row r="8" spans="1:12" s="148" customFormat="1" ht="42" customHeight="1">
      <c r="A8" s="1099" t="s">
        <v>469</v>
      </c>
      <c r="B8" s="1099"/>
      <c r="C8" s="1203" t="s">
        <v>582</v>
      </c>
      <c r="D8" s="1203"/>
      <c r="J8"/>
      <c r="K8"/>
      <c r="L8"/>
    </row>
    <row r="9" spans="1:12" ht="74.25" customHeight="1">
      <c r="A9" s="1099" t="s">
        <v>400</v>
      </c>
      <c r="B9" s="1099"/>
      <c r="C9" s="1203" t="s">
        <v>582</v>
      </c>
      <c r="D9" s="1203"/>
      <c r="I9" s="98"/>
      <c r="J9" s="98"/>
      <c r="K9" s="98"/>
    </row>
    <row r="10" spans="1:12" ht="9" customHeight="1">
      <c r="A10" s="126"/>
      <c r="B10" s="126"/>
      <c r="C10" s="127"/>
    </row>
    <row r="11" spans="1:12" ht="9" customHeight="1">
      <c r="A11" s="126"/>
      <c r="B11" s="126"/>
      <c r="C11" s="126"/>
    </row>
  </sheetData>
  <mergeCells count="15">
    <mergeCell ref="A9:B9"/>
    <mergeCell ref="C9:D9"/>
    <mergeCell ref="A6:B6"/>
    <mergeCell ref="C6:D6"/>
    <mergeCell ref="A7:B7"/>
    <mergeCell ref="C7:D7"/>
    <mergeCell ref="A8:B8"/>
    <mergeCell ref="C8:D8"/>
    <mergeCell ref="A5:B5"/>
    <mergeCell ref="C5:D5"/>
    <mergeCell ref="A1:C1"/>
    <mergeCell ref="A3:B3"/>
    <mergeCell ref="C3:D3"/>
    <mergeCell ref="A4:B4"/>
    <mergeCell ref="C4:D4"/>
  </mergeCells>
  <phoneticPr fontId="4"/>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6"/>
  <sheetViews>
    <sheetView view="pageBreakPreview" zoomScale="90" zoomScaleNormal="100" zoomScaleSheetLayoutView="90" workbookViewId="0">
      <selection activeCell="A4" sqref="A4:B6"/>
    </sheetView>
  </sheetViews>
  <sheetFormatPr defaultRowHeight="13.5"/>
  <cols>
    <col min="1" max="1" width="16.625" customWidth="1"/>
    <col min="2" max="2" width="55.25" customWidth="1"/>
    <col min="3" max="3" width="19" customWidth="1"/>
    <col min="4" max="4" width="13" customWidth="1"/>
  </cols>
  <sheetData>
    <row r="1" spans="1:4" ht="34.5" customHeight="1">
      <c r="B1" s="150" t="s">
        <v>470</v>
      </c>
      <c r="D1" s="151"/>
    </row>
    <row r="2" spans="1:4" ht="18.75">
      <c r="C2" s="152"/>
      <c r="D2" s="152"/>
    </row>
    <row r="3" spans="1:4">
      <c r="A3" s="1205" t="s">
        <v>471</v>
      </c>
      <c r="B3" s="1206"/>
      <c r="C3" s="125" t="s">
        <v>379</v>
      </c>
    </row>
    <row r="4" spans="1:4" ht="58.5" customHeight="1">
      <c r="A4" s="1099" t="s">
        <v>472</v>
      </c>
      <c r="B4" s="1099"/>
      <c r="C4" s="97" t="s">
        <v>334</v>
      </c>
    </row>
    <row r="5" spans="1:4" ht="66" customHeight="1">
      <c r="A5" s="1099" t="s">
        <v>473</v>
      </c>
      <c r="B5" s="1099"/>
      <c r="C5" s="97" t="s">
        <v>334</v>
      </c>
    </row>
    <row r="6" spans="1:4" ht="70.5" customHeight="1">
      <c r="A6" s="1099" t="s">
        <v>390</v>
      </c>
      <c r="B6" s="1099"/>
      <c r="C6" s="97" t="s">
        <v>474</v>
      </c>
    </row>
  </sheetData>
  <mergeCells count="4">
    <mergeCell ref="A3:B3"/>
    <mergeCell ref="A4:B4"/>
    <mergeCell ref="A5:B5"/>
    <mergeCell ref="A6:B6"/>
  </mergeCells>
  <phoneticPr fontId="4"/>
  <pageMargins left="0.7" right="0.7" top="0.75" bottom="0.75" header="0.3" footer="0.3"/>
  <pageSetup paperSize="9" scale="82" orientation="portrait" r:id="rId1"/>
  <colBreaks count="1" manualBreakCount="1">
    <brk id="3" max="10"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42"/>
  <sheetViews>
    <sheetView view="pageBreakPreview" topLeftCell="A17" zoomScaleNormal="100" workbookViewId="0">
      <selection activeCell="A23" sqref="A23:O23"/>
    </sheetView>
  </sheetViews>
  <sheetFormatPr defaultRowHeight="13.5"/>
  <cols>
    <col min="1" max="1" width="7" style="129" customWidth="1"/>
    <col min="2" max="2" width="8.125" style="129" customWidth="1"/>
    <col min="3" max="11" width="5.625" style="129" customWidth="1"/>
    <col min="12" max="12" width="6.375" style="129" customWidth="1"/>
    <col min="13" max="15" width="5.625" style="129" customWidth="1"/>
    <col min="16" max="17" width="6.625" style="130" customWidth="1"/>
    <col min="18" max="16384" width="9" style="129"/>
  </cols>
  <sheetData>
    <row r="1" spans="1:32" ht="33" customHeight="1">
      <c r="A1" s="1207" t="s">
        <v>475</v>
      </c>
      <c r="B1" s="1207"/>
      <c r="C1" s="1207"/>
      <c r="D1" s="1207"/>
      <c r="E1" s="1207"/>
      <c r="F1" s="1207"/>
      <c r="G1" s="1207"/>
      <c r="H1" s="1207"/>
      <c r="I1" s="1207"/>
      <c r="J1" s="1207"/>
      <c r="K1" s="1207"/>
      <c r="L1" s="1207"/>
      <c r="M1" s="1207"/>
      <c r="N1" s="1207"/>
      <c r="O1" s="1207"/>
      <c r="P1" s="1207"/>
      <c r="Q1" s="128"/>
    </row>
    <row r="2" spans="1:32" ht="18.75" customHeight="1" thickBot="1">
      <c r="A2" s="137"/>
      <c r="B2" s="137"/>
      <c r="C2" s="137"/>
      <c r="D2" s="137"/>
      <c r="E2" s="137"/>
      <c r="F2" s="137"/>
      <c r="G2" s="137"/>
      <c r="H2" s="137"/>
      <c r="I2" s="137"/>
      <c r="J2" s="137"/>
      <c r="K2" s="137"/>
      <c r="L2" s="137"/>
      <c r="M2" s="137"/>
      <c r="N2" s="137"/>
      <c r="O2" s="137"/>
      <c r="P2" s="137"/>
      <c r="Q2" s="136"/>
    </row>
    <row r="3" spans="1:32" ht="14.25" thickBot="1">
      <c r="A3" s="1210" t="s">
        <v>331</v>
      </c>
      <c r="B3" s="1211"/>
      <c r="C3" s="1211"/>
      <c r="D3" s="1211"/>
      <c r="E3" s="1211"/>
      <c r="F3" s="1211"/>
      <c r="G3" s="1211"/>
      <c r="H3" s="1211"/>
      <c r="I3" s="1211"/>
      <c r="J3" s="1211"/>
      <c r="K3" s="1211"/>
      <c r="L3" s="1211"/>
      <c r="M3" s="1211"/>
      <c r="N3" s="1211"/>
      <c r="O3" s="1212"/>
      <c r="P3" s="1213" t="s">
        <v>379</v>
      </c>
      <c r="Q3" s="1214"/>
    </row>
    <row r="4" spans="1:32" s="130" customFormat="1" ht="18" customHeight="1" thickBot="1">
      <c r="A4" s="1215" t="s">
        <v>476</v>
      </c>
      <c r="B4" s="1216"/>
      <c r="C4" s="1216"/>
      <c r="D4" s="1216"/>
      <c r="E4" s="1216"/>
      <c r="F4" s="1216"/>
      <c r="G4" s="1216"/>
      <c r="H4" s="1216"/>
      <c r="I4" s="1216"/>
      <c r="J4" s="1216"/>
      <c r="K4" s="1216"/>
      <c r="L4" s="1216"/>
      <c r="M4" s="1216"/>
      <c r="N4" s="1216"/>
      <c r="O4" s="1216"/>
      <c r="P4" s="1216"/>
      <c r="Q4" s="1217"/>
    </row>
    <row r="5" spans="1:32" s="131" customFormat="1" ht="56.25" customHeight="1">
      <c r="A5" s="1218" t="s">
        <v>477</v>
      </c>
      <c r="B5" s="1219"/>
      <c r="C5" s="1219"/>
      <c r="D5" s="1219"/>
      <c r="E5" s="1219"/>
      <c r="F5" s="1219"/>
      <c r="G5" s="1219"/>
      <c r="H5" s="1219"/>
      <c r="I5" s="1219"/>
      <c r="J5" s="1219"/>
      <c r="K5" s="1219"/>
      <c r="L5" s="1219"/>
      <c r="M5" s="1219"/>
      <c r="N5" s="1219"/>
      <c r="O5" s="1220"/>
      <c r="P5" s="1221"/>
      <c r="Q5" s="1133"/>
    </row>
    <row r="6" spans="1:32" s="131" customFormat="1" ht="34.5" customHeight="1">
      <c r="A6" s="1224" t="s">
        <v>478</v>
      </c>
      <c r="B6" s="1225"/>
      <c r="C6" s="1225"/>
      <c r="D6" s="1225"/>
      <c r="E6" s="1225"/>
      <c r="F6" s="1225"/>
      <c r="G6" s="1225"/>
      <c r="H6" s="1225"/>
      <c r="I6" s="1225"/>
      <c r="J6" s="1225"/>
      <c r="K6" s="1225"/>
      <c r="L6" s="1225"/>
      <c r="M6" s="1225"/>
      <c r="N6" s="1225"/>
      <c r="O6" s="1226"/>
      <c r="P6" s="1222"/>
      <c r="Q6" s="1223"/>
    </row>
    <row r="7" spans="1:32" s="131" customFormat="1" ht="45.75" customHeight="1">
      <c r="A7" s="1227" t="s">
        <v>479</v>
      </c>
      <c r="B7" s="1228"/>
      <c r="C7" s="1228"/>
      <c r="D7" s="1228"/>
      <c r="E7" s="1228"/>
      <c r="F7" s="1228"/>
      <c r="G7" s="1228"/>
      <c r="H7" s="1228"/>
      <c r="I7" s="1228"/>
      <c r="J7" s="1228"/>
      <c r="K7" s="1228"/>
      <c r="L7" s="1228"/>
      <c r="M7" s="1228"/>
      <c r="N7" s="1228"/>
      <c r="O7" s="1229"/>
      <c r="P7" s="1230"/>
      <c r="Q7" s="1118"/>
    </row>
    <row r="8" spans="1:32" s="131" customFormat="1" ht="37.5" customHeight="1" thickBot="1">
      <c r="A8" s="1232" t="s">
        <v>478</v>
      </c>
      <c r="B8" s="1233"/>
      <c r="C8" s="1233"/>
      <c r="D8" s="1233"/>
      <c r="E8" s="1233"/>
      <c r="F8" s="1233"/>
      <c r="G8" s="1233"/>
      <c r="H8" s="1233"/>
      <c r="I8" s="1233"/>
      <c r="J8" s="1233"/>
      <c r="K8" s="1233"/>
      <c r="L8" s="1233"/>
      <c r="M8" s="1233"/>
      <c r="N8" s="1233"/>
      <c r="O8" s="1234"/>
      <c r="P8" s="1231"/>
      <c r="Q8" s="1120"/>
      <c r="R8" s="153"/>
      <c r="S8" s="153"/>
      <c r="T8" s="153"/>
      <c r="U8" s="153"/>
      <c r="V8" s="153"/>
      <c r="W8" s="153"/>
      <c r="X8" s="153"/>
      <c r="Y8" s="153"/>
      <c r="Z8" s="153"/>
      <c r="AA8" s="153"/>
      <c r="AB8" s="153"/>
      <c r="AC8" s="153"/>
      <c r="AD8" s="153"/>
      <c r="AE8" s="154"/>
    </row>
    <row r="9" spans="1:32" s="131" customFormat="1" ht="24.75" customHeight="1">
      <c r="A9" s="155"/>
      <c r="B9" s="153"/>
      <c r="C9" s="153"/>
      <c r="D9" s="153"/>
      <c r="E9" s="153"/>
      <c r="F9" s="153"/>
      <c r="G9" s="153"/>
      <c r="H9" s="153"/>
      <c r="I9" s="153"/>
      <c r="J9" s="153"/>
      <c r="K9" s="153"/>
      <c r="L9" s="153"/>
      <c r="M9" s="153"/>
      <c r="N9" s="153"/>
      <c r="O9" s="153"/>
      <c r="P9" s="154"/>
      <c r="Q9" s="156"/>
      <c r="R9" s="157"/>
      <c r="S9" s="153"/>
      <c r="T9" s="153"/>
      <c r="U9" s="153"/>
      <c r="V9" s="153"/>
      <c r="W9" s="153"/>
      <c r="X9" s="153"/>
      <c r="Y9" s="153"/>
      <c r="Z9" s="153"/>
      <c r="AA9" s="153"/>
      <c r="AB9" s="153"/>
      <c r="AC9" s="153"/>
      <c r="AD9" s="153"/>
      <c r="AE9" s="153"/>
      <c r="AF9" s="154"/>
    </row>
    <row r="10" spans="1:32" s="131" customFormat="1" ht="54" customHeight="1">
      <c r="A10" s="1235" t="s">
        <v>480</v>
      </c>
      <c r="B10" s="1236"/>
      <c r="C10" s="1236"/>
      <c r="D10" s="1236"/>
      <c r="E10" s="1236"/>
      <c r="F10" s="1236"/>
      <c r="G10" s="1236"/>
      <c r="H10" s="1236"/>
      <c r="I10" s="1236"/>
      <c r="J10" s="1236"/>
      <c r="K10" s="1236"/>
      <c r="L10" s="1236"/>
      <c r="M10" s="1236"/>
      <c r="N10" s="1236"/>
      <c r="O10" s="1236"/>
      <c r="P10" s="1236"/>
      <c r="Q10" s="1237"/>
      <c r="R10" s="157"/>
      <c r="S10" s="153"/>
      <c r="T10" s="153"/>
      <c r="U10" s="153"/>
      <c r="V10" s="153"/>
      <c r="W10" s="153"/>
      <c r="X10" s="153"/>
      <c r="Y10" s="153"/>
      <c r="Z10" s="153"/>
      <c r="AA10" s="153"/>
      <c r="AB10" s="153"/>
      <c r="AC10" s="153"/>
      <c r="AD10" s="153"/>
      <c r="AE10" s="153"/>
      <c r="AF10" s="154"/>
    </row>
    <row r="11" spans="1:32" s="161" customFormat="1" ht="39" customHeight="1" thickBot="1">
      <c r="A11" s="158"/>
      <c r="B11" s="1238" t="s">
        <v>481</v>
      </c>
      <c r="C11" s="1238"/>
      <c r="D11" s="1238"/>
      <c r="E11" s="1238"/>
      <c r="F11" s="1238"/>
      <c r="G11" s="1238"/>
      <c r="H11" s="1238"/>
      <c r="I11" s="1238"/>
      <c r="J11" s="1238"/>
      <c r="K11" s="1238"/>
      <c r="L11" s="1238"/>
      <c r="M11" s="1238"/>
      <c r="N11" s="1238"/>
      <c r="O11" s="1238"/>
      <c r="P11" s="159"/>
      <c r="Q11" s="160"/>
      <c r="R11" s="157"/>
    </row>
    <row r="12" spans="1:32" s="161" customFormat="1" ht="22.5">
      <c r="A12" s="162"/>
      <c r="B12" s="1208" t="s">
        <v>482</v>
      </c>
      <c r="C12" s="1209"/>
      <c r="D12" s="163" t="s">
        <v>483</v>
      </c>
      <c r="E12" s="163" t="s">
        <v>484</v>
      </c>
      <c r="F12" s="163" t="s">
        <v>118</v>
      </c>
      <c r="G12" s="163" t="s">
        <v>119</v>
      </c>
      <c r="H12" s="163" t="s">
        <v>120</v>
      </c>
      <c r="I12" s="163" t="s">
        <v>486</v>
      </c>
      <c r="J12" s="163" t="s">
        <v>121</v>
      </c>
      <c r="K12" s="163" t="s">
        <v>122</v>
      </c>
      <c r="L12" s="163" t="s">
        <v>123</v>
      </c>
      <c r="M12" s="163" t="s">
        <v>487</v>
      </c>
      <c r="N12" s="164" t="s">
        <v>488</v>
      </c>
      <c r="O12" s="165" t="s">
        <v>489</v>
      </c>
      <c r="P12" s="166" t="s">
        <v>490</v>
      </c>
      <c r="Q12" s="167"/>
      <c r="R12" s="157"/>
    </row>
    <row r="13" spans="1:32" s="161" customFormat="1" ht="42.75" customHeight="1">
      <c r="A13" s="138"/>
      <c r="B13" s="1243" t="s">
        <v>491</v>
      </c>
      <c r="C13" s="1244"/>
      <c r="D13" s="168"/>
      <c r="E13" s="168"/>
      <c r="F13" s="168"/>
      <c r="G13" s="168"/>
      <c r="H13" s="168"/>
      <c r="I13" s="168"/>
      <c r="J13" s="168"/>
      <c r="K13" s="168"/>
      <c r="L13" s="168"/>
      <c r="M13" s="168"/>
      <c r="N13" s="169"/>
      <c r="O13" s="170"/>
      <c r="P13" s="171" t="s">
        <v>492</v>
      </c>
      <c r="Q13" s="172"/>
    </row>
    <row r="14" spans="1:32" s="161" customFormat="1" ht="42.75" customHeight="1" thickBot="1">
      <c r="A14" s="173"/>
      <c r="B14" s="1245" t="s">
        <v>493</v>
      </c>
      <c r="C14" s="1246"/>
      <c r="D14" s="168"/>
      <c r="E14" s="168"/>
      <c r="F14" s="168"/>
      <c r="G14" s="168"/>
      <c r="H14" s="168"/>
      <c r="I14" s="168"/>
      <c r="J14" s="168"/>
      <c r="K14" s="168"/>
      <c r="L14" s="168"/>
      <c r="M14" s="168"/>
      <c r="N14" s="169"/>
      <c r="O14" s="174"/>
      <c r="P14" s="175" t="s">
        <v>494</v>
      </c>
      <c r="Q14" s="172"/>
    </row>
    <row r="15" spans="1:32" s="161" customFormat="1" ht="18" customHeight="1">
      <c r="A15" s="176"/>
      <c r="B15" s="1247" t="s">
        <v>495</v>
      </c>
      <c r="C15" s="1247"/>
      <c r="D15" s="1247"/>
      <c r="E15" s="1247"/>
      <c r="F15" s="1247"/>
      <c r="G15" s="1247"/>
      <c r="H15" s="1247"/>
      <c r="I15" s="1247"/>
      <c r="J15" s="1247"/>
      <c r="K15" s="1247"/>
      <c r="L15" s="1247"/>
      <c r="M15" s="1247"/>
      <c r="N15" s="1247"/>
      <c r="O15" s="1247"/>
      <c r="P15" s="157"/>
      <c r="Q15" s="177"/>
    </row>
    <row r="16" spans="1:32" s="161" customFormat="1" ht="18" customHeight="1">
      <c r="A16" s="178"/>
      <c r="B16" s="179"/>
      <c r="C16" s="179"/>
      <c r="D16" s="179"/>
      <c r="E16" s="179"/>
      <c r="F16" s="179"/>
      <c r="G16" s="179"/>
      <c r="H16" s="179"/>
      <c r="I16" s="179"/>
      <c r="J16" s="179"/>
      <c r="K16" s="179"/>
      <c r="L16" s="179"/>
      <c r="M16" s="179"/>
      <c r="N16" s="179"/>
      <c r="O16" s="179"/>
      <c r="P16" s="180"/>
      <c r="Q16" s="181"/>
    </row>
    <row r="17" spans="1:17" s="131" customFormat="1" ht="37.5" customHeight="1">
      <c r="A17" s="176"/>
      <c r="B17" s="1247" t="s">
        <v>496</v>
      </c>
      <c r="C17" s="1247"/>
      <c r="D17" s="1247"/>
      <c r="E17" s="1247"/>
      <c r="F17" s="1247"/>
      <c r="G17" s="1247"/>
      <c r="H17" s="1247"/>
      <c r="I17" s="1247"/>
      <c r="J17" s="1247"/>
      <c r="K17" s="1247"/>
      <c r="L17" s="1247"/>
      <c r="M17" s="1247"/>
      <c r="N17" s="1247"/>
      <c r="O17" s="1247"/>
      <c r="P17" s="157"/>
      <c r="Q17" s="177"/>
    </row>
    <row r="18" spans="1:17" s="131" customFormat="1" ht="34.5" customHeight="1">
      <c r="A18" s="176"/>
      <c r="B18" s="1248" t="s">
        <v>497</v>
      </c>
      <c r="C18" s="1248"/>
      <c r="D18" s="1248"/>
      <c r="E18" s="1248"/>
      <c r="F18" s="1248"/>
      <c r="G18" s="1248"/>
      <c r="H18" s="1248"/>
      <c r="I18" s="1248"/>
      <c r="J18" s="1248"/>
      <c r="K18" s="1248"/>
      <c r="L18" s="1248"/>
      <c r="M18" s="1248"/>
      <c r="N18" s="1248"/>
      <c r="O18" s="1248"/>
      <c r="P18" s="157"/>
      <c r="Q18" s="177"/>
    </row>
    <row r="19" spans="1:17" s="131" customFormat="1" ht="37.5" customHeight="1">
      <c r="A19" s="155"/>
      <c r="B19" s="1249" t="s">
        <v>498</v>
      </c>
      <c r="C19" s="1249"/>
      <c r="D19" s="1249"/>
      <c r="E19" s="1249"/>
      <c r="F19" s="1249"/>
      <c r="G19" s="1249"/>
      <c r="H19" s="1249"/>
      <c r="I19" s="1249"/>
      <c r="J19" s="1249"/>
      <c r="K19" s="1249"/>
      <c r="L19" s="1249"/>
      <c r="M19" s="1249"/>
      <c r="N19" s="1249"/>
      <c r="O19" s="1249"/>
      <c r="P19" s="157"/>
      <c r="Q19" s="177"/>
    </row>
    <row r="20" spans="1:17" s="131" customFormat="1" ht="21.95" customHeight="1">
      <c r="A20" s="155"/>
      <c r="B20" s="1249" t="s">
        <v>499</v>
      </c>
      <c r="C20" s="1249"/>
      <c r="D20" s="1249"/>
      <c r="E20" s="1249"/>
      <c r="F20" s="1249"/>
      <c r="G20" s="1249"/>
      <c r="H20" s="1249"/>
      <c r="I20" s="1249"/>
      <c r="J20" s="1249"/>
      <c r="K20" s="1249"/>
      <c r="L20" s="1249"/>
      <c r="M20" s="1249"/>
      <c r="N20" s="1249"/>
      <c r="O20" s="1249"/>
      <c r="P20" s="157"/>
      <c r="Q20" s="177"/>
    </row>
    <row r="21" spans="1:17" s="132" customFormat="1" ht="43.5" customHeight="1">
      <c r="A21" s="155"/>
      <c r="B21" s="1249" t="s">
        <v>500</v>
      </c>
      <c r="C21" s="1249"/>
      <c r="D21" s="1249"/>
      <c r="E21" s="1249"/>
      <c r="F21" s="1249"/>
      <c r="G21" s="1249"/>
      <c r="H21" s="1249"/>
      <c r="I21" s="1249"/>
      <c r="J21" s="1249"/>
      <c r="K21" s="1249"/>
      <c r="L21" s="1249"/>
      <c r="M21" s="1249"/>
      <c r="N21" s="1249"/>
      <c r="O21" s="1249"/>
      <c r="P21" s="157"/>
      <c r="Q21" s="177"/>
    </row>
    <row r="22" spans="1:17" s="131" customFormat="1" ht="43.5" customHeight="1" thickBot="1">
      <c r="A22" s="155"/>
      <c r="B22" s="1247" t="s">
        <v>495</v>
      </c>
      <c r="C22" s="1247"/>
      <c r="D22" s="1247"/>
      <c r="E22" s="1247"/>
      <c r="F22" s="1247"/>
      <c r="G22" s="1247"/>
      <c r="H22" s="1247"/>
      <c r="I22" s="1247"/>
      <c r="J22" s="1247"/>
      <c r="K22" s="1247"/>
      <c r="L22" s="1247"/>
      <c r="M22" s="1247"/>
      <c r="N22" s="1247"/>
      <c r="O22" s="1247"/>
      <c r="P22" s="157"/>
      <c r="Q22" s="177"/>
    </row>
    <row r="23" spans="1:17" s="131" customFormat="1" ht="34.5" customHeight="1">
      <c r="A23" s="1250" t="s">
        <v>1022</v>
      </c>
      <c r="B23" s="1251"/>
      <c r="C23" s="1251"/>
      <c r="D23" s="1251"/>
      <c r="E23" s="1251"/>
      <c r="F23" s="1251"/>
      <c r="G23" s="1251"/>
      <c r="H23" s="1251"/>
      <c r="I23" s="1251"/>
      <c r="J23" s="1251"/>
      <c r="K23" s="1251"/>
      <c r="L23" s="1251"/>
      <c r="M23" s="1251"/>
      <c r="N23" s="1251"/>
      <c r="O23" s="1251"/>
      <c r="P23" s="1252" t="s">
        <v>501</v>
      </c>
      <c r="Q23" s="1253"/>
    </row>
    <row r="24" spans="1:17" s="131" customFormat="1" ht="34.5" customHeight="1">
      <c r="A24" s="1239" t="s">
        <v>502</v>
      </c>
      <c r="B24" s="1240"/>
      <c r="C24" s="1240"/>
      <c r="D24" s="1240"/>
      <c r="E24" s="1240"/>
      <c r="F24" s="1240"/>
      <c r="G24" s="1240"/>
      <c r="H24" s="1240"/>
      <c r="I24" s="1240"/>
      <c r="J24" s="1240"/>
      <c r="K24" s="1240"/>
      <c r="L24" s="1240"/>
      <c r="M24" s="1240"/>
      <c r="N24" s="1240"/>
      <c r="O24" s="1240"/>
      <c r="P24" s="1241" t="s">
        <v>503</v>
      </c>
      <c r="Q24" s="1242"/>
    </row>
    <row r="25" spans="1:17" ht="52.5" customHeight="1" thickBot="1">
      <c r="A25" s="1256" t="s">
        <v>364</v>
      </c>
      <c r="B25" s="1257"/>
      <c r="C25" s="1257"/>
      <c r="D25" s="1257"/>
      <c r="E25" s="1257"/>
      <c r="F25" s="1257"/>
      <c r="G25" s="1257"/>
      <c r="H25" s="1257"/>
      <c r="I25" s="1257"/>
      <c r="J25" s="1257"/>
      <c r="K25" s="1257"/>
      <c r="L25" s="1257"/>
      <c r="M25" s="1257"/>
      <c r="N25" s="1257"/>
      <c r="O25" s="1257"/>
      <c r="P25" s="1258" t="s">
        <v>503</v>
      </c>
      <c r="Q25" s="1259"/>
    </row>
    <row r="26" spans="1:17" ht="13.5" customHeight="1">
      <c r="A26" s="182"/>
      <c r="B26" s="183"/>
      <c r="C26" s="183"/>
      <c r="D26" s="183"/>
      <c r="E26" s="183"/>
      <c r="F26" s="183"/>
      <c r="G26" s="183"/>
      <c r="H26" s="183"/>
      <c r="I26" s="183"/>
      <c r="J26" s="183"/>
      <c r="K26" s="183"/>
      <c r="L26" s="183"/>
      <c r="M26" s="183"/>
      <c r="N26" s="183"/>
      <c r="O26" s="183"/>
      <c r="P26" s="184"/>
      <c r="Q26" s="184"/>
    </row>
    <row r="27" spans="1:17" ht="12.75" customHeight="1">
      <c r="D27" s="185"/>
      <c r="E27" s="185"/>
      <c r="F27" s="185"/>
      <c r="G27" s="185"/>
      <c r="H27" s="185"/>
      <c r="I27" s="185"/>
      <c r="J27" s="185"/>
      <c r="K27" s="185"/>
      <c r="L27" s="185"/>
      <c r="M27" s="185"/>
      <c r="N27" s="185"/>
      <c r="O27" s="185"/>
      <c r="P27" s="186"/>
      <c r="Q27" s="186"/>
    </row>
    <row r="28" spans="1:17" ht="99.75" customHeight="1">
      <c r="A28" s="1254" t="s">
        <v>505</v>
      </c>
      <c r="B28" s="1255"/>
      <c r="C28" s="1255"/>
      <c r="D28" s="1255"/>
      <c r="E28" s="1255"/>
      <c r="F28" s="1255"/>
      <c r="G28" s="1255"/>
      <c r="H28" s="1255"/>
      <c r="I28" s="1255"/>
      <c r="J28" s="1255"/>
      <c r="K28" s="1255"/>
      <c r="L28" s="1255"/>
      <c r="M28" s="1255"/>
      <c r="N28" s="1255"/>
      <c r="O28" s="1255"/>
      <c r="P28" s="1255"/>
      <c r="Q28" s="1255"/>
    </row>
    <row r="29" spans="1:17" ht="45.75" customHeight="1">
      <c r="A29" s="1254" t="s">
        <v>507</v>
      </c>
      <c r="B29" s="1255"/>
      <c r="C29" s="1255"/>
      <c r="D29" s="1255"/>
      <c r="E29" s="1255"/>
      <c r="F29" s="1255"/>
      <c r="G29" s="1255"/>
      <c r="H29" s="1255"/>
      <c r="I29" s="1255"/>
      <c r="J29" s="1255"/>
      <c r="K29" s="1255"/>
      <c r="L29" s="1255"/>
      <c r="M29" s="1255"/>
      <c r="N29" s="1255"/>
      <c r="O29" s="1255"/>
      <c r="P29" s="1255"/>
      <c r="Q29" s="1255"/>
    </row>
    <row r="30" spans="1:17" ht="19.5" customHeight="1">
      <c r="A30" s="1254" t="s">
        <v>509</v>
      </c>
      <c r="B30" s="1255"/>
      <c r="C30" s="1255"/>
      <c r="D30" s="1255"/>
      <c r="E30" s="1255"/>
      <c r="F30" s="1255"/>
      <c r="G30" s="1255"/>
      <c r="H30" s="1255"/>
      <c r="I30" s="1255"/>
      <c r="J30" s="1255"/>
      <c r="K30" s="1255"/>
      <c r="L30" s="1255"/>
      <c r="M30" s="1255"/>
      <c r="N30" s="1255"/>
      <c r="O30" s="1255"/>
      <c r="P30" s="1255"/>
      <c r="Q30" s="1255"/>
    </row>
    <row r="31" spans="1:17" ht="40.5" customHeight="1">
      <c r="A31" s="1254" t="s">
        <v>510</v>
      </c>
      <c r="B31" s="1255"/>
      <c r="C31" s="1255"/>
      <c r="D31" s="1255"/>
      <c r="E31" s="1255"/>
      <c r="F31" s="1255"/>
      <c r="G31" s="1255"/>
      <c r="H31" s="1255"/>
      <c r="I31" s="1255"/>
      <c r="J31" s="1255"/>
      <c r="K31" s="1255"/>
      <c r="L31" s="1255"/>
      <c r="M31" s="1255"/>
      <c r="N31" s="1255"/>
      <c r="O31" s="1255"/>
      <c r="P31" s="1255"/>
      <c r="Q31" s="1255"/>
    </row>
    <row r="32" spans="1:17" ht="33.75" customHeight="1">
      <c r="A32" s="1254" t="s">
        <v>511</v>
      </c>
      <c r="B32" s="1255"/>
      <c r="C32" s="1255"/>
      <c r="D32" s="1255"/>
      <c r="E32" s="1255"/>
      <c r="F32" s="1255"/>
      <c r="G32" s="1255"/>
      <c r="H32" s="1255"/>
      <c r="I32" s="1255"/>
      <c r="J32" s="1255"/>
      <c r="K32" s="1255"/>
      <c r="L32" s="1255"/>
      <c r="M32" s="1255"/>
      <c r="N32" s="1255"/>
      <c r="O32" s="1255"/>
      <c r="P32" s="1255"/>
      <c r="Q32" s="1255"/>
    </row>
    <row r="33" spans="1:17" s="134" customFormat="1" ht="159" customHeight="1">
      <c r="A33" s="1254" t="s">
        <v>512</v>
      </c>
      <c r="B33" s="1255"/>
      <c r="C33" s="1255"/>
      <c r="D33" s="1255"/>
      <c r="E33" s="1255"/>
      <c r="F33" s="1255"/>
      <c r="G33" s="1255"/>
      <c r="H33" s="1255"/>
      <c r="I33" s="1255"/>
      <c r="J33" s="1255"/>
      <c r="K33" s="1255"/>
      <c r="L33" s="1255"/>
      <c r="M33" s="1255"/>
      <c r="N33" s="1255"/>
      <c r="O33" s="1255"/>
      <c r="P33" s="1255"/>
      <c r="Q33" s="1255"/>
    </row>
    <row r="34" spans="1:17" s="134" customFormat="1" ht="44.25" customHeight="1">
      <c r="A34" s="187"/>
      <c r="B34" s="187"/>
      <c r="C34" s="187"/>
      <c r="D34" s="187"/>
      <c r="E34" s="187"/>
      <c r="F34" s="187"/>
      <c r="G34" s="187"/>
      <c r="H34" s="187"/>
      <c r="I34" s="187"/>
      <c r="J34" s="187"/>
      <c r="K34" s="187"/>
      <c r="L34" s="187"/>
      <c r="M34" s="187"/>
      <c r="N34" s="187"/>
      <c r="O34" s="187"/>
      <c r="P34" s="187"/>
      <c r="Q34" s="187"/>
    </row>
    <row r="35" spans="1:17" s="134" customFormat="1" ht="31.5" customHeight="1">
      <c r="A35" s="187"/>
      <c r="B35" s="187"/>
      <c r="C35" s="187"/>
      <c r="D35" s="187"/>
      <c r="E35" s="187"/>
      <c r="F35" s="187"/>
      <c r="G35" s="187"/>
      <c r="H35" s="187"/>
      <c r="I35" s="187"/>
      <c r="J35" s="187"/>
      <c r="K35" s="187"/>
      <c r="L35" s="187"/>
      <c r="M35" s="187"/>
      <c r="N35" s="187"/>
      <c r="O35" s="187"/>
      <c r="P35" s="187"/>
      <c r="Q35" s="187"/>
    </row>
    <row r="36" spans="1:17" s="134" customFormat="1" ht="43.5" customHeight="1">
      <c r="A36" s="187"/>
      <c r="B36" s="187"/>
      <c r="C36" s="187"/>
      <c r="D36" s="187"/>
      <c r="E36" s="187"/>
      <c r="F36" s="187"/>
      <c r="G36" s="187"/>
      <c r="H36" s="187"/>
      <c r="I36" s="187"/>
      <c r="J36" s="187"/>
      <c r="K36" s="187"/>
      <c r="L36" s="187"/>
      <c r="M36" s="187"/>
      <c r="N36" s="187"/>
      <c r="O36" s="187"/>
      <c r="P36" s="187"/>
      <c r="Q36" s="187"/>
    </row>
    <row r="37" spans="1:17" s="134" customFormat="1" ht="29.25" customHeight="1">
      <c r="A37" s="187"/>
      <c r="B37" s="187"/>
      <c r="C37" s="187"/>
      <c r="D37" s="187"/>
      <c r="E37" s="187"/>
      <c r="F37" s="187"/>
      <c r="G37" s="187"/>
      <c r="H37" s="187"/>
      <c r="I37" s="187"/>
      <c r="J37" s="187"/>
      <c r="K37" s="187"/>
      <c r="L37" s="187"/>
      <c r="M37" s="187"/>
      <c r="N37" s="187"/>
      <c r="O37" s="187"/>
      <c r="P37" s="187"/>
      <c r="Q37" s="187"/>
    </row>
    <row r="38" spans="1:17" s="134" customFormat="1" ht="42.75" customHeight="1">
      <c r="A38" s="187"/>
      <c r="B38" s="187"/>
      <c r="C38" s="187"/>
      <c r="D38" s="187"/>
      <c r="E38" s="187"/>
      <c r="F38" s="187"/>
      <c r="G38" s="187"/>
      <c r="H38" s="187"/>
      <c r="I38" s="187"/>
      <c r="J38" s="187"/>
      <c r="K38" s="187"/>
      <c r="L38" s="187"/>
      <c r="M38" s="187"/>
      <c r="N38" s="187"/>
      <c r="O38" s="187"/>
      <c r="P38" s="187"/>
      <c r="Q38" s="187"/>
    </row>
    <row r="39" spans="1:17">
      <c r="A39" s="187"/>
      <c r="B39" s="187"/>
      <c r="C39" s="187"/>
      <c r="D39" s="187"/>
      <c r="E39" s="187"/>
      <c r="F39" s="187"/>
      <c r="G39" s="187"/>
      <c r="H39" s="187"/>
      <c r="I39" s="187"/>
      <c r="J39" s="187"/>
      <c r="K39" s="187"/>
      <c r="L39" s="187"/>
      <c r="M39" s="187"/>
      <c r="N39" s="187"/>
      <c r="O39" s="187"/>
      <c r="P39" s="187"/>
      <c r="Q39" s="187"/>
    </row>
    <row r="40" spans="1:17">
      <c r="A40" s="187"/>
      <c r="B40" s="187"/>
      <c r="C40" s="187"/>
      <c r="D40" s="187"/>
      <c r="E40" s="187"/>
      <c r="F40" s="187"/>
      <c r="G40" s="187"/>
      <c r="H40" s="187"/>
      <c r="I40" s="187"/>
      <c r="J40" s="187"/>
      <c r="K40" s="187"/>
      <c r="L40" s="187"/>
      <c r="M40" s="187"/>
      <c r="N40" s="187"/>
      <c r="O40" s="187"/>
      <c r="P40" s="187"/>
      <c r="Q40" s="187"/>
    </row>
    <row r="41" spans="1:17">
      <c r="A41" s="187"/>
      <c r="B41" s="187"/>
      <c r="C41" s="187"/>
      <c r="D41" s="187"/>
      <c r="E41" s="187"/>
      <c r="F41" s="187"/>
      <c r="G41" s="187"/>
      <c r="H41" s="187"/>
      <c r="I41" s="187"/>
      <c r="J41" s="187"/>
      <c r="K41" s="187"/>
      <c r="L41" s="187"/>
      <c r="M41" s="187"/>
      <c r="N41" s="187"/>
      <c r="O41" s="187"/>
      <c r="P41" s="187"/>
      <c r="Q41" s="187"/>
    </row>
    <row r="42" spans="1:17">
      <c r="A42" s="187"/>
      <c r="B42" s="187"/>
      <c r="C42" s="187"/>
      <c r="D42" s="187"/>
      <c r="E42" s="187"/>
      <c r="F42" s="187"/>
      <c r="G42" s="187"/>
      <c r="H42" s="187"/>
      <c r="I42" s="187"/>
      <c r="J42" s="187"/>
      <c r="K42" s="187"/>
      <c r="L42" s="187"/>
      <c r="M42" s="187"/>
      <c r="N42" s="187"/>
      <c r="O42" s="187"/>
      <c r="P42" s="187"/>
      <c r="Q42" s="187"/>
    </row>
  </sheetData>
  <mergeCells count="34">
    <mergeCell ref="A32:Q32"/>
    <mergeCell ref="A33:Q33"/>
    <mergeCell ref="A25:O25"/>
    <mergeCell ref="P25:Q25"/>
    <mergeCell ref="A28:Q28"/>
    <mergeCell ref="A29:Q29"/>
    <mergeCell ref="A30:Q30"/>
    <mergeCell ref="A31:Q31"/>
    <mergeCell ref="A24:O24"/>
    <mergeCell ref="P24:Q24"/>
    <mergeCell ref="B13:C13"/>
    <mergeCell ref="B14:C14"/>
    <mergeCell ref="B15:O15"/>
    <mergeCell ref="B17:O17"/>
    <mergeCell ref="B18:O18"/>
    <mergeCell ref="B19:O19"/>
    <mergeCell ref="B20:O20"/>
    <mergeCell ref="B21:O21"/>
    <mergeCell ref="B22:O22"/>
    <mergeCell ref="A23:O23"/>
    <mergeCell ref="P23:Q23"/>
    <mergeCell ref="A1:P1"/>
    <mergeCell ref="B12:C12"/>
    <mergeCell ref="A3:O3"/>
    <mergeCell ref="P3:Q3"/>
    <mergeCell ref="A4:Q4"/>
    <mergeCell ref="A5:O5"/>
    <mergeCell ref="P5:Q6"/>
    <mergeCell ref="A6:O6"/>
    <mergeCell ref="A7:O7"/>
    <mergeCell ref="P7:Q8"/>
    <mergeCell ref="A8:O8"/>
    <mergeCell ref="A10:Q10"/>
    <mergeCell ref="B11:O11"/>
  </mergeCells>
  <phoneticPr fontId="4"/>
  <dataValidations count="1">
    <dataValidation type="list" allowBlank="1" showInputMessage="1" showErrorMessage="1" sqref="P5:Q8">
      <formula1>"〇"</formula1>
    </dataValidation>
  </dataValidations>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36"/>
  <sheetViews>
    <sheetView view="pageBreakPreview" topLeftCell="A19" zoomScaleNormal="100" workbookViewId="0">
      <selection activeCell="A19" sqref="A19:O19"/>
    </sheetView>
  </sheetViews>
  <sheetFormatPr defaultRowHeight="13.5"/>
  <cols>
    <col min="1" max="1" width="7" style="129" customWidth="1"/>
    <col min="2" max="2" width="8.125" style="129" customWidth="1"/>
    <col min="3" max="11" width="5.625" style="129" customWidth="1"/>
    <col min="12" max="12" width="6.875" style="129" customWidth="1"/>
    <col min="13" max="15" width="5.625" style="129" customWidth="1"/>
    <col min="16" max="17" width="6.625" style="130" customWidth="1"/>
    <col min="18" max="16384" width="9" style="129"/>
  </cols>
  <sheetData>
    <row r="1" spans="1:32" ht="33" customHeight="1">
      <c r="A1" s="1103" t="s">
        <v>513</v>
      </c>
      <c r="B1" s="1103"/>
      <c r="C1" s="1103"/>
      <c r="D1" s="1103"/>
      <c r="E1" s="1103"/>
      <c r="F1" s="1103"/>
      <c r="G1" s="1103"/>
      <c r="H1" s="1103"/>
      <c r="I1" s="1103"/>
      <c r="J1" s="1103"/>
      <c r="K1" s="1103"/>
      <c r="L1" s="1103"/>
      <c r="M1" s="1103"/>
      <c r="N1" s="1103"/>
      <c r="O1" s="1103"/>
      <c r="P1" s="1103"/>
      <c r="Q1" s="128"/>
    </row>
    <row r="2" spans="1:32" ht="27" customHeight="1" thickBot="1">
      <c r="A2" s="137"/>
      <c r="B2" s="137"/>
      <c r="C2" s="137"/>
      <c r="D2" s="137"/>
      <c r="E2" s="137"/>
      <c r="F2" s="137"/>
      <c r="G2" s="137"/>
      <c r="H2" s="137"/>
      <c r="I2" s="137"/>
      <c r="J2" s="137"/>
      <c r="K2" s="137"/>
      <c r="L2" s="137"/>
      <c r="M2" s="137"/>
      <c r="N2" s="137"/>
      <c r="O2" s="137"/>
      <c r="P2" s="137"/>
      <c r="Q2" s="136"/>
    </row>
    <row r="3" spans="1:32" ht="14.25" thickBot="1">
      <c r="A3" s="1210" t="s">
        <v>331</v>
      </c>
      <c r="B3" s="1211"/>
      <c r="C3" s="1211"/>
      <c r="D3" s="1211"/>
      <c r="E3" s="1211"/>
      <c r="F3" s="1211"/>
      <c r="G3" s="1211"/>
      <c r="H3" s="1211"/>
      <c r="I3" s="1211"/>
      <c r="J3" s="1211"/>
      <c r="K3" s="1211"/>
      <c r="L3" s="1211"/>
      <c r="M3" s="1211"/>
      <c r="N3" s="1211"/>
      <c r="O3" s="1212"/>
      <c r="P3" s="1213" t="s">
        <v>379</v>
      </c>
      <c r="Q3" s="1214"/>
    </row>
    <row r="4" spans="1:32" s="130" customFormat="1" ht="41.25" customHeight="1">
      <c r="A4" s="1260" t="s">
        <v>514</v>
      </c>
      <c r="B4" s="1261"/>
      <c r="C4" s="1261"/>
      <c r="D4" s="1261"/>
      <c r="E4" s="1261"/>
      <c r="F4" s="1261"/>
      <c r="G4" s="1261"/>
      <c r="H4" s="1261"/>
      <c r="I4" s="1261"/>
      <c r="J4" s="1261"/>
      <c r="K4" s="1261"/>
      <c r="L4" s="1261"/>
      <c r="M4" s="1261"/>
      <c r="N4" s="1261"/>
      <c r="O4" s="1262"/>
      <c r="P4" s="1221"/>
      <c r="Q4" s="1133"/>
    </row>
    <row r="5" spans="1:32" s="131" customFormat="1" ht="48" customHeight="1" thickBot="1">
      <c r="A5" s="1263" t="s">
        <v>478</v>
      </c>
      <c r="B5" s="1264"/>
      <c r="C5" s="1264"/>
      <c r="D5" s="1264"/>
      <c r="E5" s="1264"/>
      <c r="F5" s="1264"/>
      <c r="G5" s="1264"/>
      <c r="H5" s="1264"/>
      <c r="I5" s="1264"/>
      <c r="J5" s="1264"/>
      <c r="K5" s="1264"/>
      <c r="L5" s="1264"/>
      <c r="M5" s="1264"/>
      <c r="N5" s="1264"/>
      <c r="O5" s="1265"/>
      <c r="P5" s="1231"/>
      <c r="Q5" s="1120"/>
    </row>
    <row r="6" spans="1:32" s="131" customFormat="1" ht="45" customHeight="1">
      <c r="A6" s="1235" t="s">
        <v>480</v>
      </c>
      <c r="B6" s="1236"/>
      <c r="C6" s="1236"/>
      <c r="D6" s="1236"/>
      <c r="E6" s="1236"/>
      <c r="F6" s="1236"/>
      <c r="G6" s="1236"/>
      <c r="H6" s="1236"/>
      <c r="I6" s="1236"/>
      <c r="J6" s="1236"/>
      <c r="K6" s="1236"/>
      <c r="L6" s="1236"/>
      <c r="M6" s="1236"/>
      <c r="N6" s="1236"/>
      <c r="O6" s="1236"/>
      <c r="P6" s="1236"/>
      <c r="Q6" s="1237"/>
    </row>
    <row r="7" spans="1:32" s="131" customFormat="1" ht="36" customHeight="1" thickBot="1">
      <c r="A7" s="158"/>
      <c r="B7" s="1238" t="s">
        <v>515</v>
      </c>
      <c r="C7" s="1238"/>
      <c r="D7" s="1238"/>
      <c r="E7" s="1238"/>
      <c r="F7" s="1238"/>
      <c r="G7" s="1238"/>
      <c r="H7" s="1238"/>
      <c r="I7" s="1238"/>
      <c r="J7" s="1238"/>
      <c r="K7" s="1238"/>
      <c r="L7" s="1238"/>
      <c r="M7" s="1238"/>
      <c r="N7" s="1238"/>
      <c r="O7" s="1238"/>
      <c r="P7" s="159"/>
      <c r="Q7" s="160"/>
    </row>
    <row r="8" spans="1:32" s="131" customFormat="1" ht="27.75" customHeight="1">
      <c r="A8" s="162"/>
      <c r="B8" s="1208" t="s">
        <v>516</v>
      </c>
      <c r="C8" s="1209"/>
      <c r="D8" s="163" t="s">
        <v>483</v>
      </c>
      <c r="E8" s="163" t="s">
        <v>484</v>
      </c>
      <c r="F8" s="163" t="s">
        <v>118</v>
      </c>
      <c r="G8" s="163" t="s">
        <v>119</v>
      </c>
      <c r="H8" s="163" t="s">
        <v>120</v>
      </c>
      <c r="I8" s="163" t="s">
        <v>485</v>
      </c>
      <c r="J8" s="163" t="s">
        <v>121</v>
      </c>
      <c r="K8" s="163" t="s">
        <v>122</v>
      </c>
      <c r="L8" s="163" t="s">
        <v>123</v>
      </c>
      <c r="M8" s="163" t="s">
        <v>487</v>
      </c>
      <c r="N8" s="164" t="s">
        <v>488</v>
      </c>
      <c r="O8" s="165" t="s">
        <v>489</v>
      </c>
      <c r="P8" s="166" t="s">
        <v>490</v>
      </c>
      <c r="Q8" s="167"/>
      <c r="R8" s="153"/>
      <c r="S8" s="153"/>
      <c r="T8" s="153"/>
      <c r="U8" s="153"/>
      <c r="V8" s="153"/>
      <c r="W8" s="153"/>
      <c r="X8" s="153"/>
      <c r="Y8" s="153"/>
      <c r="Z8" s="153"/>
      <c r="AA8" s="153"/>
      <c r="AB8" s="153"/>
      <c r="AC8" s="153"/>
      <c r="AD8" s="153"/>
      <c r="AE8" s="154"/>
    </row>
    <row r="9" spans="1:32" s="131" customFormat="1" ht="45.75" customHeight="1">
      <c r="A9" s="138"/>
      <c r="B9" s="1243" t="s">
        <v>491</v>
      </c>
      <c r="C9" s="1244"/>
      <c r="D9" s="168"/>
      <c r="E9" s="168"/>
      <c r="F9" s="168"/>
      <c r="G9" s="168"/>
      <c r="H9" s="168"/>
      <c r="I9" s="168"/>
      <c r="J9" s="168"/>
      <c r="K9" s="168"/>
      <c r="L9" s="168"/>
      <c r="M9" s="168"/>
      <c r="N9" s="169"/>
      <c r="O9" s="170"/>
      <c r="P9" s="171" t="s">
        <v>492</v>
      </c>
      <c r="Q9" s="172"/>
      <c r="R9" s="157"/>
      <c r="S9" s="153"/>
      <c r="T9" s="153"/>
      <c r="U9" s="153"/>
      <c r="V9" s="153"/>
      <c r="W9" s="153"/>
      <c r="X9" s="153"/>
      <c r="Y9" s="153"/>
      <c r="Z9" s="153"/>
      <c r="AA9" s="153"/>
      <c r="AB9" s="153"/>
      <c r="AC9" s="153"/>
      <c r="AD9" s="153"/>
      <c r="AE9" s="153"/>
      <c r="AF9" s="154"/>
    </row>
    <row r="10" spans="1:32" s="131" customFormat="1" ht="54" customHeight="1" thickBot="1">
      <c r="A10" s="173"/>
      <c r="B10" s="1245" t="s">
        <v>493</v>
      </c>
      <c r="C10" s="1246"/>
      <c r="D10" s="168"/>
      <c r="E10" s="168"/>
      <c r="F10" s="168"/>
      <c r="G10" s="168"/>
      <c r="H10" s="168"/>
      <c r="I10" s="168"/>
      <c r="J10" s="168"/>
      <c r="K10" s="168"/>
      <c r="L10" s="168"/>
      <c r="M10" s="168"/>
      <c r="N10" s="169"/>
      <c r="O10" s="174"/>
      <c r="P10" s="175" t="s">
        <v>494</v>
      </c>
      <c r="Q10" s="172"/>
      <c r="R10" s="157"/>
      <c r="S10" s="153"/>
      <c r="T10" s="153"/>
      <c r="U10" s="153"/>
      <c r="V10" s="153"/>
      <c r="W10" s="153"/>
      <c r="X10" s="153"/>
      <c r="Y10" s="153"/>
      <c r="Z10" s="153"/>
      <c r="AA10" s="153"/>
      <c r="AB10" s="153"/>
      <c r="AC10" s="153"/>
      <c r="AD10" s="153"/>
      <c r="AE10" s="153"/>
      <c r="AF10" s="154"/>
    </row>
    <row r="11" spans="1:32" s="161" customFormat="1" ht="54" customHeight="1">
      <c r="A11" s="176"/>
      <c r="B11" s="1247" t="s">
        <v>495</v>
      </c>
      <c r="C11" s="1247"/>
      <c r="D11" s="1247"/>
      <c r="E11" s="1247"/>
      <c r="F11" s="1247"/>
      <c r="G11" s="1247"/>
      <c r="H11" s="1247"/>
      <c r="I11" s="1247"/>
      <c r="J11" s="1247"/>
      <c r="K11" s="1247"/>
      <c r="L11" s="1247"/>
      <c r="M11" s="1247"/>
      <c r="N11" s="1247"/>
      <c r="O11" s="1247"/>
      <c r="P11" s="157"/>
      <c r="Q11" s="177"/>
      <c r="R11" s="157"/>
    </row>
    <row r="12" spans="1:32" s="161" customFormat="1">
      <c r="A12" s="178"/>
      <c r="B12" s="179"/>
      <c r="C12" s="179"/>
      <c r="D12" s="179"/>
      <c r="E12" s="179"/>
      <c r="F12" s="179"/>
      <c r="G12" s="179"/>
      <c r="H12" s="179"/>
      <c r="I12" s="179"/>
      <c r="J12" s="179"/>
      <c r="K12" s="179"/>
      <c r="L12" s="179"/>
      <c r="M12" s="179"/>
      <c r="N12" s="179"/>
      <c r="O12" s="179"/>
      <c r="P12" s="180"/>
      <c r="Q12" s="181"/>
      <c r="R12" s="157"/>
    </row>
    <row r="13" spans="1:32" s="161" customFormat="1" ht="26.25" customHeight="1">
      <c r="A13" s="176"/>
      <c r="B13" s="1238" t="s">
        <v>496</v>
      </c>
      <c r="C13" s="1238"/>
      <c r="D13" s="1238"/>
      <c r="E13" s="1238"/>
      <c r="F13" s="1238"/>
      <c r="G13" s="1238"/>
      <c r="H13" s="1238"/>
      <c r="I13" s="1238"/>
      <c r="J13" s="1238"/>
      <c r="K13" s="1238"/>
      <c r="L13" s="1238"/>
      <c r="M13" s="1238"/>
      <c r="N13" s="1238"/>
      <c r="O13" s="1238"/>
      <c r="P13" s="157"/>
      <c r="Q13" s="177"/>
    </row>
    <row r="14" spans="1:32" s="161" customFormat="1" ht="30.75" customHeight="1">
      <c r="A14" s="176"/>
      <c r="B14" s="1248" t="s">
        <v>497</v>
      </c>
      <c r="C14" s="1248"/>
      <c r="D14" s="1248"/>
      <c r="E14" s="1248"/>
      <c r="F14" s="1248"/>
      <c r="G14" s="1248"/>
      <c r="H14" s="1248"/>
      <c r="I14" s="1248"/>
      <c r="J14" s="1248"/>
      <c r="K14" s="1248"/>
      <c r="L14" s="1248"/>
      <c r="M14" s="1248"/>
      <c r="N14" s="1248"/>
      <c r="O14" s="1248"/>
      <c r="P14" s="157"/>
      <c r="Q14" s="177"/>
    </row>
    <row r="15" spans="1:32" s="161" customFormat="1" ht="18" customHeight="1">
      <c r="A15" s="155"/>
      <c r="B15" s="1249" t="s">
        <v>498</v>
      </c>
      <c r="C15" s="1249"/>
      <c r="D15" s="1249"/>
      <c r="E15" s="1249"/>
      <c r="F15" s="1249"/>
      <c r="G15" s="1249"/>
      <c r="H15" s="1249"/>
      <c r="I15" s="1249"/>
      <c r="J15" s="1249"/>
      <c r="K15" s="1249"/>
      <c r="L15" s="1249"/>
      <c r="M15" s="1249"/>
      <c r="N15" s="1249"/>
      <c r="O15" s="1249"/>
      <c r="P15" s="157"/>
      <c r="Q15" s="177"/>
    </row>
    <row r="16" spans="1:32" s="161" customFormat="1" ht="18" customHeight="1">
      <c r="A16" s="155"/>
      <c r="B16" s="1249" t="s">
        <v>499</v>
      </c>
      <c r="C16" s="1249"/>
      <c r="D16" s="1249"/>
      <c r="E16" s="1249"/>
      <c r="F16" s="1249"/>
      <c r="G16" s="1249"/>
      <c r="H16" s="1249"/>
      <c r="I16" s="1249"/>
      <c r="J16" s="1249"/>
      <c r="K16" s="1249"/>
      <c r="L16" s="1249"/>
      <c r="M16" s="1249"/>
      <c r="N16" s="1249"/>
      <c r="O16" s="1249"/>
      <c r="P16" s="157"/>
      <c r="Q16" s="177"/>
    </row>
    <row r="17" spans="1:17" s="131" customFormat="1" ht="37.5" customHeight="1">
      <c r="A17" s="155"/>
      <c r="B17" s="1249" t="s">
        <v>500</v>
      </c>
      <c r="C17" s="1249"/>
      <c r="D17" s="1249"/>
      <c r="E17" s="1249"/>
      <c r="F17" s="1249"/>
      <c r="G17" s="1249"/>
      <c r="H17" s="1249"/>
      <c r="I17" s="1249"/>
      <c r="J17" s="1249"/>
      <c r="K17" s="1249"/>
      <c r="L17" s="1249"/>
      <c r="M17" s="1249"/>
      <c r="N17" s="1249"/>
      <c r="O17" s="1249"/>
      <c r="P17" s="157"/>
      <c r="Q17" s="177"/>
    </row>
    <row r="18" spans="1:17" s="131" customFormat="1" ht="34.5" customHeight="1" thickBot="1">
      <c r="A18" s="155"/>
      <c r="B18" s="1247" t="s">
        <v>495</v>
      </c>
      <c r="C18" s="1247"/>
      <c r="D18" s="1247"/>
      <c r="E18" s="1247"/>
      <c r="F18" s="1247"/>
      <c r="G18" s="1247"/>
      <c r="H18" s="1247"/>
      <c r="I18" s="1247"/>
      <c r="J18" s="1247"/>
      <c r="K18" s="1247"/>
      <c r="L18" s="1247"/>
      <c r="M18" s="1247"/>
      <c r="N18" s="1247"/>
      <c r="O18" s="1247"/>
      <c r="P18" s="157"/>
      <c r="Q18" s="177"/>
    </row>
    <row r="19" spans="1:17" s="131" customFormat="1" ht="37.5" customHeight="1">
      <c r="A19" s="1266" t="s">
        <v>1022</v>
      </c>
      <c r="B19" s="1267"/>
      <c r="C19" s="1267"/>
      <c r="D19" s="1267"/>
      <c r="E19" s="1267"/>
      <c r="F19" s="1267"/>
      <c r="G19" s="1267"/>
      <c r="H19" s="1267"/>
      <c r="I19" s="1267"/>
      <c r="J19" s="1267"/>
      <c r="K19" s="1267"/>
      <c r="L19" s="1267"/>
      <c r="M19" s="1267"/>
      <c r="N19" s="1267"/>
      <c r="O19" s="1268"/>
      <c r="P19" s="1269"/>
      <c r="Q19" s="1270"/>
    </row>
    <row r="20" spans="1:17" s="131" customFormat="1" ht="37.5" customHeight="1">
      <c r="A20" s="1271" t="s">
        <v>502</v>
      </c>
      <c r="B20" s="1272"/>
      <c r="C20" s="1272"/>
      <c r="D20" s="1272"/>
      <c r="E20" s="1272"/>
      <c r="F20" s="1272"/>
      <c r="G20" s="1272"/>
      <c r="H20" s="1272"/>
      <c r="I20" s="1272"/>
      <c r="J20" s="1272"/>
      <c r="K20" s="1272"/>
      <c r="L20" s="1272"/>
      <c r="M20" s="1272"/>
      <c r="N20" s="1272"/>
      <c r="O20" s="1273"/>
      <c r="P20" s="1274"/>
      <c r="Q20" s="1275"/>
    </row>
    <row r="21" spans="1:17" s="131" customFormat="1" ht="43.5" customHeight="1" thickBot="1">
      <c r="A21" s="1276" t="s">
        <v>364</v>
      </c>
      <c r="B21" s="1277"/>
      <c r="C21" s="1277"/>
      <c r="D21" s="1277"/>
      <c r="E21" s="1277"/>
      <c r="F21" s="1277"/>
      <c r="G21" s="1277"/>
      <c r="H21" s="1277"/>
      <c r="I21" s="1277"/>
      <c r="J21" s="1277"/>
      <c r="K21" s="1277"/>
      <c r="L21" s="1277"/>
      <c r="M21" s="1277"/>
      <c r="N21" s="1277"/>
      <c r="O21" s="1278"/>
      <c r="P21" s="1279"/>
      <c r="Q21" s="1280"/>
    </row>
    <row r="22" spans="1:17" s="132" customFormat="1" ht="19.5" customHeight="1">
      <c r="A22" s="182"/>
      <c r="B22" s="183"/>
      <c r="C22" s="183"/>
      <c r="D22" s="183"/>
      <c r="E22" s="183"/>
      <c r="F22" s="183"/>
      <c r="G22" s="183"/>
      <c r="H22" s="183"/>
      <c r="I22" s="183"/>
      <c r="J22" s="183"/>
      <c r="K22" s="183"/>
      <c r="L22" s="183"/>
      <c r="M22" s="183"/>
      <c r="N22" s="183"/>
      <c r="O22" s="183"/>
      <c r="P22" s="184"/>
      <c r="Q22" s="184"/>
    </row>
    <row r="23" spans="1:17" ht="98.25" customHeight="1">
      <c r="A23" s="1254" t="s">
        <v>504</v>
      </c>
      <c r="B23" s="1255"/>
      <c r="C23" s="1255"/>
      <c r="D23" s="1255"/>
      <c r="E23" s="1255"/>
      <c r="F23" s="1255"/>
      <c r="G23" s="1255"/>
      <c r="H23" s="1255"/>
      <c r="I23" s="1255"/>
      <c r="J23" s="1255"/>
      <c r="K23" s="1255"/>
      <c r="L23" s="1255"/>
      <c r="M23" s="1255"/>
      <c r="N23" s="1255"/>
      <c r="O23" s="1255"/>
      <c r="P23" s="1255"/>
      <c r="Q23" s="1255"/>
    </row>
    <row r="24" spans="1:17" ht="52.5" customHeight="1">
      <c r="A24" s="1254" t="s">
        <v>506</v>
      </c>
      <c r="B24" s="1255"/>
      <c r="C24" s="1255"/>
      <c r="D24" s="1255"/>
      <c r="E24" s="1255"/>
      <c r="F24" s="1255"/>
      <c r="G24" s="1255"/>
      <c r="H24" s="1255"/>
      <c r="I24" s="1255"/>
      <c r="J24" s="1255"/>
      <c r="K24" s="1255"/>
      <c r="L24" s="1255"/>
      <c r="M24" s="1255"/>
      <c r="N24" s="1255"/>
      <c r="O24" s="1255"/>
      <c r="P24" s="1255"/>
      <c r="Q24" s="1255"/>
    </row>
    <row r="25" spans="1:17" ht="24" customHeight="1">
      <c r="A25" s="1254" t="s">
        <v>508</v>
      </c>
      <c r="B25" s="1255"/>
      <c r="C25" s="1255"/>
      <c r="D25" s="1255"/>
      <c r="E25" s="1255"/>
      <c r="F25" s="1255"/>
      <c r="G25" s="1255"/>
      <c r="H25" s="1255"/>
      <c r="I25" s="1255"/>
      <c r="J25" s="1255"/>
      <c r="K25" s="1255"/>
      <c r="L25" s="1255"/>
      <c r="M25" s="1255"/>
      <c r="N25" s="1255"/>
      <c r="O25" s="1255"/>
      <c r="P25" s="1255"/>
      <c r="Q25" s="1255"/>
    </row>
    <row r="26" spans="1:17" ht="45.75" customHeight="1">
      <c r="A26" s="1254" t="s">
        <v>517</v>
      </c>
      <c r="B26" s="1255"/>
      <c r="C26" s="1255"/>
      <c r="D26" s="1255"/>
      <c r="E26" s="1255"/>
      <c r="F26" s="1255"/>
      <c r="G26" s="1255"/>
      <c r="H26" s="1255"/>
      <c r="I26" s="1255"/>
      <c r="J26" s="1255"/>
      <c r="K26" s="1255"/>
      <c r="L26" s="1255"/>
      <c r="M26" s="1255"/>
      <c r="N26" s="1255"/>
      <c r="O26" s="1255"/>
      <c r="P26" s="1255"/>
      <c r="Q26" s="1255"/>
    </row>
    <row r="27" spans="1:17" ht="33" customHeight="1">
      <c r="A27" s="1254" t="s">
        <v>511</v>
      </c>
      <c r="B27" s="1255"/>
      <c r="C27" s="1255"/>
      <c r="D27" s="1255"/>
      <c r="E27" s="1255"/>
      <c r="F27" s="1255"/>
      <c r="G27" s="1255"/>
      <c r="H27" s="1255"/>
      <c r="I27" s="1255"/>
      <c r="J27" s="1255"/>
      <c r="K27" s="1255"/>
      <c r="L27" s="1255"/>
      <c r="M27" s="1255"/>
      <c r="N27" s="1255"/>
      <c r="O27" s="1255"/>
      <c r="P27" s="1255"/>
      <c r="Q27" s="1255"/>
    </row>
    <row r="28" spans="1:17" ht="155.25" customHeight="1">
      <c r="A28" s="1254" t="s">
        <v>512</v>
      </c>
      <c r="B28" s="1255"/>
      <c r="C28" s="1255"/>
      <c r="D28" s="1255"/>
      <c r="E28" s="1255"/>
      <c r="F28" s="1255"/>
      <c r="G28" s="1255"/>
      <c r="H28" s="1255"/>
      <c r="I28" s="1255"/>
      <c r="J28" s="1255"/>
      <c r="K28" s="1255"/>
      <c r="L28" s="1255"/>
      <c r="M28" s="1255"/>
      <c r="N28" s="1255"/>
      <c r="O28" s="1255"/>
      <c r="P28" s="1255"/>
      <c r="Q28" s="1255"/>
    </row>
    <row r="29" spans="1:17">
      <c r="A29" s="187"/>
      <c r="B29" s="187"/>
      <c r="C29" s="187"/>
      <c r="D29" s="187"/>
      <c r="E29" s="187"/>
      <c r="F29" s="187"/>
      <c r="G29" s="187"/>
      <c r="H29" s="187"/>
      <c r="I29" s="187"/>
      <c r="J29" s="187"/>
      <c r="K29" s="187"/>
      <c r="L29" s="187"/>
      <c r="M29" s="187"/>
      <c r="N29" s="187"/>
      <c r="O29" s="187"/>
      <c r="P29" s="187"/>
      <c r="Q29" s="187"/>
    </row>
    <row r="30" spans="1:17" s="134" customFormat="1" ht="69" customHeight="1">
      <c r="A30" s="187"/>
      <c r="B30" s="187"/>
      <c r="C30" s="187"/>
      <c r="D30" s="187"/>
      <c r="E30" s="187"/>
      <c r="F30" s="187"/>
      <c r="G30" s="187"/>
      <c r="H30" s="187"/>
      <c r="I30" s="187"/>
      <c r="J30" s="187"/>
      <c r="K30" s="187"/>
      <c r="L30" s="187"/>
      <c r="M30" s="187"/>
      <c r="N30" s="187"/>
      <c r="O30" s="187"/>
      <c r="P30" s="187"/>
      <c r="Q30" s="187"/>
    </row>
    <row r="31" spans="1:17" s="134" customFormat="1" ht="44.25" customHeight="1">
      <c r="A31" s="187"/>
      <c r="B31" s="187"/>
      <c r="C31" s="187"/>
      <c r="D31" s="187"/>
      <c r="E31" s="187"/>
      <c r="F31" s="187"/>
      <c r="G31" s="187"/>
      <c r="H31" s="187"/>
      <c r="I31" s="187"/>
      <c r="J31" s="187"/>
      <c r="K31" s="187"/>
      <c r="L31" s="187"/>
      <c r="M31" s="187"/>
      <c r="N31" s="187"/>
      <c r="O31" s="187"/>
      <c r="P31" s="187"/>
      <c r="Q31" s="187"/>
    </row>
    <row r="32" spans="1:17" s="134" customFormat="1" ht="31.5" customHeight="1">
      <c r="A32" s="187"/>
      <c r="B32" s="187"/>
      <c r="C32" s="187"/>
      <c r="D32" s="187"/>
      <c r="E32" s="187"/>
      <c r="F32" s="187"/>
      <c r="G32" s="187"/>
      <c r="H32" s="187"/>
      <c r="I32" s="187"/>
      <c r="J32" s="187"/>
      <c r="K32" s="187"/>
      <c r="L32" s="187"/>
      <c r="M32" s="187"/>
      <c r="N32" s="187"/>
      <c r="O32" s="187"/>
      <c r="P32" s="187"/>
      <c r="Q32" s="187"/>
    </row>
    <row r="33" spans="1:17" s="134" customFormat="1" ht="43.5" customHeight="1">
      <c r="A33" s="187"/>
      <c r="B33" s="187"/>
      <c r="C33" s="187"/>
      <c r="D33" s="187"/>
      <c r="E33" s="187"/>
      <c r="F33" s="187"/>
      <c r="G33" s="187"/>
      <c r="H33" s="187"/>
      <c r="I33" s="187"/>
      <c r="J33" s="187"/>
      <c r="K33" s="187"/>
      <c r="L33" s="187"/>
      <c r="M33" s="187"/>
      <c r="N33" s="187"/>
      <c r="O33" s="187"/>
      <c r="P33" s="187"/>
      <c r="Q33" s="187"/>
    </row>
    <row r="34" spans="1:17" s="134" customFormat="1" ht="29.25" customHeight="1">
      <c r="A34" s="187"/>
      <c r="B34" s="187"/>
      <c r="C34" s="187"/>
      <c r="D34" s="187"/>
      <c r="E34" s="187"/>
      <c r="F34" s="187"/>
      <c r="G34" s="187"/>
      <c r="H34" s="187"/>
      <c r="I34" s="187"/>
      <c r="J34" s="187"/>
      <c r="K34" s="187"/>
      <c r="L34" s="187"/>
      <c r="M34" s="187"/>
      <c r="N34" s="187"/>
      <c r="O34" s="187"/>
      <c r="P34" s="187"/>
      <c r="Q34" s="187"/>
    </row>
    <row r="35" spans="1:17" s="134" customFormat="1" ht="42.75" customHeight="1">
      <c r="A35" s="187"/>
      <c r="B35" s="187"/>
      <c r="C35" s="187"/>
      <c r="D35" s="187"/>
      <c r="E35" s="187"/>
      <c r="F35" s="187"/>
      <c r="G35" s="187"/>
      <c r="H35" s="187"/>
      <c r="I35" s="187"/>
      <c r="J35" s="187"/>
      <c r="K35" s="187"/>
      <c r="L35" s="187"/>
      <c r="M35" s="187"/>
      <c r="N35" s="187"/>
      <c r="O35" s="187"/>
      <c r="P35" s="187"/>
      <c r="Q35" s="187"/>
    </row>
    <row r="36" spans="1:17">
      <c r="A36" s="187"/>
      <c r="B36" s="187"/>
      <c r="C36" s="187"/>
      <c r="D36" s="187"/>
      <c r="E36" s="187"/>
      <c r="F36" s="187"/>
      <c r="G36" s="187"/>
      <c r="H36" s="187"/>
      <c r="I36" s="187"/>
      <c r="J36" s="187"/>
      <c r="K36" s="187"/>
      <c r="L36" s="187"/>
      <c r="M36" s="187"/>
      <c r="N36" s="187"/>
      <c r="O36" s="187"/>
      <c r="P36" s="187"/>
      <c r="Q36" s="187"/>
    </row>
  </sheetData>
  <mergeCells count="30">
    <mergeCell ref="A24:Q24"/>
    <mergeCell ref="A25:Q25"/>
    <mergeCell ref="A26:Q26"/>
    <mergeCell ref="A27:Q27"/>
    <mergeCell ref="A28:Q28"/>
    <mergeCell ref="A23:Q23"/>
    <mergeCell ref="B14:O14"/>
    <mergeCell ref="B15:O15"/>
    <mergeCell ref="B16:O16"/>
    <mergeCell ref="B17:O17"/>
    <mergeCell ref="B18:O18"/>
    <mergeCell ref="A19:O19"/>
    <mergeCell ref="P19:Q19"/>
    <mergeCell ref="A20:O20"/>
    <mergeCell ref="P20:Q20"/>
    <mergeCell ref="A21:O21"/>
    <mergeCell ref="P21:Q21"/>
    <mergeCell ref="A1:P1"/>
    <mergeCell ref="B13:O13"/>
    <mergeCell ref="A3:O3"/>
    <mergeCell ref="P3:Q3"/>
    <mergeCell ref="A4:O4"/>
    <mergeCell ref="P4:Q5"/>
    <mergeCell ref="A5:O5"/>
    <mergeCell ref="A6:Q6"/>
    <mergeCell ref="B7:O7"/>
    <mergeCell ref="B8:C8"/>
    <mergeCell ref="B9:C9"/>
    <mergeCell ref="B10:C10"/>
    <mergeCell ref="B11:O11"/>
  </mergeCells>
  <phoneticPr fontId="4"/>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46"/>
  <sheetViews>
    <sheetView view="pageBreakPreview" topLeftCell="A25" zoomScaleNormal="100" workbookViewId="0">
      <selection activeCell="A26" sqref="A26:O26"/>
    </sheetView>
  </sheetViews>
  <sheetFormatPr defaultRowHeight="13.5"/>
  <cols>
    <col min="1" max="1" width="7" style="129" customWidth="1"/>
    <col min="2" max="2" width="8.125" style="129" customWidth="1"/>
    <col min="3" max="11" width="5.625" style="129" customWidth="1"/>
    <col min="12" max="12" width="6.125" style="129" customWidth="1"/>
    <col min="13" max="14" width="5.625" style="129" customWidth="1"/>
    <col min="15" max="15" width="7.375" style="129" customWidth="1"/>
    <col min="16" max="17" width="6.625" style="130" customWidth="1"/>
    <col min="18" max="16384" width="9" style="129"/>
  </cols>
  <sheetData>
    <row r="1" spans="1:32" ht="33" customHeight="1">
      <c r="A1" s="1103" t="s">
        <v>518</v>
      </c>
      <c r="B1" s="1103"/>
      <c r="C1" s="1103"/>
      <c r="D1" s="1103"/>
      <c r="E1" s="1103"/>
      <c r="F1" s="1103"/>
      <c r="G1" s="1103"/>
      <c r="H1" s="1103"/>
      <c r="I1" s="1103"/>
      <c r="J1" s="1103"/>
      <c r="K1" s="1103"/>
      <c r="L1" s="1103"/>
      <c r="M1" s="1103"/>
      <c r="N1" s="1103"/>
      <c r="O1" s="1103"/>
      <c r="P1" s="1103"/>
      <c r="Q1" s="128"/>
    </row>
    <row r="2" spans="1:32" ht="27" customHeight="1" thickBot="1">
      <c r="A2" s="137"/>
      <c r="B2" s="137"/>
      <c r="C2" s="137"/>
      <c r="D2" s="137"/>
      <c r="E2" s="137"/>
      <c r="F2" s="137"/>
      <c r="G2" s="137"/>
      <c r="H2" s="137"/>
      <c r="I2" s="137"/>
      <c r="J2" s="137"/>
      <c r="K2" s="137"/>
      <c r="L2" s="137"/>
      <c r="M2" s="137"/>
      <c r="N2" s="137"/>
      <c r="O2" s="137"/>
      <c r="P2" s="137"/>
      <c r="Q2" s="136"/>
    </row>
    <row r="3" spans="1:32" ht="14.25" thickBot="1">
      <c r="A3" s="1210" t="s">
        <v>331</v>
      </c>
      <c r="B3" s="1211"/>
      <c r="C3" s="1211"/>
      <c r="D3" s="1211"/>
      <c r="E3" s="1211"/>
      <c r="F3" s="1211"/>
      <c r="G3" s="1211"/>
      <c r="H3" s="1211"/>
      <c r="I3" s="1211"/>
      <c r="J3" s="1211"/>
      <c r="K3" s="1211"/>
      <c r="L3" s="1211"/>
      <c r="M3" s="1211"/>
      <c r="N3" s="1211"/>
      <c r="O3" s="1212"/>
      <c r="P3" s="1213" t="s">
        <v>379</v>
      </c>
      <c r="Q3" s="1214"/>
    </row>
    <row r="4" spans="1:32" s="130" customFormat="1">
      <c r="A4" s="1281" t="s">
        <v>519</v>
      </c>
      <c r="B4" s="1282"/>
      <c r="C4" s="1282"/>
      <c r="D4" s="1282"/>
      <c r="E4" s="1282"/>
      <c r="F4" s="1282"/>
      <c r="G4" s="1282"/>
      <c r="H4" s="1282"/>
      <c r="I4" s="1282"/>
      <c r="J4" s="1282"/>
      <c r="K4" s="1282"/>
      <c r="L4" s="1282"/>
      <c r="M4" s="1282"/>
      <c r="N4" s="1282"/>
      <c r="O4" s="1282"/>
      <c r="P4" s="1282"/>
      <c r="Q4" s="1283"/>
    </row>
    <row r="5" spans="1:32" s="131" customFormat="1" ht="42.75" customHeight="1">
      <c r="A5" s="1284" t="s">
        <v>520</v>
      </c>
      <c r="B5" s="1285"/>
      <c r="C5" s="1285"/>
      <c r="D5" s="1285"/>
      <c r="E5" s="1285"/>
      <c r="F5" s="1285"/>
      <c r="G5" s="1285"/>
      <c r="H5" s="1285"/>
      <c r="I5" s="1285"/>
      <c r="J5" s="1285"/>
      <c r="K5" s="1285"/>
      <c r="L5" s="1285"/>
      <c r="M5" s="1285"/>
      <c r="N5" s="1285"/>
      <c r="O5" s="1286"/>
      <c r="P5" s="1287" t="s">
        <v>521</v>
      </c>
      <c r="Q5" s="1288"/>
    </row>
    <row r="6" spans="1:32" s="131" customFormat="1" ht="35.25" customHeight="1">
      <c r="A6" s="1291" t="s">
        <v>478</v>
      </c>
      <c r="B6" s="1292"/>
      <c r="C6" s="1292"/>
      <c r="D6" s="1292"/>
      <c r="E6" s="1292"/>
      <c r="F6" s="1292"/>
      <c r="G6" s="1292"/>
      <c r="H6" s="1292"/>
      <c r="I6" s="1292"/>
      <c r="J6" s="1292"/>
      <c r="K6" s="1292"/>
      <c r="L6" s="1292"/>
      <c r="M6" s="1292"/>
      <c r="N6" s="1292"/>
      <c r="O6" s="1293"/>
      <c r="P6" s="1289"/>
      <c r="Q6" s="1290"/>
    </row>
    <row r="7" spans="1:32" s="131" customFormat="1" ht="36.75" customHeight="1">
      <c r="A7" s="1294" t="s">
        <v>522</v>
      </c>
      <c r="B7" s="1249"/>
      <c r="C7" s="1249"/>
      <c r="D7" s="1249"/>
      <c r="E7" s="1249"/>
      <c r="F7" s="1249"/>
      <c r="G7" s="1249"/>
      <c r="H7" s="1249"/>
      <c r="I7" s="1249"/>
      <c r="J7" s="1249"/>
      <c r="K7" s="1249"/>
      <c r="L7" s="1249"/>
      <c r="M7" s="1249"/>
      <c r="N7" s="1249"/>
      <c r="O7" s="1295"/>
      <c r="P7" s="1296" t="s">
        <v>523</v>
      </c>
      <c r="Q7" s="1290"/>
    </row>
    <row r="8" spans="1:32" s="131" customFormat="1" ht="35.25" customHeight="1">
      <c r="A8" s="1291" t="s">
        <v>478</v>
      </c>
      <c r="B8" s="1292"/>
      <c r="C8" s="1292"/>
      <c r="D8" s="1292"/>
      <c r="E8" s="1292"/>
      <c r="F8" s="1292"/>
      <c r="G8" s="1292"/>
      <c r="H8" s="1292"/>
      <c r="I8" s="1292"/>
      <c r="J8" s="1292"/>
      <c r="K8" s="1292"/>
      <c r="L8" s="1292"/>
      <c r="M8" s="1292"/>
      <c r="N8" s="1292"/>
      <c r="O8" s="1293"/>
      <c r="P8" s="1289"/>
      <c r="Q8" s="1290"/>
      <c r="R8" s="153"/>
      <c r="S8" s="153"/>
      <c r="T8" s="153"/>
      <c r="U8" s="153"/>
      <c r="V8" s="153"/>
      <c r="W8" s="153"/>
      <c r="X8" s="153"/>
      <c r="Y8" s="153"/>
      <c r="Z8" s="153"/>
      <c r="AA8" s="153"/>
      <c r="AB8" s="153"/>
      <c r="AC8" s="153"/>
      <c r="AD8" s="153"/>
      <c r="AE8" s="154"/>
    </row>
    <row r="9" spans="1:32" s="131" customFormat="1" ht="39.75" customHeight="1">
      <c r="A9" s="1294" t="s">
        <v>524</v>
      </c>
      <c r="B9" s="1249"/>
      <c r="C9" s="1249"/>
      <c r="D9" s="1249"/>
      <c r="E9" s="1249"/>
      <c r="F9" s="1249"/>
      <c r="G9" s="1249"/>
      <c r="H9" s="1249"/>
      <c r="I9" s="1249"/>
      <c r="J9" s="1249"/>
      <c r="K9" s="1249"/>
      <c r="L9" s="1249"/>
      <c r="M9" s="1249"/>
      <c r="N9" s="1249"/>
      <c r="O9" s="1295"/>
      <c r="P9" s="1296" t="s">
        <v>523</v>
      </c>
      <c r="Q9" s="1290"/>
      <c r="R9" s="157"/>
      <c r="S9" s="153"/>
      <c r="T9" s="153"/>
      <c r="U9" s="153"/>
      <c r="V9" s="153"/>
      <c r="W9" s="153"/>
      <c r="X9" s="153"/>
      <c r="Y9" s="153"/>
      <c r="Z9" s="153"/>
      <c r="AA9" s="153"/>
      <c r="AB9" s="153"/>
      <c r="AC9" s="153"/>
      <c r="AD9" s="153"/>
      <c r="AE9" s="153"/>
      <c r="AF9" s="154"/>
    </row>
    <row r="10" spans="1:32" s="131" customFormat="1" ht="45.75" customHeight="1" thickBot="1">
      <c r="A10" s="1299" t="s">
        <v>478</v>
      </c>
      <c r="B10" s="1300"/>
      <c r="C10" s="1300"/>
      <c r="D10" s="1300"/>
      <c r="E10" s="1300"/>
      <c r="F10" s="1300"/>
      <c r="G10" s="1300"/>
      <c r="H10" s="1300"/>
      <c r="I10" s="1300"/>
      <c r="J10" s="1300"/>
      <c r="K10" s="1300"/>
      <c r="L10" s="1300"/>
      <c r="M10" s="1300"/>
      <c r="N10" s="1300"/>
      <c r="O10" s="1301"/>
      <c r="P10" s="1297"/>
      <c r="Q10" s="1298"/>
      <c r="R10" s="157"/>
      <c r="S10" s="153"/>
      <c r="T10" s="153"/>
      <c r="U10" s="153"/>
      <c r="V10" s="153"/>
      <c r="W10" s="153"/>
      <c r="X10" s="153"/>
      <c r="Y10" s="153"/>
      <c r="Z10" s="153"/>
      <c r="AA10" s="153"/>
      <c r="AB10" s="153"/>
      <c r="AC10" s="153"/>
      <c r="AD10" s="153"/>
      <c r="AE10" s="153"/>
      <c r="AF10" s="154"/>
    </row>
    <row r="11" spans="1:32" s="161" customFormat="1" ht="20.25" customHeight="1">
      <c r="A11" s="155"/>
      <c r="B11" s="153"/>
      <c r="C11" s="153"/>
      <c r="D11" s="153"/>
      <c r="E11" s="153"/>
      <c r="F11" s="153"/>
      <c r="G11" s="153"/>
      <c r="H11" s="153"/>
      <c r="I11" s="153"/>
      <c r="J11" s="153"/>
      <c r="K11" s="153"/>
      <c r="L11" s="153"/>
      <c r="M11" s="153"/>
      <c r="N11" s="153"/>
      <c r="O11" s="153"/>
      <c r="P11" s="154"/>
      <c r="Q11" s="156"/>
      <c r="R11" s="157"/>
    </row>
    <row r="12" spans="1:32" s="161" customFormat="1" ht="13.5" customHeight="1">
      <c r="A12" s="1235" t="s">
        <v>480</v>
      </c>
      <c r="B12" s="1236"/>
      <c r="C12" s="1236"/>
      <c r="D12" s="1236"/>
      <c r="E12" s="1236"/>
      <c r="F12" s="1236"/>
      <c r="G12" s="1236"/>
      <c r="H12" s="1236"/>
      <c r="I12" s="1236"/>
      <c r="J12" s="1236"/>
      <c r="K12" s="1236"/>
      <c r="L12" s="1236"/>
      <c r="M12" s="1236"/>
      <c r="N12" s="1236"/>
      <c r="O12" s="1236"/>
      <c r="P12" s="1236"/>
      <c r="Q12" s="1237"/>
      <c r="R12" s="157"/>
    </row>
    <row r="13" spans="1:32" s="161" customFormat="1" ht="26.25" customHeight="1" thickBot="1">
      <c r="A13" s="158"/>
      <c r="B13" s="1238" t="s">
        <v>515</v>
      </c>
      <c r="C13" s="1238"/>
      <c r="D13" s="1238"/>
      <c r="E13" s="1238"/>
      <c r="F13" s="1238"/>
      <c r="G13" s="1238"/>
      <c r="H13" s="1238"/>
      <c r="I13" s="1238"/>
      <c r="J13" s="1238"/>
      <c r="K13" s="1238"/>
      <c r="L13" s="1238"/>
      <c r="M13" s="1238"/>
      <c r="N13" s="1238"/>
      <c r="O13" s="1238"/>
      <c r="P13" s="159"/>
      <c r="Q13" s="160"/>
    </row>
    <row r="14" spans="1:32" s="161" customFormat="1" ht="33.75" customHeight="1">
      <c r="A14" s="162"/>
      <c r="B14" s="1208" t="s">
        <v>482</v>
      </c>
      <c r="C14" s="1209"/>
      <c r="D14" s="163" t="s">
        <v>483</v>
      </c>
      <c r="E14" s="163" t="s">
        <v>484</v>
      </c>
      <c r="F14" s="163" t="s">
        <v>118</v>
      </c>
      <c r="G14" s="163" t="s">
        <v>119</v>
      </c>
      <c r="H14" s="163" t="s">
        <v>120</v>
      </c>
      <c r="I14" s="163" t="s">
        <v>485</v>
      </c>
      <c r="J14" s="163" t="s">
        <v>121</v>
      </c>
      <c r="K14" s="163" t="s">
        <v>122</v>
      </c>
      <c r="L14" s="163" t="s">
        <v>123</v>
      </c>
      <c r="M14" s="163" t="s">
        <v>487</v>
      </c>
      <c r="N14" s="164" t="s">
        <v>488</v>
      </c>
      <c r="O14" s="165" t="s">
        <v>489</v>
      </c>
      <c r="P14" s="166" t="s">
        <v>490</v>
      </c>
      <c r="Q14" s="167"/>
    </row>
    <row r="15" spans="1:32" s="161" customFormat="1" ht="36.75" customHeight="1">
      <c r="A15" s="138"/>
      <c r="B15" s="1243" t="s">
        <v>525</v>
      </c>
      <c r="C15" s="1244"/>
      <c r="D15" s="168"/>
      <c r="E15" s="168"/>
      <c r="F15" s="168"/>
      <c r="G15" s="168"/>
      <c r="H15" s="168"/>
      <c r="I15" s="168"/>
      <c r="J15" s="168"/>
      <c r="K15" s="168"/>
      <c r="L15" s="168"/>
      <c r="M15" s="168"/>
      <c r="N15" s="169"/>
      <c r="O15" s="170"/>
      <c r="P15" s="171" t="s">
        <v>492</v>
      </c>
      <c r="Q15" s="172"/>
    </row>
    <row r="16" spans="1:32" s="161" customFormat="1" ht="36.75" customHeight="1" thickBot="1">
      <c r="A16" s="173"/>
      <c r="B16" s="1245" t="s">
        <v>526</v>
      </c>
      <c r="C16" s="1246"/>
      <c r="D16" s="168"/>
      <c r="E16" s="168"/>
      <c r="F16" s="168"/>
      <c r="G16" s="168"/>
      <c r="H16" s="168"/>
      <c r="I16" s="168"/>
      <c r="J16" s="168"/>
      <c r="K16" s="168"/>
      <c r="L16" s="168"/>
      <c r="M16" s="168"/>
      <c r="N16" s="169"/>
      <c r="O16" s="174"/>
      <c r="P16" s="175" t="s">
        <v>527</v>
      </c>
      <c r="Q16" s="172"/>
    </row>
    <row r="17" spans="1:18" s="131" customFormat="1" ht="37.5" customHeight="1">
      <c r="A17" s="176"/>
      <c r="B17" s="1247" t="s">
        <v>495</v>
      </c>
      <c r="C17" s="1247"/>
      <c r="D17" s="1247"/>
      <c r="E17" s="1247"/>
      <c r="F17" s="1247"/>
      <c r="G17" s="1247"/>
      <c r="H17" s="1247"/>
      <c r="I17" s="1247"/>
      <c r="J17" s="1247"/>
      <c r="K17" s="1247"/>
      <c r="L17" s="1247"/>
      <c r="M17" s="1247"/>
      <c r="N17" s="1247"/>
      <c r="O17" s="1247"/>
      <c r="P17" s="157"/>
      <c r="Q17" s="177"/>
    </row>
    <row r="18" spans="1:18" s="131" customFormat="1" ht="34.5" customHeight="1">
      <c r="A18" s="178"/>
      <c r="B18" s="179"/>
      <c r="C18" s="179"/>
      <c r="D18" s="179"/>
      <c r="E18" s="179"/>
      <c r="F18" s="179"/>
      <c r="G18" s="179"/>
      <c r="H18" s="179"/>
      <c r="I18" s="179"/>
      <c r="J18" s="179"/>
      <c r="K18" s="179"/>
      <c r="L18" s="179"/>
      <c r="M18" s="179"/>
      <c r="N18" s="179"/>
      <c r="O18" s="179"/>
      <c r="P18" s="180"/>
      <c r="Q18" s="181"/>
    </row>
    <row r="19" spans="1:18" s="131" customFormat="1" ht="37.5" customHeight="1">
      <c r="A19" s="176"/>
      <c r="B19" s="1247" t="s">
        <v>496</v>
      </c>
      <c r="C19" s="1247"/>
      <c r="D19" s="1247"/>
      <c r="E19" s="1247"/>
      <c r="F19" s="1247"/>
      <c r="G19" s="1247"/>
      <c r="H19" s="1247"/>
      <c r="I19" s="1247"/>
      <c r="J19" s="1247"/>
      <c r="K19" s="1247"/>
      <c r="L19" s="1247"/>
      <c r="M19" s="1247"/>
      <c r="N19" s="1247"/>
      <c r="O19" s="1247"/>
      <c r="P19" s="157"/>
      <c r="Q19" s="177"/>
    </row>
    <row r="20" spans="1:18" s="131" customFormat="1" ht="21.95" customHeight="1">
      <c r="A20" s="176"/>
      <c r="B20" s="1248" t="s">
        <v>497</v>
      </c>
      <c r="C20" s="1248"/>
      <c r="D20" s="1248"/>
      <c r="E20" s="1248"/>
      <c r="F20" s="1248"/>
      <c r="G20" s="1248"/>
      <c r="H20" s="1248"/>
      <c r="I20" s="1248"/>
      <c r="J20" s="1248"/>
      <c r="K20" s="1248"/>
      <c r="L20" s="1248"/>
      <c r="M20" s="1248"/>
      <c r="N20" s="1248"/>
      <c r="O20" s="1248"/>
      <c r="P20" s="157"/>
      <c r="Q20" s="177"/>
    </row>
    <row r="21" spans="1:18" s="132" customFormat="1" ht="43.5" customHeight="1">
      <c r="A21" s="155"/>
      <c r="B21" s="1249" t="s">
        <v>498</v>
      </c>
      <c r="C21" s="1249"/>
      <c r="D21" s="1249"/>
      <c r="E21" s="1249"/>
      <c r="F21" s="1249"/>
      <c r="G21" s="1249"/>
      <c r="H21" s="1249"/>
      <c r="I21" s="1249"/>
      <c r="J21" s="1249"/>
      <c r="K21" s="1249"/>
      <c r="L21" s="1249"/>
      <c r="M21" s="1249"/>
      <c r="N21" s="1249"/>
      <c r="O21" s="1249"/>
      <c r="P21" s="157"/>
      <c r="Q21" s="177"/>
    </row>
    <row r="22" spans="1:18" s="131" customFormat="1" ht="43.5" customHeight="1">
      <c r="A22" s="155"/>
      <c r="B22" s="1249" t="s">
        <v>499</v>
      </c>
      <c r="C22" s="1249"/>
      <c r="D22" s="1249"/>
      <c r="E22" s="1249"/>
      <c r="F22" s="1249"/>
      <c r="G22" s="1249"/>
      <c r="H22" s="1249"/>
      <c r="I22" s="1249"/>
      <c r="J22" s="1249"/>
      <c r="K22" s="1249"/>
      <c r="L22" s="1249"/>
      <c r="M22" s="1249"/>
      <c r="N22" s="1249"/>
      <c r="O22" s="1249"/>
      <c r="P22" s="157"/>
      <c r="Q22" s="177"/>
    </row>
    <row r="23" spans="1:18" s="131" customFormat="1" ht="11.25" customHeight="1">
      <c r="A23" s="155"/>
      <c r="B23" s="1249" t="s">
        <v>500</v>
      </c>
      <c r="C23" s="1249"/>
      <c r="D23" s="1249"/>
      <c r="E23" s="1249"/>
      <c r="F23" s="1249"/>
      <c r="G23" s="1249"/>
      <c r="H23" s="1249"/>
      <c r="I23" s="1249"/>
      <c r="J23" s="1249"/>
      <c r="K23" s="1249"/>
      <c r="L23" s="1249"/>
      <c r="M23" s="1249"/>
      <c r="N23" s="1249"/>
      <c r="O23" s="1249"/>
      <c r="P23" s="157"/>
      <c r="Q23" s="177"/>
    </row>
    <row r="24" spans="1:18" ht="14.25" customHeight="1">
      <c r="A24" s="155"/>
      <c r="B24" s="1247" t="s">
        <v>495</v>
      </c>
      <c r="C24" s="1247"/>
      <c r="D24" s="1247"/>
      <c r="E24" s="1247"/>
      <c r="F24" s="1247"/>
      <c r="G24" s="1247"/>
      <c r="H24" s="1247"/>
      <c r="I24" s="1247"/>
      <c r="J24" s="1247"/>
      <c r="K24" s="1247"/>
      <c r="L24" s="1247"/>
      <c r="M24" s="1247"/>
      <c r="N24" s="1247"/>
      <c r="O24" s="1247"/>
      <c r="P24" s="157"/>
      <c r="Q24" s="177"/>
    </row>
    <row r="25" spans="1:18" ht="14.25" customHeight="1" thickBot="1">
      <c r="A25" s="188"/>
      <c r="B25" s="189"/>
      <c r="C25" s="189"/>
      <c r="D25" s="189"/>
      <c r="E25" s="189"/>
      <c r="F25" s="189"/>
      <c r="G25" s="189"/>
      <c r="H25" s="189"/>
      <c r="I25" s="189"/>
      <c r="J25" s="189"/>
      <c r="K25" s="189"/>
      <c r="L25" s="189"/>
      <c r="M25" s="189"/>
      <c r="N25" s="189"/>
      <c r="O25" s="189"/>
      <c r="P25" s="190"/>
      <c r="Q25" s="191"/>
      <c r="R25" s="185"/>
    </row>
    <row r="26" spans="1:18" ht="41.25" customHeight="1">
      <c r="A26" s="1250" t="s">
        <v>1023</v>
      </c>
      <c r="B26" s="1251"/>
      <c r="C26" s="1251"/>
      <c r="D26" s="1251"/>
      <c r="E26" s="1251"/>
      <c r="F26" s="1251"/>
      <c r="G26" s="1251"/>
      <c r="H26" s="1251"/>
      <c r="I26" s="1251"/>
      <c r="J26" s="1251"/>
      <c r="K26" s="1251"/>
      <c r="L26" s="1251"/>
      <c r="M26" s="1251"/>
      <c r="N26" s="1251"/>
      <c r="O26" s="1251"/>
      <c r="P26" s="1269"/>
      <c r="Q26" s="1270"/>
    </row>
    <row r="27" spans="1:18" ht="41.25" customHeight="1">
      <c r="A27" s="1239" t="s">
        <v>528</v>
      </c>
      <c r="B27" s="1240"/>
      <c r="C27" s="1240"/>
      <c r="D27" s="1240"/>
      <c r="E27" s="1240"/>
      <c r="F27" s="1240"/>
      <c r="G27" s="1240"/>
      <c r="H27" s="1240"/>
      <c r="I27" s="1240"/>
      <c r="J27" s="1240"/>
      <c r="K27" s="1240"/>
      <c r="L27" s="1240"/>
      <c r="M27" s="1240"/>
      <c r="N27" s="1240"/>
      <c r="O27" s="1240"/>
      <c r="P27" s="1274"/>
      <c r="Q27" s="1275"/>
    </row>
    <row r="28" spans="1:18" ht="45" customHeight="1" thickBot="1">
      <c r="A28" s="1256" t="s">
        <v>390</v>
      </c>
      <c r="B28" s="1257"/>
      <c r="C28" s="1257"/>
      <c r="D28" s="1257"/>
      <c r="E28" s="1257"/>
      <c r="F28" s="1257"/>
      <c r="G28" s="1257"/>
      <c r="H28" s="1257"/>
      <c r="I28" s="1257"/>
      <c r="J28" s="1257"/>
      <c r="K28" s="1257"/>
      <c r="L28" s="1257"/>
      <c r="M28" s="1257"/>
      <c r="N28" s="1257"/>
      <c r="O28" s="1257"/>
      <c r="P28" s="1279"/>
      <c r="Q28" s="1280"/>
    </row>
    <row r="29" spans="1:18" ht="10.5" customHeight="1">
      <c r="E29" s="185"/>
      <c r="F29" s="185"/>
      <c r="G29" s="185"/>
      <c r="H29" s="185"/>
      <c r="I29" s="185"/>
      <c r="J29" s="185"/>
      <c r="K29" s="185"/>
      <c r="L29" s="185"/>
      <c r="M29" s="185"/>
      <c r="N29" s="185"/>
      <c r="O29" s="185"/>
      <c r="P29" s="186"/>
      <c r="Q29" s="186"/>
    </row>
    <row r="30" spans="1:18" ht="4.5" customHeight="1">
      <c r="E30" s="185"/>
      <c r="F30" s="185"/>
      <c r="G30" s="185"/>
      <c r="H30" s="185"/>
      <c r="I30" s="185"/>
      <c r="J30" s="185"/>
      <c r="K30" s="185"/>
      <c r="L30" s="185"/>
      <c r="M30" s="185"/>
      <c r="N30" s="185"/>
      <c r="O30" s="185"/>
      <c r="P30" s="186"/>
      <c r="Q30" s="186"/>
    </row>
    <row r="31" spans="1:18" s="134" customFormat="1" ht="88.5" customHeight="1">
      <c r="A31" s="1254" t="s">
        <v>529</v>
      </c>
      <c r="B31" s="1255"/>
      <c r="C31" s="1255"/>
      <c r="D31" s="1255"/>
      <c r="E31" s="1255"/>
      <c r="F31" s="1255"/>
      <c r="G31" s="1255"/>
      <c r="H31" s="1255"/>
      <c r="I31" s="1255"/>
      <c r="J31" s="1255"/>
      <c r="K31" s="1255"/>
      <c r="L31" s="1255"/>
      <c r="M31" s="1255"/>
      <c r="N31" s="1255"/>
      <c r="O31" s="1255"/>
      <c r="P31" s="1255"/>
      <c r="Q31" s="1255"/>
    </row>
    <row r="32" spans="1:18" s="134" customFormat="1" ht="48" customHeight="1">
      <c r="A32" s="1254" t="s">
        <v>506</v>
      </c>
      <c r="B32" s="1255"/>
      <c r="C32" s="1255"/>
      <c r="D32" s="1255"/>
      <c r="E32" s="1255"/>
      <c r="F32" s="1255"/>
      <c r="G32" s="1255"/>
      <c r="H32" s="1255"/>
      <c r="I32" s="1255"/>
      <c r="J32" s="1255"/>
      <c r="K32" s="1255"/>
      <c r="L32" s="1255"/>
      <c r="M32" s="1255"/>
      <c r="N32" s="1255"/>
      <c r="O32" s="1255"/>
      <c r="P32" s="1255"/>
      <c r="Q32" s="1255"/>
    </row>
    <row r="33" spans="1:17" s="134" customFormat="1" ht="31.5" customHeight="1">
      <c r="A33" s="1254" t="s">
        <v>509</v>
      </c>
      <c r="B33" s="1255"/>
      <c r="C33" s="1255"/>
      <c r="D33" s="1255"/>
      <c r="E33" s="1255"/>
      <c r="F33" s="1255"/>
      <c r="G33" s="1255"/>
      <c r="H33" s="1255"/>
      <c r="I33" s="1255"/>
      <c r="J33" s="1255"/>
      <c r="K33" s="1255"/>
      <c r="L33" s="1255"/>
      <c r="M33" s="1255"/>
      <c r="N33" s="1255"/>
      <c r="O33" s="1255"/>
      <c r="P33" s="1255"/>
      <c r="Q33" s="1255"/>
    </row>
    <row r="34" spans="1:17" s="134" customFormat="1" ht="43.5" customHeight="1">
      <c r="A34" s="1254" t="s">
        <v>530</v>
      </c>
      <c r="B34" s="1255"/>
      <c r="C34" s="1255"/>
      <c r="D34" s="1255"/>
      <c r="E34" s="1255"/>
      <c r="F34" s="1255"/>
      <c r="G34" s="1255"/>
      <c r="H34" s="1255"/>
      <c r="I34" s="1255"/>
      <c r="J34" s="1255"/>
      <c r="K34" s="1255"/>
      <c r="L34" s="1255"/>
      <c r="M34" s="1255"/>
      <c r="N34" s="1255"/>
      <c r="O34" s="1255"/>
      <c r="P34" s="1255"/>
      <c r="Q34" s="1255"/>
    </row>
    <row r="35" spans="1:17" s="134" customFormat="1" ht="32.25" customHeight="1">
      <c r="A35" s="1254" t="s">
        <v>511</v>
      </c>
      <c r="B35" s="1255"/>
      <c r="C35" s="1255"/>
      <c r="D35" s="1255"/>
      <c r="E35" s="1255"/>
      <c r="F35" s="1255"/>
      <c r="G35" s="1255"/>
      <c r="H35" s="1255"/>
      <c r="I35" s="1255"/>
      <c r="J35" s="1255"/>
      <c r="K35" s="1255"/>
      <c r="L35" s="1255"/>
      <c r="M35" s="1255"/>
      <c r="N35" s="1255"/>
      <c r="O35" s="1255"/>
      <c r="P35" s="1255"/>
      <c r="Q35" s="1255"/>
    </row>
    <row r="36" spans="1:17" s="134" customFormat="1" ht="153" customHeight="1">
      <c r="A36" s="1254" t="s">
        <v>531</v>
      </c>
      <c r="B36" s="1255"/>
      <c r="C36" s="1255"/>
      <c r="D36" s="1255"/>
      <c r="E36" s="1255"/>
      <c r="F36" s="1255"/>
      <c r="G36" s="1255"/>
      <c r="H36" s="1255"/>
      <c r="I36" s="1255"/>
      <c r="J36" s="1255"/>
      <c r="K36" s="1255"/>
      <c r="L36" s="1255"/>
      <c r="M36" s="1255"/>
      <c r="N36" s="1255"/>
      <c r="O36" s="1255"/>
      <c r="P36" s="1255"/>
      <c r="Q36" s="1255"/>
    </row>
    <row r="37" spans="1:17">
      <c r="A37" s="1302"/>
      <c r="B37" s="1302"/>
      <c r="C37" s="1302"/>
      <c r="D37" s="1302"/>
      <c r="E37" s="1302"/>
      <c r="F37" s="1302"/>
      <c r="G37" s="1302"/>
      <c r="H37" s="1302"/>
      <c r="I37" s="1302"/>
      <c r="J37" s="1302"/>
      <c r="K37" s="1302"/>
      <c r="L37" s="1302"/>
      <c r="M37" s="1302"/>
      <c r="N37" s="1302"/>
      <c r="O37" s="1302"/>
      <c r="P37" s="1302"/>
      <c r="Q37" s="1302"/>
    </row>
    <row r="38" spans="1:17">
      <c r="A38" s="1302"/>
      <c r="B38" s="1302"/>
      <c r="C38" s="1302"/>
      <c r="D38" s="1302"/>
      <c r="E38" s="1302"/>
      <c r="F38" s="1302"/>
      <c r="G38" s="1302"/>
      <c r="H38" s="1302"/>
      <c r="I38" s="1302"/>
      <c r="J38" s="1302"/>
      <c r="K38" s="1302"/>
      <c r="L38" s="1302"/>
      <c r="M38" s="1302"/>
      <c r="N38" s="1302"/>
      <c r="O38" s="1302"/>
      <c r="P38" s="1302"/>
      <c r="Q38" s="1302"/>
    </row>
    <row r="39" spans="1:17">
      <c r="A39" s="1302"/>
      <c r="B39" s="1302"/>
      <c r="C39" s="1302"/>
      <c r="D39" s="1302"/>
      <c r="E39" s="1302"/>
      <c r="F39" s="1302"/>
      <c r="G39" s="1302"/>
      <c r="H39" s="1302"/>
      <c r="I39" s="1302"/>
      <c r="J39" s="1302"/>
      <c r="K39" s="1302"/>
      <c r="L39" s="1302"/>
      <c r="M39" s="1302"/>
      <c r="N39" s="1302"/>
      <c r="O39" s="1302"/>
      <c r="P39" s="1302"/>
      <c r="Q39" s="1302"/>
    </row>
    <row r="40" spans="1:17">
      <c r="A40" s="1302"/>
      <c r="B40" s="1302"/>
      <c r="C40" s="1302"/>
      <c r="D40" s="1302"/>
      <c r="E40" s="1302"/>
      <c r="F40" s="1302"/>
      <c r="G40" s="1302"/>
      <c r="H40" s="1302"/>
      <c r="I40" s="1302"/>
      <c r="J40" s="1302"/>
      <c r="K40" s="1302"/>
      <c r="L40" s="1302"/>
      <c r="M40" s="1302"/>
      <c r="N40" s="1302"/>
      <c r="O40" s="1302"/>
      <c r="P40" s="1302"/>
      <c r="Q40" s="1302"/>
    </row>
    <row r="41" spans="1:17">
      <c r="A41" s="1302"/>
      <c r="B41" s="1302"/>
      <c r="C41" s="1302"/>
      <c r="D41" s="1302"/>
      <c r="E41" s="1302"/>
      <c r="F41" s="1302"/>
      <c r="G41" s="1302"/>
      <c r="H41" s="1302"/>
      <c r="I41" s="1302"/>
      <c r="J41" s="1302"/>
      <c r="K41" s="1302"/>
      <c r="L41" s="1302"/>
      <c r="M41" s="1302"/>
      <c r="N41" s="1302"/>
      <c r="O41" s="1302"/>
      <c r="P41" s="1302"/>
      <c r="Q41" s="1302"/>
    </row>
    <row r="42" spans="1:17">
      <c r="A42" s="1302"/>
      <c r="B42" s="1302"/>
      <c r="C42" s="1302"/>
      <c r="D42" s="1302"/>
      <c r="E42" s="1302"/>
      <c r="F42" s="1302"/>
      <c r="G42" s="1302"/>
      <c r="H42" s="1302"/>
      <c r="I42" s="1302"/>
      <c r="J42" s="1302"/>
      <c r="K42" s="1302"/>
      <c r="L42" s="1302"/>
      <c r="M42" s="1302"/>
      <c r="N42" s="1302"/>
      <c r="O42" s="1302"/>
      <c r="P42" s="1302"/>
      <c r="Q42" s="1302"/>
    </row>
    <row r="43" spans="1:17">
      <c r="A43" s="1302"/>
      <c r="B43" s="1302"/>
      <c r="C43" s="1302"/>
      <c r="D43" s="1302"/>
      <c r="E43" s="1302"/>
      <c r="F43" s="1302"/>
      <c r="G43" s="1302"/>
      <c r="H43" s="1302"/>
      <c r="I43" s="1302"/>
      <c r="J43" s="1302"/>
      <c r="K43" s="1302"/>
      <c r="L43" s="1302"/>
      <c r="M43" s="1302"/>
      <c r="N43" s="1302"/>
      <c r="O43" s="1302"/>
      <c r="P43" s="1302"/>
      <c r="Q43" s="1302"/>
    </row>
    <row r="44" spans="1:17">
      <c r="A44" s="1302"/>
      <c r="B44" s="1302"/>
      <c r="C44" s="1302"/>
      <c r="D44" s="1302"/>
      <c r="E44" s="1302"/>
      <c r="F44" s="1302"/>
      <c r="G44" s="1302"/>
      <c r="H44" s="1302"/>
      <c r="I44" s="1302"/>
      <c r="J44" s="1302"/>
      <c r="K44" s="1302"/>
      <c r="L44" s="1302"/>
      <c r="M44" s="1302"/>
      <c r="N44" s="1302"/>
      <c r="O44" s="1302"/>
      <c r="P44" s="1302"/>
      <c r="Q44" s="1302"/>
    </row>
    <row r="45" spans="1:17">
      <c r="A45" s="1302"/>
      <c r="B45" s="1302"/>
      <c r="C45" s="1302"/>
      <c r="D45" s="1302"/>
      <c r="E45" s="1302"/>
      <c r="F45" s="1302"/>
      <c r="G45" s="1302"/>
      <c r="H45" s="1302"/>
      <c r="I45" s="1302"/>
      <c r="J45" s="1302"/>
      <c r="K45" s="1302"/>
      <c r="L45" s="1302"/>
      <c r="M45" s="1302"/>
      <c r="N45" s="1302"/>
      <c r="O45" s="1302"/>
      <c r="P45" s="1302"/>
      <c r="Q45" s="1302"/>
    </row>
    <row r="46" spans="1:17">
      <c r="A46" s="192"/>
      <c r="B46" s="192"/>
      <c r="C46" s="192"/>
      <c r="D46" s="192"/>
      <c r="E46" s="192"/>
      <c r="F46" s="192"/>
      <c r="G46" s="192"/>
      <c r="H46" s="192"/>
      <c r="I46" s="192"/>
      <c r="J46" s="192"/>
      <c r="K46" s="192"/>
      <c r="L46" s="192"/>
      <c r="M46" s="192"/>
      <c r="N46" s="192"/>
      <c r="O46" s="192"/>
      <c r="P46" s="192"/>
      <c r="Q46" s="192"/>
    </row>
  </sheetData>
  <mergeCells count="46">
    <mergeCell ref="A43:Q43"/>
    <mergeCell ref="A44:Q44"/>
    <mergeCell ref="A45:Q45"/>
    <mergeCell ref="A37:Q37"/>
    <mergeCell ref="A38:Q38"/>
    <mergeCell ref="A39:Q39"/>
    <mergeCell ref="A40:Q40"/>
    <mergeCell ref="A41:Q41"/>
    <mergeCell ref="A42:Q42"/>
    <mergeCell ref="A36:Q36"/>
    <mergeCell ref="A26:O26"/>
    <mergeCell ref="P26:Q26"/>
    <mergeCell ref="A27:O27"/>
    <mergeCell ref="P27:Q27"/>
    <mergeCell ref="A28:O28"/>
    <mergeCell ref="P28:Q28"/>
    <mergeCell ref="A31:Q31"/>
    <mergeCell ref="A32:Q32"/>
    <mergeCell ref="A33:Q33"/>
    <mergeCell ref="A34:Q34"/>
    <mergeCell ref="A35:Q35"/>
    <mergeCell ref="B24:O24"/>
    <mergeCell ref="A12:Q12"/>
    <mergeCell ref="B13:O13"/>
    <mergeCell ref="B14:C14"/>
    <mergeCell ref="B15:C15"/>
    <mergeCell ref="B16:C16"/>
    <mergeCell ref="B17:O17"/>
    <mergeCell ref="B19:O19"/>
    <mergeCell ref="B20:O20"/>
    <mergeCell ref="B21:O21"/>
    <mergeCell ref="B22:O22"/>
    <mergeCell ref="B23:O23"/>
    <mergeCell ref="A7:O7"/>
    <mergeCell ref="P7:Q8"/>
    <mergeCell ref="A8:O8"/>
    <mergeCell ref="A9:O9"/>
    <mergeCell ref="P9:Q10"/>
    <mergeCell ref="A10:O10"/>
    <mergeCell ref="A1:P1"/>
    <mergeCell ref="A3:O3"/>
    <mergeCell ref="P3:Q3"/>
    <mergeCell ref="A4:Q4"/>
    <mergeCell ref="A5:O5"/>
    <mergeCell ref="P5:Q6"/>
    <mergeCell ref="A6:O6"/>
  </mergeCells>
  <phoneticPr fontId="4"/>
  <printOptions horizontalCentered="1"/>
  <pageMargins left="0.55118110236220474" right="0.23622047244094491" top="0.47244094488188981" bottom="0.27559055118110237" header="0.31496062992125984" footer="0.19685039370078741"/>
  <pageSetup paperSize="9" scale="74" orientation="portrait" r:id="rId1"/>
  <headerFooter alignWithMargins="0">
    <oddFooter>&amp;C&amp;P/&amp;N</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19"/>
  <sheetViews>
    <sheetView view="pageBreakPreview" zoomScaleNormal="100" workbookViewId="0">
      <selection activeCell="A4" sqref="A4:O9"/>
    </sheetView>
  </sheetViews>
  <sheetFormatPr defaultRowHeight="13.5"/>
  <cols>
    <col min="1" max="1" width="2.125" style="129" customWidth="1"/>
    <col min="2" max="2" width="10" style="129" customWidth="1"/>
    <col min="3" max="3" width="4.875" style="129" customWidth="1"/>
    <col min="4" max="4" width="9.375" style="129" customWidth="1"/>
    <col min="5" max="5" width="4" style="129" customWidth="1"/>
    <col min="6" max="6" width="8.875" style="129" customWidth="1"/>
    <col min="7" max="7" width="5.625" style="129" customWidth="1"/>
    <col min="8" max="8" width="8.875" style="129" customWidth="1"/>
    <col min="9" max="9" width="4.375" style="129" customWidth="1"/>
    <col min="10" max="10" width="6.75" style="129" customWidth="1"/>
    <col min="11" max="15" width="5.625" style="129" customWidth="1"/>
    <col min="16" max="17" width="6.625" style="130" customWidth="1"/>
    <col min="18" max="16384" width="9" style="129"/>
  </cols>
  <sheetData>
    <row r="1" spans="1:17" ht="39" customHeight="1">
      <c r="A1" s="1207" t="s">
        <v>532</v>
      </c>
      <c r="B1" s="1207"/>
      <c r="C1" s="1207"/>
      <c r="D1" s="1207"/>
      <c r="E1" s="1207"/>
      <c r="F1" s="1207"/>
      <c r="G1" s="1207"/>
      <c r="H1" s="1207"/>
      <c r="I1" s="1207"/>
      <c r="J1" s="1207"/>
      <c r="K1" s="1207"/>
      <c r="L1" s="1207"/>
      <c r="M1" s="1207"/>
      <c r="N1" s="1207"/>
      <c r="O1" s="1207"/>
      <c r="P1" s="1207"/>
      <c r="Q1" s="128"/>
    </row>
    <row r="2" spans="1:17" ht="18" customHeight="1">
      <c r="A2" s="137"/>
      <c r="B2" s="137"/>
      <c r="C2" s="137"/>
      <c r="D2" s="137"/>
      <c r="E2" s="137"/>
      <c r="F2" s="137"/>
      <c r="G2" s="137"/>
      <c r="H2" s="137"/>
      <c r="I2" s="137"/>
      <c r="J2" s="137"/>
      <c r="K2" s="137"/>
      <c r="L2" s="137"/>
      <c r="M2" s="137"/>
      <c r="N2" s="137"/>
      <c r="O2" s="137"/>
      <c r="P2" s="137"/>
      <c r="Q2" s="136"/>
    </row>
    <row r="3" spans="1:17" s="130" customFormat="1" ht="23.25" customHeight="1">
      <c r="A3" s="1303" t="s">
        <v>331</v>
      </c>
      <c r="B3" s="1303"/>
      <c r="C3" s="1303"/>
      <c r="D3" s="1303"/>
      <c r="E3" s="1303"/>
      <c r="F3" s="1303"/>
      <c r="G3" s="1303"/>
      <c r="H3" s="1303"/>
      <c r="I3" s="1303"/>
      <c r="J3" s="1303"/>
      <c r="K3" s="1303"/>
      <c r="L3" s="1303"/>
      <c r="M3" s="1303"/>
      <c r="N3" s="1303"/>
      <c r="O3" s="1303"/>
      <c r="P3" s="1304" t="s">
        <v>342</v>
      </c>
      <c r="Q3" s="1305"/>
    </row>
    <row r="4" spans="1:17" s="131" customFormat="1" ht="71.25" customHeight="1">
      <c r="A4" s="1306" t="s">
        <v>533</v>
      </c>
      <c r="B4" s="1307"/>
      <c r="C4" s="1307"/>
      <c r="D4" s="1307"/>
      <c r="E4" s="1307"/>
      <c r="F4" s="1307"/>
      <c r="G4" s="1307"/>
      <c r="H4" s="1307"/>
      <c r="I4" s="1307"/>
      <c r="J4" s="1307"/>
      <c r="K4" s="1307"/>
      <c r="L4" s="1307"/>
      <c r="M4" s="1307"/>
      <c r="N4" s="1307"/>
      <c r="O4" s="1307"/>
      <c r="P4" s="1296" t="s">
        <v>534</v>
      </c>
      <c r="Q4" s="1308"/>
    </row>
    <row r="5" spans="1:17" s="131" customFormat="1" ht="49.5" customHeight="1">
      <c r="A5" s="1306" t="s">
        <v>535</v>
      </c>
      <c r="B5" s="1307"/>
      <c r="C5" s="1307"/>
      <c r="D5" s="1307"/>
      <c r="E5" s="1307"/>
      <c r="F5" s="1307"/>
      <c r="G5" s="1307"/>
      <c r="H5" s="1307"/>
      <c r="I5" s="1307"/>
      <c r="J5" s="1307"/>
      <c r="K5" s="1307"/>
      <c r="L5" s="1307"/>
      <c r="M5" s="1307"/>
      <c r="N5" s="1307"/>
      <c r="O5" s="1307"/>
      <c r="P5" s="1296" t="s">
        <v>534</v>
      </c>
      <c r="Q5" s="1308"/>
    </row>
    <row r="6" spans="1:17" s="131" customFormat="1" ht="49.5" customHeight="1">
      <c r="A6" s="1306" t="s">
        <v>536</v>
      </c>
      <c r="B6" s="1307"/>
      <c r="C6" s="1307"/>
      <c r="D6" s="1307"/>
      <c r="E6" s="1307"/>
      <c r="F6" s="1307"/>
      <c r="G6" s="1307"/>
      <c r="H6" s="1307"/>
      <c r="I6" s="1307"/>
      <c r="J6" s="1307"/>
      <c r="K6" s="1307"/>
      <c r="L6" s="1307"/>
      <c r="M6" s="1307"/>
      <c r="N6" s="1307"/>
      <c r="O6" s="1307"/>
      <c r="P6" s="1296" t="s">
        <v>534</v>
      </c>
      <c r="Q6" s="1308"/>
    </row>
    <row r="7" spans="1:17" s="131" customFormat="1" ht="49.5" customHeight="1">
      <c r="A7" s="1306" t="s">
        <v>575</v>
      </c>
      <c r="B7" s="1307"/>
      <c r="C7" s="1307"/>
      <c r="D7" s="1307"/>
      <c r="E7" s="1307"/>
      <c r="F7" s="1307"/>
      <c r="G7" s="1307"/>
      <c r="H7" s="1307"/>
      <c r="I7" s="1307"/>
      <c r="J7" s="1307"/>
      <c r="K7" s="1307"/>
      <c r="L7" s="1307"/>
      <c r="M7" s="1307"/>
      <c r="N7" s="1307"/>
      <c r="O7" s="1307"/>
      <c r="P7" s="1296" t="s">
        <v>534</v>
      </c>
      <c r="Q7" s="1308"/>
    </row>
    <row r="8" spans="1:17" s="131" customFormat="1" ht="71.25" customHeight="1">
      <c r="A8" s="1306" t="s">
        <v>537</v>
      </c>
      <c r="B8" s="1307"/>
      <c r="C8" s="1307"/>
      <c r="D8" s="1307"/>
      <c r="E8" s="1307"/>
      <c r="F8" s="1307"/>
      <c r="G8" s="1307"/>
      <c r="H8" s="1307"/>
      <c r="I8" s="1307"/>
      <c r="J8" s="1307"/>
      <c r="K8" s="1307"/>
      <c r="L8" s="1307"/>
      <c r="M8" s="1307"/>
      <c r="N8" s="1307"/>
      <c r="O8" s="1307"/>
      <c r="P8" s="1296" t="s">
        <v>534</v>
      </c>
      <c r="Q8" s="1308"/>
    </row>
    <row r="9" spans="1:17" s="131" customFormat="1" ht="49.5" customHeight="1">
      <c r="A9" s="1306" t="s">
        <v>390</v>
      </c>
      <c r="B9" s="1307"/>
      <c r="C9" s="1307"/>
      <c r="D9" s="1307"/>
      <c r="E9" s="1307"/>
      <c r="F9" s="1307"/>
      <c r="G9" s="1307"/>
      <c r="H9" s="1307"/>
      <c r="I9" s="1307"/>
      <c r="J9" s="1307"/>
      <c r="K9" s="1307"/>
      <c r="L9" s="1307"/>
      <c r="M9" s="1307"/>
      <c r="N9" s="1307"/>
      <c r="O9" s="1307"/>
      <c r="P9" s="1296" t="s">
        <v>534</v>
      </c>
      <c r="Q9" s="1308"/>
    </row>
    <row r="10" spans="1:17" ht="26.25" customHeight="1"/>
    <row r="12" spans="1:17" ht="26.25" customHeight="1"/>
    <row r="13" spans="1:17" ht="29.25" customHeight="1">
      <c r="B13" s="185"/>
      <c r="C13" s="185"/>
      <c r="D13" s="185"/>
      <c r="E13" s="185"/>
      <c r="F13" s="185"/>
      <c r="G13" s="185"/>
      <c r="H13" s="185"/>
      <c r="I13" s="185"/>
      <c r="J13" s="185"/>
      <c r="K13" s="185"/>
      <c r="L13" s="185"/>
      <c r="M13" s="185"/>
      <c r="N13" s="185"/>
      <c r="O13" s="185"/>
      <c r="P13" s="186"/>
    </row>
    <row r="14" spans="1:17" ht="12.75" customHeight="1">
      <c r="D14" s="185"/>
      <c r="E14" s="185"/>
      <c r="F14" s="185"/>
      <c r="G14" s="185"/>
      <c r="H14" s="185"/>
      <c r="I14" s="185"/>
      <c r="J14" s="185"/>
      <c r="K14" s="185"/>
      <c r="L14" s="185"/>
      <c r="M14" s="185"/>
      <c r="N14" s="185"/>
      <c r="O14" s="185"/>
      <c r="P14" s="186"/>
    </row>
    <row r="15" spans="1:17" ht="38.25" customHeight="1">
      <c r="B15" s="193"/>
      <c r="D15" s="185"/>
      <c r="E15" s="185"/>
      <c r="F15" s="185"/>
      <c r="G15" s="185"/>
      <c r="H15" s="185"/>
      <c r="I15" s="185"/>
      <c r="J15" s="185"/>
      <c r="K15" s="185"/>
      <c r="L15" s="185"/>
      <c r="M15" s="185"/>
      <c r="N15" s="185"/>
      <c r="O15" s="185"/>
      <c r="P15" s="186"/>
    </row>
    <row r="16" spans="1:17" ht="10.5" customHeight="1">
      <c r="D16" s="185"/>
      <c r="E16" s="185"/>
      <c r="F16" s="185"/>
      <c r="G16" s="185"/>
      <c r="H16" s="185"/>
      <c r="I16" s="185"/>
      <c r="J16" s="185"/>
      <c r="K16" s="185"/>
      <c r="L16" s="185"/>
      <c r="M16" s="185"/>
      <c r="N16" s="185"/>
      <c r="O16" s="185"/>
      <c r="P16" s="186"/>
    </row>
    <row r="17" spans="1:17" ht="4.5" customHeight="1">
      <c r="D17" s="185"/>
      <c r="E17" s="185"/>
      <c r="F17" s="185"/>
      <c r="G17" s="185"/>
      <c r="H17" s="185"/>
      <c r="I17" s="185"/>
      <c r="J17" s="185"/>
      <c r="K17" s="185"/>
      <c r="L17" s="185"/>
      <c r="M17" s="185"/>
      <c r="N17" s="185"/>
      <c r="O17" s="185"/>
      <c r="P17" s="186"/>
    </row>
    <row r="18" spans="1:17" ht="37.5" customHeight="1"/>
    <row r="19" spans="1:17" s="134" customFormat="1" ht="79.5" customHeight="1">
      <c r="A19" s="1309"/>
      <c r="B19" s="1310"/>
      <c r="C19" s="1310"/>
      <c r="D19" s="1310"/>
      <c r="E19" s="1310"/>
      <c r="F19" s="1310"/>
      <c r="G19" s="1310"/>
      <c r="H19" s="1310"/>
      <c r="I19" s="1310"/>
      <c r="J19" s="1310"/>
      <c r="K19" s="1310"/>
      <c r="L19" s="1310"/>
      <c r="M19" s="1310"/>
      <c r="N19" s="1310"/>
      <c r="O19" s="1310"/>
      <c r="P19" s="1310"/>
      <c r="Q19" s="1310"/>
    </row>
  </sheetData>
  <mergeCells count="16">
    <mergeCell ref="A5:O5"/>
    <mergeCell ref="P5:Q5"/>
    <mergeCell ref="A9:O9"/>
    <mergeCell ref="P9:Q9"/>
    <mergeCell ref="A19:Q19"/>
    <mergeCell ref="A6:O6"/>
    <mergeCell ref="P6:Q6"/>
    <mergeCell ref="A7:O7"/>
    <mergeCell ref="P7:Q7"/>
    <mergeCell ref="A8:O8"/>
    <mergeCell ref="P8:Q8"/>
    <mergeCell ref="A1:P1"/>
    <mergeCell ref="A3:O3"/>
    <mergeCell ref="P3:Q3"/>
    <mergeCell ref="A4:O4"/>
    <mergeCell ref="P4:Q4"/>
  </mergeCells>
  <phoneticPr fontId="4"/>
  <printOptions horizontalCentered="1"/>
  <pageMargins left="0.55118110236220474" right="0.23622047244094491" top="0.47244094488188981" bottom="0.27559055118110237" header="0.31496062992125984" footer="0.19685039370078741"/>
  <pageSetup paperSize="9" scale="90" orientation="portrait"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67"/>
  <sheetViews>
    <sheetView showGridLines="0" view="pageBreakPreview" zoomScale="85" zoomScaleNormal="100" zoomScaleSheetLayoutView="85" workbookViewId="0">
      <selection sqref="A1:A2"/>
    </sheetView>
  </sheetViews>
  <sheetFormatPr defaultRowHeight="18" customHeight="1"/>
  <cols>
    <col min="1" max="39" width="2.625" style="40" customWidth="1"/>
    <col min="40" max="16384" width="9" style="40"/>
  </cols>
  <sheetData>
    <row r="1" spans="1:73" ht="18" customHeight="1">
      <c r="A1" s="611" t="s">
        <v>147</v>
      </c>
      <c r="B1" s="612" t="s">
        <v>40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row>
    <row r="2" spans="1:73" ht="18" customHeight="1">
      <c r="A2" s="611"/>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row>
    <row r="3" spans="1:73" ht="18" customHeight="1">
      <c r="A3" s="34"/>
      <c r="B3" s="35"/>
      <c r="C3" s="35"/>
      <c r="D3" s="35"/>
      <c r="E3" s="35"/>
      <c r="F3" s="35"/>
      <c r="G3" s="35"/>
      <c r="H3" s="35"/>
      <c r="I3" s="35"/>
      <c r="J3" s="35"/>
      <c r="K3" s="35"/>
      <c r="L3" s="35"/>
      <c r="M3" s="35"/>
      <c r="N3" s="35"/>
      <c r="O3" s="35"/>
      <c r="P3" s="35"/>
      <c r="Q3" s="35"/>
      <c r="R3" s="35"/>
      <c r="S3" s="35"/>
      <c r="T3" s="35"/>
      <c r="U3" s="35"/>
      <c r="V3" s="35"/>
      <c r="W3" s="35"/>
      <c r="X3" s="35"/>
      <c r="Y3" s="36"/>
      <c r="Z3" s="37"/>
      <c r="AA3" s="88"/>
      <c r="AB3" s="36"/>
      <c r="AC3" s="36"/>
      <c r="AD3" s="36"/>
      <c r="AE3" s="36"/>
      <c r="AF3" s="36"/>
      <c r="AG3" s="36"/>
      <c r="AH3" s="876"/>
      <c r="AI3" s="876"/>
      <c r="AJ3" s="876"/>
      <c r="AK3" s="876"/>
      <c r="AL3" s="876"/>
      <c r="AM3" s="876"/>
    </row>
    <row r="4" spans="1:73" ht="18" customHeight="1" thickBot="1">
      <c r="A4" s="33" t="s">
        <v>141</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row>
    <row r="5" spans="1:73" ht="15" customHeight="1">
      <c r="B5" s="739">
        <v>1</v>
      </c>
      <c r="C5" s="740"/>
      <c r="D5" s="700" t="s">
        <v>173</v>
      </c>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39"/>
      <c r="AI5" s="586"/>
      <c r="AJ5" s="586"/>
      <c r="AK5" s="586"/>
      <c r="AL5" s="586"/>
      <c r="AM5" s="638"/>
    </row>
    <row r="6" spans="1:73" ht="15" customHeight="1">
      <c r="B6" s="656"/>
      <c r="C6" s="657"/>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56"/>
      <c r="AI6" s="637"/>
      <c r="AJ6" s="637"/>
      <c r="AK6" s="637"/>
      <c r="AL6" s="637"/>
      <c r="AM6" s="639"/>
    </row>
    <row r="7" spans="1:73" ht="15" customHeight="1">
      <c r="B7" s="655">
        <f>B5+1</f>
        <v>2</v>
      </c>
      <c r="C7" s="642"/>
      <c r="D7" s="658" t="s">
        <v>174</v>
      </c>
      <c r="E7" s="65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c r="AH7" s="655"/>
      <c r="AI7" s="641"/>
      <c r="AJ7" s="641"/>
      <c r="AK7" s="641"/>
      <c r="AL7" s="641"/>
      <c r="AM7" s="799"/>
    </row>
    <row r="8" spans="1:73" ht="15" customHeight="1">
      <c r="B8" s="680"/>
      <c r="C8" s="646"/>
      <c r="D8" s="66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80"/>
      <c r="AI8" s="577"/>
      <c r="AJ8" s="577"/>
      <c r="AK8" s="577"/>
      <c r="AL8" s="577"/>
      <c r="AM8" s="808"/>
    </row>
    <row r="9" spans="1:73" ht="15" customHeight="1">
      <c r="B9" s="656"/>
      <c r="C9" s="657"/>
      <c r="D9" s="661"/>
      <c r="E9" s="662"/>
      <c r="F9" s="662"/>
      <c r="G9" s="662"/>
      <c r="H9" s="662"/>
      <c r="I9" s="662"/>
      <c r="J9" s="662"/>
      <c r="K9" s="662"/>
      <c r="L9" s="662"/>
      <c r="M9" s="662"/>
      <c r="N9" s="662"/>
      <c r="O9" s="662"/>
      <c r="P9" s="662"/>
      <c r="Q9" s="662"/>
      <c r="R9" s="662"/>
      <c r="S9" s="662"/>
      <c r="T9" s="662"/>
      <c r="U9" s="662"/>
      <c r="V9" s="662"/>
      <c r="W9" s="662"/>
      <c r="X9" s="662"/>
      <c r="Y9" s="662"/>
      <c r="Z9" s="662"/>
      <c r="AA9" s="662"/>
      <c r="AB9" s="662"/>
      <c r="AC9" s="662"/>
      <c r="AD9" s="662"/>
      <c r="AE9" s="662"/>
      <c r="AF9" s="662"/>
      <c r="AG9" s="662"/>
      <c r="AH9" s="656"/>
      <c r="AI9" s="637"/>
      <c r="AJ9" s="637"/>
      <c r="AK9" s="637"/>
      <c r="AL9" s="637"/>
      <c r="AM9" s="639"/>
    </row>
    <row r="10" spans="1:73" ht="15" customHeight="1">
      <c r="B10" s="655">
        <f>B7+1</f>
        <v>3</v>
      </c>
      <c r="C10" s="642"/>
      <c r="D10" s="658" t="s">
        <v>175</v>
      </c>
      <c r="E10" s="659"/>
      <c r="F10" s="659"/>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5"/>
      <c r="AI10" s="641"/>
      <c r="AJ10" s="641"/>
      <c r="AK10" s="641"/>
      <c r="AL10" s="641"/>
      <c r="AM10" s="799"/>
    </row>
    <row r="11" spans="1:73" ht="15" customHeight="1">
      <c r="B11" s="680"/>
      <c r="C11" s="646"/>
      <c r="D11" s="66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630"/>
      <c r="AC11" s="630"/>
      <c r="AD11" s="630"/>
      <c r="AE11" s="630"/>
      <c r="AF11" s="630"/>
      <c r="AG11" s="630"/>
      <c r="AH11" s="680"/>
      <c r="AI11" s="577"/>
      <c r="AJ11" s="577"/>
      <c r="AK11" s="577"/>
      <c r="AL11" s="577"/>
      <c r="AM11" s="808"/>
    </row>
    <row r="12" spans="1:73" ht="15" customHeight="1">
      <c r="B12" s="656"/>
      <c r="C12" s="657"/>
      <c r="D12" s="661"/>
      <c r="E12" s="662"/>
      <c r="F12" s="662"/>
      <c r="G12" s="662"/>
      <c r="H12" s="662"/>
      <c r="I12" s="662"/>
      <c r="J12" s="662"/>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56"/>
      <c r="AI12" s="637"/>
      <c r="AJ12" s="637"/>
      <c r="AK12" s="637"/>
      <c r="AL12" s="637"/>
      <c r="AM12" s="639"/>
    </row>
    <row r="13" spans="1:73" ht="15" customHeight="1">
      <c r="A13" s="44"/>
      <c r="B13" s="824">
        <f>B10+1</f>
        <v>4</v>
      </c>
      <c r="C13" s="825"/>
      <c r="D13" s="602" t="s">
        <v>176</v>
      </c>
      <c r="E13" s="603"/>
      <c r="F13" s="603"/>
      <c r="G13" s="603"/>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3"/>
      <c r="AH13" s="824"/>
      <c r="AI13" s="829"/>
      <c r="AJ13" s="829"/>
      <c r="AK13" s="829"/>
      <c r="AL13" s="829"/>
      <c r="AM13" s="830"/>
    </row>
    <row r="14" spans="1:73" ht="15" customHeight="1">
      <c r="A14" s="44"/>
      <c r="B14" s="812"/>
      <c r="C14" s="826"/>
      <c r="D14" s="563"/>
      <c r="E14" s="564"/>
      <c r="F14" s="564"/>
      <c r="G14" s="564"/>
      <c r="H14" s="564"/>
      <c r="I14" s="564"/>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812"/>
      <c r="AI14" s="813"/>
      <c r="AJ14" s="813"/>
      <c r="AK14" s="813"/>
      <c r="AL14" s="813"/>
      <c r="AM14" s="814"/>
    </row>
    <row r="15" spans="1:73" ht="15" customHeight="1">
      <c r="A15" s="44"/>
      <c r="B15" s="827"/>
      <c r="C15" s="828"/>
      <c r="D15" s="590"/>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827"/>
      <c r="AI15" s="831"/>
      <c r="AJ15" s="831"/>
      <c r="AK15" s="831"/>
      <c r="AL15" s="831"/>
      <c r="AM15" s="832"/>
      <c r="AR15" s="564"/>
      <c r="AS15" s="564"/>
      <c r="AT15" s="564"/>
      <c r="AU15" s="564"/>
      <c r="AV15" s="564"/>
      <c r="AW15" s="564"/>
      <c r="AX15" s="564"/>
      <c r="AY15" s="564"/>
      <c r="AZ15" s="564"/>
      <c r="BA15" s="564"/>
      <c r="BB15" s="564"/>
      <c r="BC15" s="564"/>
      <c r="BD15" s="564"/>
      <c r="BE15" s="564"/>
      <c r="BF15" s="564"/>
      <c r="BG15" s="564"/>
      <c r="BH15" s="564"/>
      <c r="BI15" s="564"/>
      <c r="BJ15" s="564"/>
      <c r="BK15" s="564"/>
      <c r="BL15" s="564"/>
      <c r="BM15" s="564"/>
      <c r="BN15" s="564"/>
      <c r="BO15" s="564"/>
      <c r="BP15" s="564"/>
      <c r="BQ15" s="564"/>
      <c r="BR15" s="564"/>
      <c r="BS15" s="564"/>
      <c r="BT15" s="564"/>
      <c r="BU15" s="564"/>
    </row>
    <row r="16" spans="1:73" ht="15" customHeight="1">
      <c r="A16" s="44"/>
      <c r="B16" s="824">
        <f>B13+1</f>
        <v>5</v>
      </c>
      <c r="C16" s="825"/>
      <c r="D16" s="602" t="s">
        <v>177</v>
      </c>
      <c r="E16" s="603"/>
      <c r="F16" s="603"/>
      <c r="G16" s="603"/>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824"/>
      <c r="AI16" s="829"/>
      <c r="AJ16" s="829"/>
      <c r="AK16" s="829"/>
      <c r="AL16" s="829"/>
      <c r="AM16" s="830"/>
      <c r="AR16" s="564"/>
      <c r="AS16" s="564"/>
      <c r="AT16" s="564"/>
      <c r="AU16" s="564"/>
      <c r="AV16" s="564"/>
      <c r="AW16" s="564"/>
      <c r="AX16" s="564"/>
      <c r="AY16" s="564"/>
      <c r="AZ16" s="564"/>
      <c r="BA16" s="564"/>
      <c r="BB16" s="564"/>
      <c r="BC16" s="564"/>
      <c r="BD16" s="564"/>
      <c r="BE16" s="564"/>
      <c r="BF16" s="564"/>
      <c r="BG16" s="564"/>
      <c r="BH16" s="564"/>
      <c r="BI16" s="564"/>
      <c r="BJ16" s="564"/>
      <c r="BK16" s="564"/>
      <c r="BL16" s="564"/>
      <c r="BM16" s="564"/>
      <c r="BN16" s="564"/>
      <c r="BO16" s="564"/>
      <c r="BP16" s="564"/>
      <c r="BQ16" s="564"/>
      <c r="BR16" s="564"/>
      <c r="BS16" s="564"/>
      <c r="BT16" s="564"/>
      <c r="BU16" s="564"/>
    </row>
    <row r="17" spans="1:73" ht="15" customHeight="1">
      <c r="A17" s="44"/>
      <c r="B17" s="812"/>
      <c r="C17" s="826"/>
      <c r="D17" s="563"/>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812"/>
      <c r="AI17" s="813"/>
      <c r="AJ17" s="813"/>
      <c r="AK17" s="813"/>
      <c r="AL17" s="813"/>
      <c r="AM17" s="81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row>
    <row r="18" spans="1:73" ht="15" customHeight="1" thickBot="1">
      <c r="A18" s="44"/>
      <c r="B18" s="815"/>
      <c r="C18" s="854"/>
      <c r="D18" s="565"/>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815"/>
      <c r="AI18" s="816"/>
      <c r="AJ18" s="816"/>
      <c r="AK18" s="816"/>
      <c r="AL18" s="816"/>
      <c r="AM18" s="817"/>
    </row>
    <row r="19" spans="1:73" ht="18" customHeight="1">
      <c r="A19" s="44"/>
      <c r="B19" s="85"/>
      <c r="C19" s="85"/>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85"/>
      <c r="AI19" s="85"/>
      <c r="AJ19" s="85"/>
      <c r="AK19" s="85"/>
      <c r="AL19" s="85"/>
      <c r="AM19" s="50"/>
    </row>
    <row r="20" spans="1:73" ht="18" customHeight="1" thickBot="1">
      <c r="A20" s="33" t="s">
        <v>0</v>
      </c>
      <c r="B20" s="85"/>
      <c r="C20" s="8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45"/>
      <c r="AI20" s="45"/>
      <c r="AJ20" s="45"/>
      <c r="AK20" s="45"/>
      <c r="AL20" s="45"/>
      <c r="AM20" s="45"/>
    </row>
    <row r="21" spans="1:73" ht="15" customHeight="1">
      <c r="A21" s="44"/>
      <c r="B21" s="809">
        <f>B16+1</f>
        <v>6</v>
      </c>
      <c r="C21" s="861"/>
      <c r="D21" s="588" t="s">
        <v>178</v>
      </c>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809"/>
      <c r="AI21" s="810"/>
      <c r="AJ21" s="810"/>
      <c r="AK21" s="810"/>
      <c r="AL21" s="810"/>
      <c r="AM21" s="811"/>
    </row>
    <row r="22" spans="1:73" ht="15" customHeight="1">
      <c r="A22" s="44"/>
      <c r="B22" s="812"/>
      <c r="C22" s="826"/>
      <c r="D22" s="563"/>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812"/>
      <c r="AI22" s="813"/>
      <c r="AJ22" s="813"/>
      <c r="AK22" s="813"/>
      <c r="AL22" s="813"/>
      <c r="AM22" s="814"/>
    </row>
    <row r="23" spans="1:73" ht="15" customHeight="1">
      <c r="A23" s="44"/>
      <c r="B23" s="827"/>
      <c r="C23" s="828"/>
      <c r="D23" s="590"/>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827"/>
      <c r="AI23" s="831"/>
      <c r="AJ23" s="831"/>
      <c r="AK23" s="831"/>
      <c r="AL23" s="831"/>
      <c r="AM23" s="832"/>
    </row>
    <row r="24" spans="1:73" ht="15" customHeight="1">
      <c r="A24" s="44"/>
      <c r="B24" s="824">
        <f>B21+1</f>
        <v>7</v>
      </c>
      <c r="C24" s="825"/>
      <c r="D24" s="602" t="s">
        <v>179</v>
      </c>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824"/>
      <c r="AI24" s="829"/>
      <c r="AJ24" s="829"/>
      <c r="AK24" s="829"/>
      <c r="AL24" s="829"/>
      <c r="AM24" s="830"/>
    </row>
    <row r="25" spans="1:73" ht="15" customHeight="1">
      <c r="A25" s="44"/>
      <c r="B25" s="812"/>
      <c r="C25" s="826"/>
      <c r="D25" s="563"/>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812"/>
      <c r="AI25" s="813"/>
      <c r="AJ25" s="813"/>
      <c r="AK25" s="813"/>
      <c r="AL25" s="813"/>
      <c r="AM25" s="814"/>
    </row>
    <row r="26" spans="1:73" ht="15" customHeight="1">
      <c r="A26" s="44"/>
      <c r="B26" s="812"/>
      <c r="C26" s="826"/>
      <c r="D26" s="563"/>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812"/>
      <c r="AI26" s="813"/>
      <c r="AJ26" s="813"/>
      <c r="AK26" s="813"/>
      <c r="AL26" s="813"/>
      <c r="AM26" s="814"/>
    </row>
    <row r="27" spans="1:73" ht="15" customHeight="1">
      <c r="A27" s="44"/>
      <c r="B27" s="827"/>
      <c r="C27" s="828"/>
      <c r="D27" s="590"/>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827"/>
      <c r="AI27" s="831"/>
      <c r="AJ27" s="831"/>
      <c r="AK27" s="831"/>
      <c r="AL27" s="831"/>
      <c r="AM27" s="832"/>
    </row>
    <row r="28" spans="1:73" ht="15" customHeight="1">
      <c r="A28" s="44"/>
      <c r="B28" s="824">
        <f>B24+1</f>
        <v>8</v>
      </c>
      <c r="C28" s="825"/>
      <c r="D28" s="602" t="s">
        <v>180</v>
      </c>
      <c r="E28" s="603"/>
      <c r="F28" s="603"/>
      <c r="G28" s="603"/>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824"/>
      <c r="AI28" s="829"/>
      <c r="AJ28" s="829"/>
      <c r="AK28" s="829"/>
      <c r="AL28" s="829"/>
      <c r="AM28" s="830"/>
    </row>
    <row r="29" spans="1:73" ht="15" customHeight="1">
      <c r="A29" s="44"/>
      <c r="B29" s="812"/>
      <c r="C29" s="826"/>
      <c r="D29" s="563"/>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812"/>
      <c r="AI29" s="813"/>
      <c r="AJ29" s="813"/>
      <c r="AK29" s="813"/>
      <c r="AL29" s="813"/>
      <c r="AM29" s="814"/>
    </row>
    <row r="30" spans="1:73" ht="15" customHeight="1" thickBot="1">
      <c r="A30" s="44"/>
      <c r="B30" s="815"/>
      <c r="C30" s="854"/>
      <c r="D30" s="565"/>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815"/>
      <c r="AI30" s="816"/>
      <c r="AJ30" s="816"/>
      <c r="AK30" s="816"/>
      <c r="AL30" s="816"/>
      <c r="AM30" s="817"/>
    </row>
    <row r="31" spans="1:73" ht="18" customHeight="1">
      <c r="A31" s="44"/>
      <c r="B31" s="85"/>
      <c r="C31" s="85"/>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85"/>
      <c r="AI31" s="85"/>
      <c r="AJ31" s="85"/>
      <c r="AK31" s="85"/>
      <c r="AL31" s="85"/>
      <c r="AM31" s="50"/>
    </row>
    <row r="32" spans="1:73" ht="18" customHeight="1" thickBot="1">
      <c r="A32" s="17" t="s">
        <v>100</v>
      </c>
      <c r="B32" s="85"/>
      <c r="C32" s="85"/>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85"/>
      <c r="AI32" s="85"/>
      <c r="AJ32" s="85"/>
      <c r="AK32" s="85"/>
      <c r="AL32" s="85"/>
      <c r="AM32" s="50"/>
    </row>
    <row r="33" spans="1:39" ht="15" customHeight="1">
      <c r="A33" s="42"/>
      <c r="B33" s="809">
        <f>B28+1</f>
        <v>9</v>
      </c>
      <c r="C33" s="861"/>
      <c r="D33" s="588" t="s">
        <v>181</v>
      </c>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809"/>
      <c r="AI33" s="810"/>
      <c r="AJ33" s="810"/>
      <c r="AK33" s="810"/>
      <c r="AL33" s="810"/>
      <c r="AM33" s="811"/>
    </row>
    <row r="34" spans="1:39" ht="15" customHeight="1">
      <c r="A34" s="42"/>
      <c r="B34" s="812"/>
      <c r="C34" s="826"/>
      <c r="D34" s="563"/>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812"/>
      <c r="AI34" s="813"/>
      <c r="AJ34" s="813"/>
      <c r="AK34" s="813"/>
      <c r="AL34" s="813"/>
      <c r="AM34" s="814"/>
    </row>
    <row r="35" spans="1:39" ht="15" customHeight="1" thickBot="1">
      <c r="A35" s="42"/>
      <c r="B35" s="815"/>
      <c r="C35" s="854"/>
      <c r="D35" s="565"/>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815"/>
      <c r="AI35" s="816"/>
      <c r="AJ35" s="816"/>
      <c r="AK35" s="816"/>
      <c r="AL35" s="816"/>
      <c r="AM35" s="817"/>
    </row>
    <row r="36" spans="1:39" ht="18" customHeight="1">
      <c r="A36" s="42"/>
      <c r="B36" s="85"/>
      <c r="C36" s="85"/>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85"/>
      <c r="AI36" s="85"/>
      <c r="AJ36" s="85"/>
      <c r="AK36" s="85"/>
      <c r="AL36" s="85"/>
      <c r="AM36" s="50"/>
    </row>
    <row r="37" spans="1:39" ht="18" customHeight="1" thickBot="1">
      <c r="A37" s="17" t="s">
        <v>101</v>
      </c>
      <c r="B37" s="85"/>
      <c r="C37" s="85"/>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85"/>
      <c r="AI37" s="85"/>
      <c r="AJ37" s="85"/>
      <c r="AK37" s="85"/>
      <c r="AL37" s="85"/>
      <c r="AM37" s="50"/>
    </row>
    <row r="38" spans="1:39" ht="15" customHeight="1">
      <c r="A38" s="89"/>
      <c r="B38" s="739">
        <f>B33+1</f>
        <v>10</v>
      </c>
      <c r="C38" s="740"/>
      <c r="D38" s="807" t="s">
        <v>182</v>
      </c>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739"/>
      <c r="AI38" s="586"/>
      <c r="AJ38" s="586"/>
      <c r="AK38" s="586"/>
      <c r="AL38" s="586"/>
      <c r="AM38" s="638"/>
    </row>
    <row r="39" spans="1:39" ht="15" customHeight="1">
      <c r="A39" s="89"/>
      <c r="B39" s="680"/>
      <c r="C39" s="646"/>
      <c r="D39" s="660"/>
      <c r="E39" s="630"/>
      <c r="F39" s="630"/>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80"/>
      <c r="AI39" s="577"/>
      <c r="AJ39" s="577"/>
      <c r="AK39" s="577"/>
      <c r="AL39" s="577"/>
      <c r="AM39" s="808"/>
    </row>
    <row r="40" spans="1:39" ht="15" customHeight="1" thickBot="1">
      <c r="A40" s="89"/>
      <c r="B40" s="738"/>
      <c r="C40" s="644"/>
      <c r="D40" s="694"/>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c r="AF40" s="633"/>
      <c r="AG40" s="633"/>
      <c r="AH40" s="738"/>
      <c r="AI40" s="576"/>
      <c r="AJ40" s="576"/>
      <c r="AK40" s="576"/>
      <c r="AL40" s="576"/>
      <c r="AM40" s="833"/>
    </row>
    <row r="41" spans="1:39" ht="18" customHeight="1">
      <c r="A41" s="42"/>
      <c r="B41" s="85"/>
      <c r="C41" s="85"/>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85"/>
      <c r="AI41" s="85"/>
      <c r="AJ41" s="85"/>
      <c r="AK41" s="85"/>
      <c r="AL41" s="85"/>
      <c r="AM41" s="50"/>
    </row>
    <row r="42" spans="1:39" ht="18" customHeight="1" thickBot="1">
      <c r="A42" s="17" t="s">
        <v>102</v>
      </c>
      <c r="B42" s="85"/>
      <c r="C42" s="85"/>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85"/>
      <c r="AI42" s="85"/>
      <c r="AJ42" s="85"/>
      <c r="AK42" s="85"/>
      <c r="AL42" s="85"/>
      <c r="AM42" s="50"/>
    </row>
    <row r="43" spans="1:39" ht="15" customHeight="1">
      <c r="A43" s="42"/>
      <c r="B43" s="809">
        <f>B38+1</f>
        <v>11</v>
      </c>
      <c r="C43" s="861"/>
      <c r="D43" s="588" t="s">
        <v>183</v>
      </c>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809"/>
      <c r="AI43" s="810"/>
      <c r="AJ43" s="810"/>
      <c r="AK43" s="810"/>
      <c r="AL43" s="810"/>
      <c r="AM43" s="811"/>
    </row>
    <row r="44" spans="1:39" ht="15" customHeight="1">
      <c r="A44" s="42"/>
      <c r="B44" s="812"/>
      <c r="C44" s="826"/>
      <c r="D44" s="563"/>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812"/>
      <c r="AI44" s="813"/>
      <c r="AJ44" s="813"/>
      <c r="AK44" s="813"/>
      <c r="AL44" s="813"/>
      <c r="AM44" s="814"/>
    </row>
    <row r="45" spans="1:39" ht="15" customHeight="1">
      <c r="A45" s="42"/>
      <c r="B45" s="812"/>
      <c r="C45" s="826"/>
      <c r="D45" s="563"/>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812"/>
      <c r="AI45" s="813"/>
      <c r="AJ45" s="813"/>
      <c r="AK45" s="813"/>
      <c r="AL45" s="813"/>
      <c r="AM45" s="814"/>
    </row>
    <row r="46" spans="1:39" ht="15" customHeight="1">
      <c r="A46" s="42"/>
      <c r="B46" s="827"/>
      <c r="C46" s="828"/>
      <c r="D46" s="590"/>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827"/>
      <c r="AI46" s="831"/>
      <c r="AJ46" s="831"/>
      <c r="AK46" s="831"/>
      <c r="AL46" s="831"/>
      <c r="AM46" s="832"/>
    </row>
    <row r="47" spans="1:39" ht="15" customHeight="1">
      <c r="A47" s="89"/>
      <c r="B47" s="655">
        <f>B43+1</f>
        <v>12</v>
      </c>
      <c r="C47" s="642"/>
      <c r="D47" s="658" t="s">
        <v>184</v>
      </c>
      <c r="E47" s="659"/>
      <c r="F47" s="659"/>
      <c r="G47" s="659"/>
      <c r="H47" s="659"/>
      <c r="I47" s="659"/>
      <c r="J47" s="659"/>
      <c r="K47" s="659"/>
      <c r="L47" s="659"/>
      <c r="M47" s="659"/>
      <c r="N47" s="659"/>
      <c r="O47" s="659"/>
      <c r="P47" s="659"/>
      <c r="Q47" s="659"/>
      <c r="R47" s="659"/>
      <c r="S47" s="659"/>
      <c r="T47" s="659"/>
      <c r="U47" s="659"/>
      <c r="V47" s="659"/>
      <c r="W47" s="659"/>
      <c r="X47" s="659"/>
      <c r="Y47" s="659"/>
      <c r="Z47" s="659"/>
      <c r="AA47" s="659"/>
      <c r="AB47" s="659"/>
      <c r="AC47" s="659"/>
      <c r="AD47" s="659"/>
      <c r="AE47" s="659"/>
      <c r="AF47" s="659"/>
      <c r="AG47" s="659"/>
      <c r="AH47" s="655"/>
      <c r="AI47" s="641"/>
      <c r="AJ47" s="641"/>
      <c r="AK47" s="641"/>
      <c r="AL47" s="641"/>
      <c r="AM47" s="799"/>
    </row>
    <row r="48" spans="1:39" ht="15" customHeight="1">
      <c r="A48" s="89"/>
      <c r="B48" s="680"/>
      <c r="C48" s="646"/>
      <c r="D48" s="66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80"/>
      <c r="AI48" s="577"/>
      <c r="AJ48" s="577"/>
      <c r="AK48" s="577"/>
      <c r="AL48" s="577"/>
      <c r="AM48" s="808"/>
    </row>
    <row r="49" spans="1:39" ht="15" customHeight="1" thickBot="1">
      <c r="A49" s="89"/>
      <c r="B49" s="738"/>
      <c r="C49" s="644"/>
      <c r="D49" s="694"/>
      <c r="E49" s="633"/>
      <c r="F49" s="633"/>
      <c r="G49" s="633"/>
      <c r="H49" s="633"/>
      <c r="I49" s="633"/>
      <c r="J49" s="633"/>
      <c r="K49" s="633"/>
      <c r="L49" s="633"/>
      <c r="M49" s="633"/>
      <c r="N49" s="633"/>
      <c r="O49" s="633"/>
      <c r="P49" s="633"/>
      <c r="Q49" s="633"/>
      <c r="R49" s="633"/>
      <c r="S49" s="633"/>
      <c r="T49" s="633"/>
      <c r="U49" s="633"/>
      <c r="V49" s="633"/>
      <c r="W49" s="633"/>
      <c r="X49" s="633"/>
      <c r="Y49" s="633"/>
      <c r="Z49" s="633"/>
      <c r="AA49" s="633"/>
      <c r="AB49" s="633"/>
      <c r="AC49" s="633"/>
      <c r="AD49" s="633"/>
      <c r="AE49" s="633"/>
      <c r="AF49" s="633"/>
      <c r="AG49" s="633"/>
      <c r="AH49" s="738"/>
      <c r="AI49" s="576"/>
      <c r="AJ49" s="576"/>
      <c r="AK49" s="576"/>
      <c r="AL49" s="576"/>
      <c r="AM49" s="833"/>
    </row>
    <row r="50" spans="1:39" ht="18" customHeight="1">
      <c r="A50" s="42"/>
      <c r="B50" s="85"/>
      <c r="C50" s="85"/>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85"/>
      <c r="AI50" s="85"/>
      <c r="AJ50" s="85"/>
      <c r="AK50" s="85"/>
      <c r="AL50" s="85"/>
      <c r="AM50" s="50"/>
    </row>
    <row r="51" spans="1:39" ht="18" customHeight="1" thickBot="1">
      <c r="A51" s="17" t="s">
        <v>103</v>
      </c>
      <c r="B51" s="85"/>
      <c r="C51" s="85"/>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85"/>
      <c r="AI51" s="85"/>
      <c r="AJ51" s="85"/>
      <c r="AK51" s="85"/>
      <c r="AL51" s="85"/>
      <c r="AM51" s="50"/>
    </row>
    <row r="52" spans="1:39" ht="15" customHeight="1">
      <c r="A52" s="89"/>
      <c r="B52" s="739">
        <f>B47+1</f>
        <v>13</v>
      </c>
      <c r="C52" s="740"/>
      <c r="D52" s="588" t="s">
        <v>185</v>
      </c>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739"/>
      <c r="AI52" s="586"/>
      <c r="AJ52" s="586"/>
      <c r="AK52" s="586"/>
      <c r="AL52" s="586"/>
      <c r="AM52" s="638"/>
    </row>
    <row r="53" spans="1:39" ht="15" customHeight="1">
      <c r="A53" s="89"/>
      <c r="B53" s="656"/>
      <c r="C53" s="657"/>
      <c r="D53" s="590"/>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656"/>
      <c r="AI53" s="637"/>
      <c r="AJ53" s="637"/>
      <c r="AK53" s="637"/>
      <c r="AL53" s="637"/>
      <c r="AM53" s="639"/>
    </row>
    <row r="54" spans="1:39" ht="15" customHeight="1">
      <c r="A54" s="89"/>
      <c r="B54" s="655">
        <f>B52+1</f>
        <v>14</v>
      </c>
      <c r="C54" s="642"/>
      <c r="D54" s="602" t="s">
        <v>186</v>
      </c>
      <c r="E54" s="603"/>
      <c r="F54" s="603"/>
      <c r="G54" s="603"/>
      <c r="H54" s="603"/>
      <c r="I54" s="603"/>
      <c r="J54" s="603"/>
      <c r="K54" s="603"/>
      <c r="L54" s="603"/>
      <c r="M54" s="603"/>
      <c r="N54" s="603"/>
      <c r="O54" s="603"/>
      <c r="P54" s="603"/>
      <c r="Q54" s="603"/>
      <c r="R54" s="603"/>
      <c r="S54" s="603"/>
      <c r="T54" s="603"/>
      <c r="U54" s="603"/>
      <c r="V54" s="603"/>
      <c r="W54" s="603"/>
      <c r="X54" s="603"/>
      <c r="Y54" s="603"/>
      <c r="Z54" s="603"/>
      <c r="AA54" s="603"/>
      <c r="AB54" s="603"/>
      <c r="AC54" s="603"/>
      <c r="AD54" s="603"/>
      <c r="AE54" s="603"/>
      <c r="AF54" s="603"/>
      <c r="AG54" s="603"/>
      <c r="AH54" s="655"/>
      <c r="AI54" s="641"/>
      <c r="AJ54" s="641"/>
      <c r="AK54" s="641"/>
      <c r="AL54" s="641"/>
      <c r="AM54" s="799"/>
    </row>
    <row r="55" spans="1:39" ht="15" customHeight="1">
      <c r="A55" s="89"/>
      <c r="B55" s="680"/>
      <c r="C55" s="646"/>
      <c r="D55" s="563"/>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680"/>
      <c r="AI55" s="577"/>
      <c r="AJ55" s="577"/>
      <c r="AK55" s="577"/>
      <c r="AL55" s="577"/>
      <c r="AM55" s="808"/>
    </row>
    <row r="56" spans="1:39" ht="15" customHeight="1">
      <c r="A56" s="89"/>
      <c r="B56" s="680"/>
      <c r="C56" s="646"/>
      <c r="D56" s="563"/>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680"/>
      <c r="AI56" s="577"/>
      <c r="AJ56" s="577"/>
      <c r="AK56" s="577"/>
      <c r="AL56" s="577"/>
      <c r="AM56" s="808"/>
    </row>
    <row r="57" spans="1:39" ht="15" customHeight="1">
      <c r="A57" s="89"/>
      <c r="B57" s="680"/>
      <c r="C57" s="646"/>
      <c r="D57" s="563"/>
      <c r="E57" s="564"/>
      <c r="F57" s="564"/>
      <c r="G57" s="564"/>
      <c r="H57" s="564"/>
      <c r="I57" s="564"/>
      <c r="J57" s="564"/>
      <c r="K57" s="564"/>
      <c r="L57" s="564"/>
      <c r="M57" s="564"/>
      <c r="N57" s="564"/>
      <c r="O57" s="564"/>
      <c r="P57" s="564"/>
      <c r="Q57" s="564"/>
      <c r="R57" s="564"/>
      <c r="S57" s="564"/>
      <c r="T57" s="564"/>
      <c r="U57" s="564"/>
      <c r="V57" s="564"/>
      <c r="W57" s="564"/>
      <c r="X57" s="564"/>
      <c r="Y57" s="564"/>
      <c r="Z57" s="564"/>
      <c r="AA57" s="564"/>
      <c r="AB57" s="564"/>
      <c r="AC57" s="564"/>
      <c r="AD57" s="564"/>
      <c r="AE57" s="564"/>
      <c r="AF57" s="564"/>
      <c r="AG57" s="564"/>
      <c r="AH57" s="680"/>
      <c r="AI57" s="577"/>
      <c r="AJ57" s="577"/>
      <c r="AK57" s="577"/>
      <c r="AL57" s="577"/>
      <c r="AM57" s="808"/>
    </row>
    <row r="58" spans="1:39" ht="15" customHeight="1">
      <c r="A58" s="89"/>
      <c r="B58" s="656"/>
      <c r="C58" s="657"/>
      <c r="D58" s="590"/>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656"/>
      <c r="AI58" s="637"/>
      <c r="AJ58" s="637"/>
      <c r="AK58" s="637"/>
      <c r="AL58" s="637"/>
      <c r="AM58" s="639"/>
    </row>
    <row r="59" spans="1:39" ht="15" customHeight="1">
      <c r="A59" s="89"/>
      <c r="B59" s="655">
        <f>B54+1</f>
        <v>15</v>
      </c>
      <c r="C59" s="642"/>
      <c r="D59" s="602" t="s">
        <v>187</v>
      </c>
      <c r="E59" s="603"/>
      <c r="F59" s="603"/>
      <c r="G59" s="603"/>
      <c r="H59" s="603"/>
      <c r="I59" s="603"/>
      <c r="J59" s="603"/>
      <c r="K59" s="603"/>
      <c r="L59" s="603"/>
      <c r="M59" s="603"/>
      <c r="N59" s="603"/>
      <c r="O59" s="603"/>
      <c r="P59" s="603"/>
      <c r="Q59" s="603"/>
      <c r="R59" s="603"/>
      <c r="S59" s="603"/>
      <c r="T59" s="603"/>
      <c r="U59" s="603"/>
      <c r="V59" s="603"/>
      <c r="W59" s="603"/>
      <c r="X59" s="603"/>
      <c r="Y59" s="603"/>
      <c r="Z59" s="603"/>
      <c r="AA59" s="603"/>
      <c r="AB59" s="603"/>
      <c r="AC59" s="603"/>
      <c r="AD59" s="603"/>
      <c r="AE59" s="603"/>
      <c r="AF59" s="603"/>
      <c r="AG59" s="603"/>
      <c r="AH59" s="655"/>
      <c r="AI59" s="641"/>
      <c r="AJ59" s="641"/>
      <c r="AK59" s="641"/>
      <c r="AL59" s="641"/>
      <c r="AM59" s="799"/>
    </row>
    <row r="60" spans="1:39" ht="15" customHeight="1">
      <c r="A60" s="89"/>
      <c r="B60" s="680"/>
      <c r="C60" s="646"/>
      <c r="D60" s="563"/>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s="564"/>
      <c r="AG60" s="564"/>
      <c r="AH60" s="680"/>
      <c r="AI60" s="577"/>
      <c r="AJ60" s="577"/>
      <c r="AK60" s="577"/>
      <c r="AL60" s="577"/>
      <c r="AM60" s="808"/>
    </row>
    <row r="61" spans="1:39" ht="15" customHeight="1">
      <c r="A61" s="89"/>
      <c r="B61" s="680"/>
      <c r="C61" s="646"/>
      <c r="D61" s="563"/>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680"/>
      <c r="AI61" s="577"/>
      <c r="AJ61" s="577"/>
      <c r="AK61" s="577"/>
      <c r="AL61" s="577"/>
      <c r="AM61" s="808"/>
    </row>
    <row r="62" spans="1:39" ht="15" customHeight="1">
      <c r="A62" s="89"/>
      <c r="B62" s="680"/>
      <c r="C62" s="646"/>
      <c r="D62" s="563"/>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680"/>
      <c r="AI62" s="577"/>
      <c r="AJ62" s="577"/>
      <c r="AK62" s="577"/>
      <c r="AL62" s="577"/>
      <c r="AM62" s="808"/>
    </row>
    <row r="63" spans="1:39" ht="15" customHeight="1">
      <c r="A63" s="89"/>
      <c r="B63" s="656"/>
      <c r="C63" s="657"/>
      <c r="D63" s="590"/>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656"/>
      <c r="AI63" s="637"/>
      <c r="AJ63" s="637"/>
      <c r="AK63" s="637"/>
      <c r="AL63" s="637"/>
      <c r="AM63" s="639"/>
    </row>
    <row r="64" spans="1:39" ht="15" customHeight="1">
      <c r="A64" s="89"/>
      <c r="B64" s="655">
        <f>B59+1</f>
        <v>16</v>
      </c>
      <c r="C64" s="642"/>
      <c r="D64" s="658" t="s">
        <v>188</v>
      </c>
      <c r="E64" s="659"/>
      <c r="F64" s="659"/>
      <c r="G64" s="659"/>
      <c r="H64" s="659"/>
      <c r="I64" s="659"/>
      <c r="J64" s="659"/>
      <c r="K64" s="659"/>
      <c r="L64" s="659"/>
      <c r="M64" s="659"/>
      <c r="N64" s="659"/>
      <c r="O64" s="659"/>
      <c r="P64" s="659"/>
      <c r="Q64" s="659"/>
      <c r="R64" s="659"/>
      <c r="S64" s="659"/>
      <c r="T64" s="659"/>
      <c r="U64" s="659"/>
      <c r="V64" s="659"/>
      <c r="W64" s="659"/>
      <c r="X64" s="659"/>
      <c r="Y64" s="659"/>
      <c r="Z64" s="659"/>
      <c r="AA64" s="659"/>
      <c r="AB64" s="659"/>
      <c r="AC64" s="659"/>
      <c r="AD64" s="659"/>
      <c r="AE64" s="659"/>
      <c r="AF64" s="659"/>
      <c r="AG64" s="659"/>
      <c r="AH64" s="655"/>
      <c r="AI64" s="641"/>
      <c r="AJ64" s="641"/>
      <c r="AK64" s="641"/>
      <c r="AL64" s="641"/>
      <c r="AM64" s="799"/>
    </row>
    <row r="65" spans="1:39" ht="15" customHeight="1">
      <c r="A65" s="89"/>
      <c r="B65" s="656"/>
      <c r="C65" s="657"/>
      <c r="D65" s="661"/>
      <c r="E65" s="662"/>
      <c r="F65" s="662"/>
      <c r="G65" s="662"/>
      <c r="H65" s="662"/>
      <c r="I65" s="662"/>
      <c r="J65" s="662"/>
      <c r="K65" s="662"/>
      <c r="L65" s="662"/>
      <c r="M65" s="662"/>
      <c r="N65" s="662"/>
      <c r="O65" s="662"/>
      <c r="P65" s="662"/>
      <c r="Q65" s="662"/>
      <c r="R65" s="662"/>
      <c r="S65" s="662"/>
      <c r="T65" s="662"/>
      <c r="U65" s="662"/>
      <c r="V65" s="662"/>
      <c r="W65" s="662"/>
      <c r="X65" s="662"/>
      <c r="Y65" s="662"/>
      <c r="Z65" s="662"/>
      <c r="AA65" s="662"/>
      <c r="AB65" s="662"/>
      <c r="AC65" s="662"/>
      <c r="AD65" s="662"/>
      <c r="AE65" s="662"/>
      <c r="AF65" s="662"/>
      <c r="AG65" s="662"/>
      <c r="AH65" s="656"/>
      <c r="AI65" s="637"/>
      <c r="AJ65" s="637"/>
      <c r="AK65" s="637"/>
      <c r="AL65" s="637"/>
      <c r="AM65" s="639"/>
    </row>
    <row r="66" spans="1:39" ht="15" customHeight="1">
      <c r="A66" s="89"/>
      <c r="B66" s="655">
        <f>B64+1</f>
        <v>17</v>
      </c>
      <c r="C66" s="642"/>
      <c r="D66" s="658" t="s">
        <v>189</v>
      </c>
      <c r="E66" s="659"/>
      <c r="F66" s="659"/>
      <c r="G66" s="659"/>
      <c r="H66" s="659"/>
      <c r="I66" s="659"/>
      <c r="J66" s="659"/>
      <c r="K66" s="659"/>
      <c r="L66" s="659"/>
      <c r="M66" s="659"/>
      <c r="N66" s="659"/>
      <c r="O66" s="659"/>
      <c r="P66" s="659"/>
      <c r="Q66" s="659"/>
      <c r="R66" s="659"/>
      <c r="S66" s="659"/>
      <c r="T66" s="659"/>
      <c r="U66" s="659"/>
      <c r="V66" s="659"/>
      <c r="W66" s="659"/>
      <c r="X66" s="659"/>
      <c r="Y66" s="659"/>
      <c r="Z66" s="659"/>
      <c r="AA66" s="659"/>
      <c r="AB66" s="659"/>
      <c r="AC66" s="659"/>
      <c r="AD66" s="659"/>
      <c r="AE66" s="659"/>
      <c r="AF66" s="659"/>
      <c r="AG66" s="659"/>
      <c r="AH66" s="655"/>
      <c r="AI66" s="641"/>
      <c r="AJ66" s="641"/>
      <c r="AK66" s="641"/>
      <c r="AL66" s="641"/>
      <c r="AM66" s="799"/>
    </row>
    <row r="67" spans="1:39" ht="15" customHeight="1">
      <c r="A67" s="89"/>
      <c r="B67" s="680"/>
      <c r="C67" s="646"/>
      <c r="D67" s="660"/>
      <c r="E67" s="630"/>
      <c r="F67" s="630"/>
      <c r="G67" s="630"/>
      <c r="H67" s="630"/>
      <c r="I67" s="630"/>
      <c r="J67" s="630"/>
      <c r="K67" s="630"/>
      <c r="L67" s="630"/>
      <c r="M67" s="630"/>
      <c r="N67" s="630"/>
      <c r="O67" s="630"/>
      <c r="P67" s="630"/>
      <c r="Q67" s="630"/>
      <c r="R67" s="630"/>
      <c r="S67" s="630"/>
      <c r="T67" s="630"/>
      <c r="U67" s="630"/>
      <c r="V67" s="630"/>
      <c r="W67" s="630"/>
      <c r="X67" s="630"/>
      <c r="Y67" s="630"/>
      <c r="Z67" s="630"/>
      <c r="AA67" s="630"/>
      <c r="AB67" s="630"/>
      <c r="AC67" s="630"/>
      <c r="AD67" s="630"/>
      <c r="AE67" s="630"/>
      <c r="AF67" s="630"/>
      <c r="AG67" s="630"/>
      <c r="AH67" s="680"/>
      <c r="AI67" s="577"/>
      <c r="AJ67" s="577"/>
      <c r="AK67" s="577"/>
      <c r="AL67" s="577"/>
      <c r="AM67" s="808"/>
    </row>
    <row r="68" spans="1:39" ht="15" customHeight="1">
      <c r="A68" s="89"/>
      <c r="B68" s="680"/>
      <c r="C68" s="646"/>
      <c r="D68" s="660"/>
      <c r="E68" s="630"/>
      <c r="F68" s="630"/>
      <c r="G68" s="630"/>
      <c r="H68" s="630"/>
      <c r="I68" s="630"/>
      <c r="J68" s="630"/>
      <c r="K68" s="630"/>
      <c r="L68" s="630"/>
      <c r="M68" s="630"/>
      <c r="N68" s="630"/>
      <c r="O68" s="630"/>
      <c r="P68" s="630"/>
      <c r="Q68" s="630"/>
      <c r="R68" s="630"/>
      <c r="S68" s="630"/>
      <c r="T68" s="630"/>
      <c r="U68" s="630"/>
      <c r="V68" s="630"/>
      <c r="W68" s="630"/>
      <c r="X68" s="630"/>
      <c r="Y68" s="630"/>
      <c r="Z68" s="630"/>
      <c r="AA68" s="630"/>
      <c r="AB68" s="630"/>
      <c r="AC68" s="630"/>
      <c r="AD68" s="630"/>
      <c r="AE68" s="630"/>
      <c r="AF68" s="630"/>
      <c r="AG68" s="630"/>
      <c r="AH68" s="680"/>
      <c r="AI68" s="577"/>
      <c r="AJ68" s="577"/>
      <c r="AK68" s="577"/>
      <c r="AL68" s="577"/>
      <c r="AM68" s="808"/>
    </row>
    <row r="69" spans="1:39" ht="15" customHeight="1" thickBot="1">
      <c r="A69" s="89"/>
      <c r="B69" s="738"/>
      <c r="C69" s="644"/>
      <c r="D69" s="694"/>
      <c r="E69" s="633"/>
      <c r="F69" s="633"/>
      <c r="G69" s="633"/>
      <c r="H69" s="633"/>
      <c r="I69" s="633"/>
      <c r="J69" s="633"/>
      <c r="K69" s="633"/>
      <c r="L69" s="633"/>
      <c r="M69" s="633"/>
      <c r="N69" s="633"/>
      <c r="O69" s="633"/>
      <c r="P69" s="633"/>
      <c r="Q69" s="633"/>
      <c r="R69" s="633"/>
      <c r="S69" s="633"/>
      <c r="T69" s="633"/>
      <c r="U69" s="633"/>
      <c r="V69" s="633"/>
      <c r="W69" s="633"/>
      <c r="X69" s="633"/>
      <c r="Y69" s="633"/>
      <c r="Z69" s="633"/>
      <c r="AA69" s="633"/>
      <c r="AB69" s="633"/>
      <c r="AC69" s="633"/>
      <c r="AD69" s="633"/>
      <c r="AE69" s="633"/>
      <c r="AF69" s="633"/>
      <c r="AG69" s="633"/>
      <c r="AH69" s="738"/>
      <c r="AI69" s="576"/>
      <c r="AJ69" s="576"/>
      <c r="AK69" s="576"/>
      <c r="AL69" s="576"/>
      <c r="AM69" s="833"/>
    </row>
    <row r="70" spans="1:39" ht="17.25" customHeight="1">
      <c r="A70" s="89"/>
      <c r="B70" s="72"/>
      <c r="C70" s="72"/>
      <c r="D70" s="868" t="s">
        <v>129</v>
      </c>
      <c r="E70" s="868"/>
      <c r="F70" s="868"/>
      <c r="G70" s="868"/>
      <c r="H70" s="868"/>
      <c r="I70" s="868"/>
      <c r="J70" s="868"/>
      <c r="K70" s="868"/>
      <c r="L70" s="868"/>
      <c r="M70" s="868"/>
      <c r="N70" s="868"/>
      <c r="O70" s="868"/>
      <c r="P70" s="868"/>
      <c r="Q70" s="868"/>
      <c r="R70" s="868"/>
      <c r="S70" s="868"/>
      <c r="T70" s="868"/>
      <c r="U70" s="868"/>
      <c r="V70" s="868"/>
      <c r="W70" s="868"/>
      <c r="X70" s="868"/>
      <c r="Y70" s="868"/>
      <c r="Z70" s="868"/>
      <c r="AA70" s="868"/>
      <c r="AB70" s="868"/>
      <c r="AC70" s="868"/>
      <c r="AD70" s="868"/>
      <c r="AE70" s="868"/>
      <c r="AF70" s="868"/>
      <c r="AG70" s="868"/>
      <c r="AH70" s="868"/>
      <c r="AI70" s="868"/>
      <c r="AJ70" s="868"/>
      <c r="AK70" s="868"/>
      <c r="AL70" s="868"/>
      <c r="AM70" s="868"/>
    </row>
    <row r="71" spans="1:39" ht="17.25" customHeight="1">
      <c r="A71" s="89"/>
      <c r="B71" s="72"/>
      <c r="C71" s="72"/>
      <c r="D71" s="868"/>
      <c r="E71" s="868"/>
      <c r="F71" s="868"/>
      <c r="G71" s="868"/>
      <c r="H71" s="868"/>
      <c r="I71" s="868"/>
      <c r="J71" s="868"/>
      <c r="K71" s="868"/>
      <c r="L71" s="868"/>
      <c r="M71" s="868"/>
      <c r="N71" s="868"/>
      <c r="O71" s="868"/>
      <c r="P71" s="868"/>
      <c r="Q71" s="868"/>
      <c r="R71" s="868"/>
      <c r="S71" s="868"/>
      <c r="T71" s="868"/>
      <c r="U71" s="868"/>
      <c r="V71" s="868"/>
      <c r="W71" s="868"/>
      <c r="X71" s="868"/>
      <c r="Y71" s="868"/>
      <c r="Z71" s="868"/>
      <c r="AA71" s="868"/>
      <c r="AB71" s="868"/>
      <c r="AC71" s="868"/>
      <c r="AD71" s="868"/>
      <c r="AE71" s="868"/>
      <c r="AF71" s="868"/>
      <c r="AG71" s="868"/>
      <c r="AH71" s="868"/>
      <c r="AI71" s="868"/>
      <c r="AJ71" s="868"/>
      <c r="AK71" s="868"/>
      <c r="AL71" s="868"/>
      <c r="AM71" s="868"/>
    </row>
    <row r="72" spans="1:39" ht="17.25" customHeight="1">
      <c r="A72" s="89"/>
      <c r="B72" s="72"/>
      <c r="C72" s="72"/>
      <c r="D72" s="868"/>
      <c r="E72" s="868"/>
      <c r="F72" s="868"/>
      <c r="G72" s="868"/>
      <c r="H72" s="868"/>
      <c r="I72" s="868"/>
      <c r="J72" s="868"/>
      <c r="K72" s="868"/>
      <c r="L72" s="868"/>
      <c r="M72" s="868"/>
      <c r="N72" s="868"/>
      <c r="O72" s="868"/>
      <c r="P72" s="868"/>
      <c r="Q72" s="868"/>
      <c r="R72" s="868"/>
      <c r="S72" s="868"/>
      <c r="T72" s="868"/>
      <c r="U72" s="868"/>
      <c r="V72" s="868"/>
      <c r="W72" s="868"/>
      <c r="X72" s="868"/>
      <c r="Y72" s="868"/>
      <c r="Z72" s="868"/>
      <c r="AA72" s="868"/>
      <c r="AB72" s="868"/>
      <c r="AC72" s="868"/>
      <c r="AD72" s="868"/>
      <c r="AE72" s="868"/>
      <c r="AF72" s="868"/>
      <c r="AG72" s="868"/>
      <c r="AH72" s="868"/>
      <c r="AI72" s="868"/>
      <c r="AJ72" s="868"/>
      <c r="AK72" s="868"/>
      <c r="AL72" s="868"/>
      <c r="AM72" s="868"/>
    </row>
    <row r="73" spans="1:39" ht="17.25" customHeight="1">
      <c r="A73" s="89"/>
      <c r="B73" s="72"/>
      <c r="C73" s="72"/>
      <c r="D73" s="868"/>
      <c r="E73" s="868"/>
      <c r="F73" s="868"/>
      <c r="G73" s="868"/>
      <c r="H73" s="868"/>
      <c r="I73" s="868"/>
      <c r="J73" s="868"/>
      <c r="K73" s="868"/>
      <c r="L73" s="868"/>
      <c r="M73" s="868"/>
      <c r="N73" s="868"/>
      <c r="O73" s="868"/>
      <c r="P73" s="868"/>
      <c r="Q73" s="868"/>
      <c r="R73" s="868"/>
      <c r="S73" s="868"/>
      <c r="T73" s="868"/>
      <c r="U73" s="868"/>
      <c r="V73" s="868"/>
      <c r="W73" s="868"/>
      <c r="X73" s="868"/>
      <c r="Y73" s="868"/>
      <c r="Z73" s="868"/>
      <c r="AA73" s="868"/>
      <c r="AB73" s="868"/>
      <c r="AC73" s="868"/>
      <c r="AD73" s="868"/>
      <c r="AE73" s="868"/>
      <c r="AF73" s="868"/>
      <c r="AG73" s="868"/>
      <c r="AH73" s="868"/>
      <c r="AI73" s="868"/>
      <c r="AJ73" s="868"/>
      <c r="AK73" s="868"/>
      <c r="AL73" s="868"/>
      <c r="AM73" s="868"/>
    </row>
    <row r="74" spans="1:39" ht="18" customHeight="1">
      <c r="A74" s="42"/>
      <c r="B74" s="85"/>
      <c r="C74" s="85"/>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85"/>
      <c r="AI74" s="85"/>
      <c r="AJ74" s="85"/>
      <c r="AK74" s="85"/>
      <c r="AL74" s="85"/>
      <c r="AM74" s="50"/>
    </row>
    <row r="75" spans="1:39" ht="18" customHeight="1" thickBot="1">
      <c r="A75" s="17" t="s">
        <v>104</v>
      </c>
      <c r="B75" s="85"/>
      <c r="C75" s="85"/>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85"/>
      <c r="AI75" s="85"/>
      <c r="AJ75" s="85"/>
      <c r="AK75" s="85"/>
      <c r="AL75" s="85"/>
      <c r="AM75" s="50"/>
    </row>
    <row r="76" spans="1:39" ht="15" customHeight="1">
      <c r="A76" s="42"/>
      <c r="B76" s="809">
        <f>B66+1</f>
        <v>18</v>
      </c>
      <c r="C76" s="861"/>
      <c r="D76" s="588" t="s">
        <v>190</v>
      </c>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809"/>
      <c r="AI76" s="810"/>
      <c r="AJ76" s="810"/>
      <c r="AK76" s="810"/>
      <c r="AL76" s="810"/>
      <c r="AM76" s="811"/>
    </row>
    <row r="77" spans="1:39" ht="15" customHeight="1">
      <c r="A77" s="42"/>
      <c r="B77" s="812"/>
      <c r="C77" s="826"/>
      <c r="D77" s="563"/>
      <c r="E77" s="564"/>
      <c r="F77" s="564"/>
      <c r="G77" s="564"/>
      <c r="H77" s="564"/>
      <c r="I77" s="564"/>
      <c r="J77" s="564"/>
      <c r="K77" s="564"/>
      <c r="L77" s="564"/>
      <c r="M77" s="564"/>
      <c r="N77" s="564"/>
      <c r="O77" s="564"/>
      <c r="P77" s="564"/>
      <c r="Q77" s="564"/>
      <c r="R77" s="564"/>
      <c r="S77" s="564"/>
      <c r="T77" s="564"/>
      <c r="U77" s="564"/>
      <c r="V77" s="564"/>
      <c r="W77" s="564"/>
      <c r="X77" s="564"/>
      <c r="Y77" s="564"/>
      <c r="Z77" s="564"/>
      <c r="AA77" s="564"/>
      <c r="AB77" s="564"/>
      <c r="AC77" s="564"/>
      <c r="AD77" s="564"/>
      <c r="AE77" s="564"/>
      <c r="AF77" s="564"/>
      <c r="AG77" s="564"/>
      <c r="AH77" s="812"/>
      <c r="AI77" s="813"/>
      <c r="AJ77" s="813"/>
      <c r="AK77" s="813"/>
      <c r="AL77" s="813"/>
      <c r="AM77" s="814"/>
    </row>
    <row r="78" spans="1:39" ht="15" customHeight="1">
      <c r="A78" s="42"/>
      <c r="B78" s="812"/>
      <c r="C78" s="826"/>
      <c r="D78" s="563"/>
      <c r="E78" s="564"/>
      <c r="F78" s="564"/>
      <c r="G78" s="564"/>
      <c r="H78" s="564"/>
      <c r="I78" s="564"/>
      <c r="J78" s="564"/>
      <c r="K78" s="564"/>
      <c r="L78" s="564"/>
      <c r="M78" s="564"/>
      <c r="N78" s="564"/>
      <c r="O78" s="564"/>
      <c r="P78" s="564"/>
      <c r="Q78" s="564"/>
      <c r="R78" s="564"/>
      <c r="S78" s="564"/>
      <c r="T78" s="564"/>
      <c r="U78" s="564"/>
      <c r="V78" s="564"/>
      <c r="W78" s="564"/>
      <c r="X78" s="564"/>
      <c r="Y78" s="564"/>
      <c r="Z78" s="564"/>
      <c r="AA78" s="564"/>
      <c r="AB78" s="564"/>
      <c r="AC78" s="564"/>
      <c r="AD78" s="564"/>
      <c r="AE78" s="564"/>
      <c r="AF78" s="564"/>
      <c r="AG78" s="564"/>
      <c r="AH78" s="812"/>
      <c r="AI78" s="813"/>
      <c r="AJ78" s="813"/>
      <c r="AK78" s="813"/>
      <c r="AL78" s="813"/>
      <c r="AM78" s="814"/>
    </row>
    <row r="79" spans="1:39" ht="15" customHeight="1" thickBot="1">
      <c r="A79" s="42"/>
      <c r="B79" s="815"/>
      <c r="C79" s="854"/>
      <c r="D79" s="565"/>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815"/>
      <c r="AI79" s="816"/>
      <c r="AJ79" s="816"/>
      <c r="AK79" s="816"/>
      <c r="AL79" s="816"/>
      <c r="AM79" s="817"/>
    </row>
    <row r="80" spans="1:39" ht="18" customHeight="1">
      <c r="A80" s="42"/>
      <c r="B80" s="85"/>
      <c r="C80" s="85"/>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85"/>
      <c r="AI80" s="85"/>
      <c r="AJ80" s="85"/>
      <c r="AK80" s="85"/>
      <c r="AL80" s="85"/>
      <c r="AM80" s="50"/>
    </row>
    <row r="81" spans="1:39" ht="18" customHeight="1" thickBot="1">
      <c r="A81" s="17" t="s">
        <v>105</v>
      </c>
      <c r="B81" s="85"/>
      <c r="C81" s="85"/>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85"/>
      <c r="AI81" s="85"/>
      <c r="AJ81" s="85"/>
      <c r="AK81" s="85"/>
      <c r="AL81" s="85"/>
      <c r="AM81" s="50"/>
    </row>
    <row r="82" spans="1:39" ht="15" customHeight="1">
      <c r="A82" s="42"/>
      <c r="B82" s="809">
        <f>B76+1</f>
        <v>19</v>
      </c>
      <c r="C82" s="861"/>
      <c r="D82" s="588" t="s">
        <v>191</v>
      </c>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809"/>
      <c r="AI82" s="810"/>
      <c r="AJ82" s="810"/>
      <c r="AK82" s="810"/>
      <c r="AL82" s="810"/>
      <c r="AM82" s="811"/>
    </row>
    <row r="83" spans="1:39" ht="15" customHeight="1">
      <c r="A83" s="42"/>
      <c r="B83" s="812"/>
      <c r="C83" s="826"/>
      <c r="D83" s="563"/>
      <c r="E83" s="564"/>
      <c r="F83" s="564"/>
      <c r="G83" s="564"/>
      <c r="H83" s="564"/>
      <c r="I83" s="564"/>
      <c r="J83" s="564"/>
      <c r="K83" s="564"/>
      <c r="L83" s="564"/>
      <c r="M83" s="564"/>
      <c r="N83" s="564"/>
      <c r="O83" s="564"/>
      <c r="P83" s="564"/>
      <c r="Q83" s="564"/>
      <c r="R83" s="564"/>
      <c r="S83" s="564"/>
      <c r="T83" s="564"/>
      <c r="U83" s="564"/>
      <c r="V83" s="564"/>
      <c r="W83" s="564"/>
      <c r="X83" s="564"/>
      <c r="Y83" s="564"/>
      <c r="Z83" s="564"/>
      <c r="AA83" s="564"/>
      <c r="AB83" s="564"/>
      <c r="AC83" s="564"/>
      <c r="AD83" s="564"/>
      <c r="AE83" s="564"/>
      <c r="AF83" s="564"/>
      <c r="AG83" s="564"/>
      <c r="AH83" s="812"/>
      <c r="AI83" s="813"/>
      <c r="AJ83" s="813"/>
      <c r="AK83" s="813"/>
      <c r="AL83" s="813"/>
      <c r="AM83" s="814"/>
    </row>
    <row r="84" spans="1:39" ht="15" customHeight="1">
      <c r="A84" s="42"/>
      <c r="B84" s="827"/>
      <c r="C84" s="828"/>
      <c r="D84" s="590"/>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827"/>
      <c r="AI84" s="831"/>
      <c r="AJ84" s="831"/>
      <c r="AK84" s="831"/>
      <c r="AL84" s="831"/>
      <c r="AM84" s="832"/>
    </row>
    <row r="85" spans="1:39" ht="15" customHeight="1">
      <c r="A85" s="89"/>
      <c r="B85" s="655">
        <f>B82+1</f>
        <v>20</v>
      </c>
      <c r="C85" s="642"/>
      <c r="D85" s="658" t="s">
        <v>192</v>
      </c>
      <c r="E85" s="659"/>
      <c r="F85" s="659"/>
      <c r="G85" s="659"/>
      <c r="H85" s="659"/>
      <c r="I85" s="659"/>
      <c r="J85" s="659"/>
      <c r="K85" s="659"/>
      <c r="L85" s="659"/>
      <c r="M85" s="659"/>
      <c r="N85" s="659"/>
      <c r="O85" s="659"/>
      <c r="P85" s="659"/>
      <c r="Q85" s="659"/>
      <c r="R85" s="659"/>
      <c r="S85" s="659"/>
      <c r="T85" s="659"/>
      <c r="U85" s="659"/>
      <c r="V85" s="659"/>
      <c r="W85" s="659"/>
      <c r="X85" s="659"/>
      <c r="Y85" s="659"/>
      <c r="Z85" s="659"/>
      <c r="AA85" s="659"/>
      <c r="AB85" s="659"/>
      <c r="AC85" s="659"/>
      <c r="AD85" s="659"/>
      <c r="AE85" s="659"/>
      <c r="AF85" s="659"/>
      <c r="AG85" s="659"/>
      <c r="AH85" s="655"/>
      <c r="AI85" s="641"/>
      <c r="AJ85" s="641"/>
      <c r="AK85" s="641"/>
      <c r="AL85" s="641"/>
      <c r="AM85" s="799"/>
    </row>
    <row r="86" spans="1:39" ht="15" customHeight="1">
      <c r="A86" s="89"/>
      <c r="B86" s="680"/>
      <c r="C86" s="646"/>
      <c r="D86" s="660"/>
      <c r="E86" s="630"/>
      <c r="F86" s="630"/>
      <c r="G86" s="630"/>
      <c r="H86" s="630"/>
      <c r="I86" s="630"/>
      <c r="J86" s="630"/>
      <c r="K86" s="630"/>
      <c r="L86" s="630"/>
      <c r="M86" s="630"/>
      <c r="N86" s="630"/>
      <c r="O86" s="630"/>
      <c r="P86" s="630"/>
      <c r="Q86" s="630"/>
      <c r="R86" s="630"/>
      <c r="S86" s="630"/>
      <c r="T86" s="630"/>
      <c r="U86" s="630"/>
      <c r="V86" s="630"/>
      <c r="W86" s="630"/>
      <c r="X86" s="630"/>
      <c r="Y86" s="630"/>
      <c r="Z86" s="630"/>
      <c r="AA86" s="630"/>
      <c r="AB86" s="630"/>
      <c r="AC86" s="630"/>
      <c r="AD86" s="630"/>
      <c r="AE86" s="630"/>
      <c r="AF86" s="630"/>
      <c r="AG86" s="630"/>
      <c r="AH86" s="680"/>
      <c r="AI86" s="577"/>
      <c r="AJ86" s="577"/>
      <c r="AK86" s="577"/>
      <c r="AL86" s="577"/>
      <c r="AM86" s="808"/>
    </row>
    <row r="87" spans="1:39" ht="15" customHeight="1">
      <c r="A87" s="89"/>
      <c r="B87" s="656"/>
      <c r="C87" s="657"/>
      <c r="D87" s="661"/>
      <c r="E87" s="662"/>
      <c r="F87" s="662"/>
      <c r="G87" s="662"/>
      <c r="H87" s="662"/>
      <c r="I87" s="662"/>
      <c r="J87" s="662"/>
      <c r="K87" s="662"/>
      <c r="L87" s="662"/>
      <c r="M87" s="662"/>
      <c r="N87" s="662"/>
      <c r="O87" s="662"/>
      <c r="P87" s="662"/>
      <c r="Q87" s="662"/>
      <c r="R87" s="662"/>
      <c r="S87" s="662"/>
      <c r="T87" s="662"/>
      <c r="U87" s="662"/>
      <c r="V87" s="662"/>
      <c r="W87" s="662"/>
      <c r="X87" s="662"/>
      <c r="Y87" s="662"/>
      <c r="Z87" s="662"/>
      <c r="AA87" s="662"/>
      <c r="AB87" s="662"/>
      <c r="AC87" s="662"/>
      <c r="AD87" s="662"/>
      <c r="AE87" s="662"/>
      <c r="AF87" s="662"/>
      <c r="AG87" s="662"/>
      <c r="AH87" s="656"/>
      <c r="AI87" s="637"/>
      <c r="AJ87" s="637"/>
      <c r="AK87" s="637"/>
      <c r="AL87" s="637"/>
      <c r="AM87" s="639"/>
    </row>
    <row r="88" spans="1:39" ht="15" customHeight="1">
      <c r="A88" s="89"/>
      <c r="B88" s="655">
        <f>B85+1</f>
        <v>21</v>
      </c>
      <c r="C88" s="642"/>
      <c r="D88" s="658" t="s">
        <v>193</v>
      </c>
      <c r="E88" s="659"/>
      <c r="F88" s="659"/>
      <c r="G88" s="659"/>
      <c r="H88" s="659"/>
      <c r="I88" s="659"/>
      <c r="J88" s="659"/>
      <c r="K88" s="659"/>
      <c r="L88" s="659"/>
      <c r="M88" s="659"/>
      <c r="N88" s="659"/>
      <c r="O88" s="659"/>
      <c r="P88" s="659"/>
      <c r="Q88" s="659"/>
      <c r="R88" s="659"/>
      <c r="S88" s="659"/>
      <c r="T88" s="659"/>
      <c r="U88" s="659"/>
      <c r="V88" s="659"/>
      <c r="W88" s="659"/>
      <c r="X88" s="659"/>
      <c r="Y88" s="659"/>
      <c r="Z88" s="659"/>
      <c r="AA88" s="659"/>
      <c r="AB88" s="659"/>
      <c r="AC88" s="659"/>
      <c r="AD88" s="659"/>
      <c r="AE88" s="659"/>
      <c r="AF88" s="659"/>
      <c r="AG88" s="659"/>
      <c r="AH88" s="655"/>
      <c r="AI88" s="641"/>
      <c r="AJ88" s="641"/>
      <c r="AK88" s="641"/>
      <c r="AL88" s="641"/>
      <c r="AM88" s="799"/>
    </row>
    <row r="89" spans="1:39" ht="15" customHeight="1">
      <c r="A89" s="89"/>
      <c r="B89" s="680"/>
      <c r="C89" s="646"/>
      <c r="D89" s="660"/>
      <c r="E89" s="630"/>
      <c r="F89" s="630"/>
      <c r="G89" s="630"/>
      <c r="H89" s="630"/>
      <c r="I89" s="630"/>
      <c r="J89" s="630"/>
      <c r="K89" s="630"/>
      <c r="L89" s="630"/>
      <c r="M89" s="630"/>
      <c r="N89" s="630"/>
      <c r="O89" s="630"/>
      <c r="P89" s="630"/>
      <c r="Q89" s="630"/>
      <c r="R89" s="630"/>
      <c r="S89" s="630"/>
      <c r="T89" s="630"/>
      <c r="U89" s="630"/>
      <c r="V89" s="630"/>
      <c r="W89" s="630"/>
      <c r="X89" s="630"/>
      <c r="Y89" s="630"/>
      <c r="Z89" s="630"/>
      <c r="AA89" s="630"/>
      <c r="AB89" s="630"/>
      <c r="AC89" s="630"/>
      <c r="AD89" s="630"/>
      <c r="AE89" s="630"/>
      <c r="AF89" s="630"/>
      <c r="AG89" s="630"/>
      <c r="AH89" s="680"/>
      <c r="AI89" s="577"/>
      <c r="AJ89" s="577"/>
      <c r="AK89" s="577"/>
      <c r="AL89" s="577"/>
      <c r="AM89" s="808"/>
    </row>
    <row r="90" spans="1:39" ht="15" customHeight="1">
      <c r="A90" s="89"/>
      <c r="B90" s="656"/>
      <c r="C90" s="657"/>
      <c r="D90" s="661"/>
      <c r="E90" s="662"/>
      <c r="F90" s="662"/>
      <c r="G90" s="662"/>
      <c r="H90" s="662"/>
      <c r="I90" s="662"/>
      <c r="J90" s="662"/>
      <c r="K90" s="662"/>
      <c r="L90" s="662"/>
      <c r="M90" s="662"/>
      <c r="N90" s="662"/>
      <c r="O90" s="662"/>
      <c r="P90" s="662"/>
      <c r="Q90" s="662"/>
      <c r="R90" s="662"/>
      <c r="S90" s="662"/>
      <c r="T90" s="662"/>
      <c r="U90" s="662"/>
      <c r="V90" s="662"/>
      <c r="W90" s="662"/>
      <c r="X90" s="662"/>
      <c r="Y90" s="662"/>
      <c r="Z90" s="662"/>
      <c r="AA90" s="662"/>
      <c r="AB90" s="662"/>
      <c r="AC90" s="662"/>
      <c r="AD90" s="662"/>
      <c r="AE90" s="662"/>
      <c r="AF90" s="662"/>
      <c r="AG90" s="662"/>
      <c r="AH90" s="656"/>
      <c r="AI90" s="637"/>
      <c r="AJ90" s="637"/>
      <c r="AK90" s="637"/>
      <c r="AL90" s="637"/>
      <c r="AM90" s="639"/>
    </row>
    <row r="91" spans="1:39" ht="15" customHeight="1">
      <c r="A91" s="89"/>
      <c r="B91" s="655">
        <f>B88+1</f>
        <v>22</v>
      </c>
      <c r="C91" s="642"/>
      <c r="D91" s="658" t="s">
        <v>194</v>
      </c>
      <c r="E91" s="659"/>
      <c r="F91" s="659"/>
      <c r="G91" s="659"/>
      <c r="H91" s="659"/>
      <c r="I91" s="659"/>
      <c r="J91" s="659"/>
      <c r="K91" s="659"/>
      <c r="L91" s="659"/>
      <c r="M91" s="659"/>
      <c r="N91" s="659"/>
      <c r="O91" s="659"/>
      <c r="P91" s="659"/>
      <c r="Q91" s="659"/>
      <c r="R91" s="659"/>
      <c r="S91" s="659"/>
      <c r="T91" s="659"/>
      <c r="U91" s="659"/>
      <c r="V91" s="659"/>
      <c r="W91" s="659"/>
      <c r="X91" s="659"/>
      <c r="Y91" s="659"/>
      <c r="Z91" s="659"/>
      <c r="AA91" s="659"/>
      <c r="AB91" s="659"/>
      <c r="AC91" s="659"/>
      <c r="AD91" s="659"/>
      <c r="AE91" s="659"/>
      <c r="AF91" s="659"/>
      <c r="AG91" s="659"/>
      <c r="AH91" s="655"/>
      <c r="AI91" s="641"/>
      <c r="AJ91" s="641"/>
      <c r="AK91" s="641"/>
      <c r="AL91" s="641"/>
      <c r="AM91" s="799"/>
    </row>
    <row r="92" spans="1:39" ht="15" customHeight="1">
      <c r="A92" s="89"/>
      <c r="B92" s="680"/>
      <c r="C92" s="646"/>
      <c r="D92" s="660"/>
      <c r="E92" s="630"/>
      <c r="F92" s="630"/>
      <c r="G92" s="630"/>
      <c r="H92" s="630"/>
      <c r="I92" s="630"/>
      <c r="J92" s="630"/>
      <c r="K92" s="630"/>
      <c r="L92" s="630"/>
      <c r="M92" s="630"/>
      <c r="N92" s="630"/>
      <c r="O92" s="630"/>
      <c r="P92" s="630"/>
      <c r="Q92" s="630"/>
      <c r="R92" s="630"/>
      <c r="S92" s="630"/>
      <c r="T92" s="630"/>
      <c r="U92" s="630"/>
      <c r="V92" s="630"/>
      <c r="W92" s="630"/>
      <c r="X92" s="630"/>
      <c r="Y92" s="630"/>
      <c r="Z92" s="630"/>
      <c r="AA92" s="630"/>
      <c r="AB92" s="630"/>
      <c r="AC92" s="630"/>
      <c r="AD92" s="630"/>
      <c r="AE92" s="630"/>
      <c r="AF92" s="630"/>
      <c r="AG92" s="630"/>
      <c r="AH92" s="680"/>
      <c r="AI92" s="577"/>
      <c r="AJ92" s="577"/>
      <c r="AK92" s="577"/>
      <c r="AL92" s="577"/>
      <c r="AM92" s="808"/>
    </row>
    <row r="93" spans="1:39" ht="15" customHeight="1">
      <c r="A93" s="89"/>
      <c r="B93" s="656"/>
      <c r="C93" s="657"/>
      <c r="D93" s="661"/>
      <c r="E93" s="662"/>
      <c r="F93" s="662"/>
      <c r="G93" s="662"/>
      <c r="H93" s="662"/>
      <c r="I93" s="662"/>
      <c r="J93" s="662"/>
      <c r="K93" s="662"/>
      <c r="L93" s="662"/>
      <c r="M93" s="662"/>
      <c r="N93" s="662"/>
      <c r="O93" s="662"/>
      <c r="P93" s="662"/>
      <c r="Q93" s="662"/>
      <c r="R93" s="662"/>
      <c r="S93" s="662"/>
      <c r="T93" s="662"/>
      <c r="U93" s="662"/>
      <c r="V93" s="662"/>
      <c r="W93" s="662"/>
      <c r="X93" s="662"/>
      <c r="Y93" s="662"/>
      <c r="Z93" s="662"/>
      <c r="AA93" s="662"/>
      <c r="AB93" s="662"/>
      <c r="AC93" s="662"/>
      <c r="AD93" s="662"/>
      <c r="AE93" s="662"/>
      <c r="AF93" s="662"/>
      <c r="AG93" s="662"/>
      <c r="AH93" s="656"/>
      <c r="AI93" s="637"/>
      <c r="AJ93" s="637"/>
      <c r="AK93" s="637"/>
      <c r="AL93" s="637"/>
      <c r="AM93" s="639"/>
    </row>
    <row r="94" spans="1:39" ht="15" customHeight="1">
      <c r="A94" s="89"/>
      <c r="B94" s="655">
        <f>B91+1</f>
        <v>23</v>
      </c>
      <c r="C94" s="642"/>
      <c r="D94" s="658" t="s">
        <v>195</v>
      </c>
      <c r="E94" s="659"/>
      <c r="F94" s="659"/>
      <c r="G94" s="659"/>
      <c r="H94" s="659"/>
      <c r="I94" s="659"/>
      <c r="J94" s="659"/>
      <c r="K94" s="659"/>
      <c r="L94" s="659"/>
      <c r="M94" s="659"/>
      <c r="N94" s="659"/>
      <c r="O94" s="659"/>
      <c r="P94" s="659"/>
      <c r="Q94" s="659"/>
      <c r="R94" s="659"/>
      <c r="S94" s="659"/>
      <c r="T94" s="659"/>
      <c r="U94" s="659"/>
      <c r="V94" s="659"/>
      <c r="W94" s="659"/>
      <c r="X94" s="659"/>
      <c r="Y94" s="659"/>
      <c r="Z94" s="659"/>
      <c r="AA94" s="659"/>
      <c r="AB94" s="659"/>
      <c r="AC94" s="659"/>
      <c r="AD94" s="659"/>
      <c r="AE94" s="659"/>
      <c r="AF94" s="659"/>
      <c r="AG94" s="659"/>
      <c r="AH94" s="655"/>
      <c r="AI94" s="641"/>
      <c r="AJ94" s="641"/>
      <c r="AK94" s="641"/>
      <c r="AL94" s="641"/>
      <c r="AM94" s="799"/>
    </row>
    <row r="95" spans="1:39" ht="15" customHeight="1">
      <c r="A95" s="89"/>
      <c r="B95" s="656"/>
      <c r="C95" s="657"/>
      <c r="D95" s="661"/>
      <c r="E95" s="662"/>
      <c r="F95" s="662"/>
      <c r="G95" s="662"/>
      <c r="H95" s="662"/>
      <c r="I95" s="662"/>
      <c r="J95" s="662"/>
      <c r="K95" s="662"/>
      <c r="L95" s="662"/>
      <c r="M95" s="662"/>
      <c r="N95" s="662"/>
      <c r="O95" s="662"/>
      <c r="P95" s="662"/>
      <c r="Q95" s="662"/>
      <c r="R95" s="662"/>
      <c r="S95" s="662"/>
      <c r="T95" s="662"/>
      <c r="U95" s="662"/>
      <c r="V95" s="662"/>
      <c r="W95" s="662"/>
      <c r="X95" s="662"/>
      <c r="Y95" s="662"/>
      <c r="Z95" s="662"/>
      <c r="AA95" s="662"/>
      <c r="AB95" s="662"/>
      <c r="AC95" s="662"/>
      <c r="AD95" s="662"/>
      <c r="AE95" s="662"/>
      <c r="AF95" s="662"/>
      <c r="AG95" s="662"/>
      <c r="AH95" s="656"/>
      <c r="AI95" s="637"/>
      <c r="AJ95" s="637"/>
      <c r="AK95" s="637"/>
      <c r="AL95" s="637"/>
      <c r="AM95" s="639"/>
    </row>
    <row r="96" spans="1:39" ht="15" customHeight="1">
      <c r="A96" s="89"/>
      <c r="B96" s="655">
        <f>B94+1</f>
        <v>24</v>
      </c>
      <c r="C96" s="642"/>
      <c r="D96" s="602" t="s">
        <v>196</v>
      </c>
      <c r="E96" s="603"/>
      <c r="F96" s="603"/>
      <c r="G96" s="603"/>
      <c r="H96" s="603"/>
      <c r="I96" s="603"/>
      <c r="J96" s="603"/>
      <c r="K96" s="603"/>
      <c r="L96" s="603"/>
      <c r="M96" s="603"/>
      <c r="N96" s="603"/>
      <c r="O96" s="603"/>
      <c r="P96" s="603"/>
      <c r="Q96" s="603"/>
      <c r="R96" s="603"/>
      <c r="S96" s="603"/>
      <c r="T96" s="603"/>
      <c r="U96" s="603"/>
      <c r="V96" s="603"/>
      <c r="W96" s="603"/>
      <c r="X96" s="603"/>
      <c r="Y96" s="603"/>
      <c r="Z96" s="603"/>
      <c r="AA96" s="603"/>
      <c r="AB96" s="603"/>
      <c r="AC96" s="603"/>
      <c r="AD96" s="603"/>
      <c r="AE96" s="603"/>
      <c r="AF96" s="603"/>
      <c r="AG96" s="603"/>
      <c r="AH96" s="655"/>
      <c r="AI96" s="641"/>
      <c r="AJ96" s="641"/>
      <c r="AK96" s="641"/>
      <c r="AL96" s="641"/>
      <c r="AM96" s="799"/>
    </row>
    <row r="97" spans="1:39" ht="15" customHeight="1">
      <c r="A97" s="89"/>
      <c r="B97" s="680"/>
      <c r="C97" s="646"/>
      <c r="D97" s="563"/>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656"/>
      <c r="AI97" s="637"/>
      <c r="AJ97" s="637"/>
      <c r="AK97" s="637"/>
      <c r="AL97" s="637"/>
      <c r="AM97" s="639"/>
    </row>
    <row r="98" spans="1:39" ht="15" customHeight="1">
      <c r="A98" s="89"/>
      <c r="B98" s="655">
        <f>B96+1</f>
        <v>25</v>
      </c>
      <c r="C98" s="642"/>
      <c r="D98" s="602" t="s">
        <v>197</v>
      </c>
      <c r="E98" s="603"/>
      <c r="F98" s="603"/>
      <c r="G98" s="603"/>
      <c r="H98" s="603"/>
      <c r="I98" s="603"/>
      <c r="J98" s="603"/>
      <c r="K98" s="603"/>
      <c r="L98" s="603"/>
      <c r="M98" s="603"/>
      <c r="N98" s="603"/>
      <c r="O98" s="603"/>
      <c r="P98" s="603"/>
      <c r="Q98" s="603"/>
      <c r="R98" s="603"/>
      <c r="S98" s="603"/>
      <c r="T98" s="603"/>
      <c r="U98" s="603"/>
      <c r="V98" s="603"/>
      <c r="W98" s="603"/>
      <c r="X98" s="603"/>
      <c r="Y98" s="603"/>
      <c r="Z98" s="603"/>
      <c r="AA98" s="603"/>
      <c r="AB98" s="603"/>
      <c r="AC98" s="603"/>
      <c r="AD98" s="603"/>
      <c r="AE98" s="603"/>
      <c r="AF98" s="603"/>
      <c r="AG98" s="603"/>
      <c r="AH98" s="655"/>
      <c r="AI98" s="641"/>
      <c r="AJ98" s="641"/>
      <c r="AK98" s="641"/>
      <c r="AL98" s="641"/>
      <c r="AM98" s="799"/>
    </row>
    <row r="99" spans="1:39" ht="15" customHeight="1">
      <c r="A99" s="89"/>
      <c r="B99" s="680"/>
      <c r="C99" s="646"/>
      <c r="D99" s="563"/>
      <c r="E99" s="564"/>
      <c r="F99" s="564"/>
      <c r="G99" s="564"/>
      <c r="H99" s="564"/>
      <c r="I99" s="564"/>
      <c r="J99" s="564"/>
      <c r="K99" s="564"/>
      <c r="L99" s="564"/>
      <c r="M99" s="564"/>
      <c r="N99" s="564"/>
      <c r="O99" s="564"/>
      <c r="P99" s="564"/>
      <c r="Q99" s="564"/>
      <c r="R99" s="564"/>
      <c r="S99" s="564"/>
      <c r="T99" s="564"/>
      <c r="U99" s="564"/>
      <c r="V99" s="564"/>
      <c r="W99" s="564"/>
      <c r="X99" s="564"/>
      <c r="Y99" s="564"/>
      <c r="Z99" s="564"/>
      <c r="AA99" s="564"/>
      <c r="AB99" s="564"/>
      <c r="AC99" s="564"/>
      <c r="AD99" s="564"/>
      <c r="AE99" s="564"/>
      <c r="AF99" s="564"/>
      <c r="AG99" s="564"/>
      <c r="AH99" s="680"/>
      <c r="AI99" s="577"/>
      <c r="AJ99" s="577"/>
      <c r="AK99" s="577"/>
      <c r="AL99" s="577"/>
      <c r="AM99" s="808"/>
    </row>
    <row r="100" spans="1:39" ht="15" customHeight="1">
      <c r="A100" s="89"/>
      <c r="B100" s="655">
        <f>B98+1</f>
        <v>26</v>
      </c>
      <c r="C100" s="642"/>
      <c r="D100" s="658" t="s">
        <v>198</v>
      </c>
      <c r="E100" s="659"/>
      <c r="F100" s="659"/>
      <c r="G100" s="659"/>
      <c r="H100" s="659"/>
      <c r="I100" s="659"/>
      <c r="J100" s="659"/>
      <c r="K100" s="659"/>
      <c r="L100" s="659"/>
      <c r="M100" s="659"/>
      <c r="N100" s="659"/>
      <c r="O100" s="659"/>
      <c r="P100" s="659"/>
      <c r="Q100" s="659"/>
      <c r="R100" s="659"/>
      <c r="S100" s="659"/>
      <c r="T100" s="659"/>
      <c r="U100" s="659"/>
      <c r="V100" s="659"/>
      <c r="W100" s="659"/>
      <c r="X100" s="659"/>
      <c r="Y100" s="659"/>
      <c r="Z100" s="874"/>
      <c r="AA100" s="874"/>
      <c r="AB100" s="874"/>
      <c r="AC100" s="874"/>
      <c r="AD100" s="874"/>
      <c r="AE100" s="874"/>
      <c r="AF100" s="874"/>
      <c r="AG100" s="874"/>
      <c r="AH100" s="655" t="s">
        <v>144</v>
      </c>
      <c r="AI100" s="641"/>
      <c r="AJ100" s="641"/>
      <c r="AK100" s="641"/>
      <c r="AL100" s="641"/>
      <c r="AM100" s="799"/>
    </row>
    <row r="101" spans="1:39" ht="15" customHeight="1">
      <c r="A101" s="89"/>
      <c r="B101" s="680"/>
      <c r="C101" s="646"/>
      <c r="D101" s="660"/>
      <c r="E101" s="630"/>
      <c r="F101" s="630"/>
      <c r="G101" s="630"/>
      <c r="H101" s="630"/>
      <c r="I101" s="630"/>
      <c r="J101" s="630"/>
      <c r="K101" s="630"/>
      <c r="L101" s="630"/>
      <c r="M101" s="630"/>
      <c r="N101" s="630"/>
      <c r="O101" s="630"/>
      <c r="P101" s="630"/>
      <c r="Q101" s="630"/>
      <c r="R101" s="630"/>
      <c r="S101" s="630"/>
      <c r="T101" s="630"/>
      <c r="U101" s="630"/>
      <c r="V101" s="630"/>
      <c r="W101" s="630"/>
      <c r="X101" s="630"/>
      <c r="Y101" s="630"/>
      <c r="Z101" s="875"/>
      <c r="AA101" s="875"/>
      <c r="AB101" s="875"/>
      <c r="AC101" s="875"/>
      <c r="AD101" s="875"/>
      <c r="AE101" s="875"/>
      <c r="AF101" s="875"/>
      <c r="AG101" s="875"/>
      <c r="AH101" s="656"/>
      <c r="AI101" s="637"/>
      <c r="AJ101" s="637"/>
      <c r="AK101" s="637"/>
      <c r="AL101" s="637"/>
      <c r="AM101" s="639"/>
    </row>
    <row r="102" spans="1:39" ht="15" customHeight="1">
      <c r="A102" s="89"/>
      <c r="B102" s="655">
        <f>B100+1</f>
        <v>27</v>
      </c>
      <c r="C102" s="642"/>
      <c r="D102" s="658" t="s">
        <v>199</v>
      </c>
      <c r="E102" s="659"/>
      <c r="F102" s="659"/>
      <c r="G102" s="659"/>
      <c r="H102" s="659"/>
      <c r="I102" s="659"/>
      <c r="J102" s="659"/>
      <c r="K102" s="659"/>
      <c r="L102" s="659"/>
      <c r="M102" s="659"/>
      <c r="N102" s="659"/>
      <c r="O102" s="659"/>
      <c r="P102" s="659"/>
      <c r="Q102" s="659"/>
      <c r="R102" s="659"/>
      <c r="S102" s="659"/>
      <c r="T102" s="659"/>
      <c r="U102" s="659"/>
      <c r="V102" s="659"/>
      <c r="W102" s="659"/>
      <c r="X102" s="659"/>
      <c r="Y102" s="659"/>
      <c r="Z102" s="659"/>
      <c r="AA102" s="659"/>
      <c r="AB102" s="659"/>
      <c r="AC102" s="659"/>
      <c r="AD102" s="659"/>
      <c r="AE102" s="659"/>
      <c r="AF102" s="659"/>
      <c r="AG102" s="659"/>
      <c r="AH102" s="655"/>
      <c r="AI102" s="641"/>
      <c r="AJ102" s="641"/>
      <c r="AK102" s="641"/>
      <c r="AL102" s="641"/>
      <c r="AM102" s="799"/>
    </row>
    <row r="103" spans="1:39" ht="15" customHeight="1">
      <c r="A103" s="89"/>
      <c r="B103" s="656"/>
      <c r="C103" s="657"/>
      <c r="D103" s="661"/>
      <c r="E103" s="662"/>
      <c r="F103" s="662"/>
      <c r="G103" s="662"/>
      <c r="H103" s="662"/>
      <c r="I103" s="662"/>
      <c r="J103" s="662"/>
      <c r="K103" s="662"/>
      <c r="L103" s="662"/>
      <c r="M103" s="662"/>
      <c r="N103" s="662"/>
      <c r="O103" s="662"/>
      <c r="P103" s="662"/>
      <c r="Q103" s="662"/>
      <c r="R103" s="662"/>
      <c r="S103" s="662"/>
      <c r="T103" s="662"/>
      <c r="U103" s="662"/>
      <c r="V103" s="662"/>
      <c r="W103" s="662"/>
      <c r="X103" s="662"/>
      <c r="Y103" s="662"/>
      <c r="Z103" s="662"/>
      <c r="AA103" s="662"/>
      <c r="AB103" s="662"/>
      <c r="AC103" s="662"/>
      <c r="AD103" s="662"/>
      <c r="AE103" s="662"/>
      <c r="AF103" s="662"/>
      <c r="AG103" s="662"/>
      <c r="AH103" s="656"/>
      <c r="AI103" s="637"/>
      <c r="AJ103" s="637"/>
      <c r="AK103" s="637"/>
      <c r="AL103" s="637"/>
      <c r="AM103" s="639"/>
    </row>
    <row r="104" spans="1:39" ht="15" customHeight="1">
      <c r="A104" s="89"/>
      <c r="B104" s="655">
        <f>B102+1</f>
        <v>28</v>
      </c>
      <c r="C104" s="642"/>
      <c r="D104" s="658" t="s">
        <v>200</v>
      </c>
      <c r="E104" s="659"/>
      <c r="F104" s="659"/>
      <c r="G104" s="659"/>
      <c r="H104" s="659"/>
      <c r="I104" s="659"/>
      <c r="J104" s="659"/>
      <c r="K104" s="659"/>
      <c r="L104" s="659"/>
      <c r="M104" s="659"/>
      <c r="N104" s="659"/>
      <c r="O104" s="659"/>
      <c r="P104" s="659"/>
      <c r="Q104" s="659"/>
      <c r="R104" s="659"/>
      <c r="S104" s="659"/>
      <c r="T104" s="659"/>
      <c r="U104" s="659"/>
      <c r="V104" s="659"/>
      <c r="W104" s="659"/>
      <c r="X104" s="659"/>
      <c r="Y104" s="659"/>
      <c r="Z104" s="659"/>
      <c r="AA104" s="659"/>
      <c r="AB104" s="659"/>
      <c r="AC104" s="659"/>
      <c r="AD104" s="659"/>
      <c r="AE104" s="659"/>
      <c r="AF104" s="659"/>
      <c r="AG104" s="659"/>
      <c r="AH104" s="83"/>
      <c r="AI104" s="72"/>
      <c r="AJ104" s="72"/>
      <c r="AK104" s="72"/>
      <c r="AL104" s="72"/>
      <c r="AM104" s="62"/>
    </row>
    <row r="105" spans="1:39" ht="15" customHeight="1">
      <c r="A105" s="89"/>
      <c r="B105" s="680"/>
      <c r="C105" s="646"/>
      <c r="D105" s="660"/>
      <c r="E105" s="630"/>
      <c r="F105" s="630"/>
      <c r="G105" s="630"/>
      <c r="H105" s="630"/>
      <c r="I105" s="630"/>
      <c r="J105" s="630"/>
      <c r="K105" s="630"/>
      <c r="L105" s="630"/>
      <c r="M105" s="630"/>
      <c r="N105" s="630"/>
      <c r="O105" s="630"/>
      <c r="P105" s="630"/>
      <c r="Q105" s="630"/>
      <c r="R105" s="630"/>
      <c r="S105" s="630"/>
      <c r="T105" s="630"/>
      <c r="U105" s="630"/>
      <c r="V105" s="630"/>
      <c r="W105" s="630"/>
      <c r="X105" s="630"/>
      <c r="Y105" s="630"/>
      <c r="Z105" s="630"/>
      <c r="AA105" s="630"/>
      <c r="AB105" s="630"/>
      <c r="AC105" s="630"/>
      <c r="AD105" s="630"/>
      <c r="AE105" s="630"/>
      <c r="AF105" s="630"/>
      <c r="AG105" s="630"/>
      <c r="AH105" s="83"/>
      <c r="AI105" s="72"/>
      <c r="AJ105" s="72"/>
      <c r="AK105" s="72"/>
      <c r="AL105" s="72"/>
      <c r="AM105" s="84"/>
    </row>
    <row r="106" spans="1:39" ht="15" customHeight="1">
      <c r="A106" s="89"/>
      <c r="B106" s="656"/>
      <c r="C106" s="657"/>
      <c r="D106" s="661"/>
      <c r="E106" s="662"/>
      <c r="F106" s="662"/>
      <c r="G106" s="662"/>
      <c r="H106" s="662"/>
      <c r="I106" s="662"/>
      <c r="J106" s="662"/>
      <c r="K106" s="662"/>
      <c r="L106" s="662"/>
      <c r="M106" s="662"/>
      <c r="N106" s="662"/>
      <c r="O106" s="662"/>
      <c r="P106" s="662"/>
      <c r="Q106" s="662"/>
      <c r="R106" s="662"/>
      <c r="S106" s="662"/>
      <c r="T106" s="662"/>
      <c r="U106" s="662"/>
      <c r="V106" s="662"/>
      <c r="W106" s="662"/>
      <c r="X106" s="662"/>
      <c r="Y106" s="662"/>
      <c r="Z106" s="662"/>
      <c r="AA106" s="662"/>
      <c r="AB106" s="662"/>
      <c r="AC106" s="662"/>
      <c r="AD106" s="662"/>
      <c r="AE106" s="662"/>
      <c r="AF106" s="662"/>
      <c r="AG106" s="662"/>
      <c r="AH106" s="83"/>
      <c r="AI106" s="72"/>
      <c r="AJ106" s="72"/>
      <c r="AK106" s="72"/>
      <c r="AL106" s="72"/>
      <c r="AM106" s="62"/>
    </row>
    <row r="107" spans="1:39" ht="15" customHeight="1">
      <c r="A107" s="89"/>
      <c r="B107" s="655">
        <f>B104+1</f>
        <v>29</v>
      </c>
      <c r="C107" s="642"/>
      <c r="D107" s="602" t="s">
        <v>201</v>
      </c>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3"/>
      <c r="AD107" s="603"/>
      <c r="AE107" s="603"/>
      <c r="AF107" s="603"/>
      <c r="AG107" s="603"/>
      <c r="AH107" s="655"/>
      <c r="AI107" s="641"/>
      <c r="AJ107" s="641"/>
      <c r="AK107" s="641"/>
      <c r="AL107" s="641"/>
      <c r="AM107" s="799"/>
    </row>
    <row r="108" spans="1:39" ht="15" customHeight="1">
      <c r="A108" s="89"/>
      <c r="B108" s="680"/>
      <c r="C108" s="646"/>
      <c r="D108" s="563"/>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64"/>
      <c r="AG108" s="564"/>
      <c r="AH108" s="680"/>
      <c r="AI108" s="577"/>
      <c r="AJ108" s="577"/>
      <c r="AK108" s="577"/>
      <c r="AL108" s="577"/>
      <c r="AM108" s="808"/>
    </row>
    <row r="109" spans="1:39" ht="15" customHeight="1">
      <c r="A109" s="89"/>
      <c r="B109" s="656"/>
      <c r="C109" s="657"/>
      <c r="D109" s="590"/>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591"/>
      <c r="AD109" s="591"/>
      <c r="AE109" s="591"/>
      <c r="AF109" s="591"/>
      <c r="AG109" s="591"/>
      <c r="AH109" s="656"/>
      <c r="AI109" s="637"/>
      <c r="AJ109" s="637"/>
      <c r="AK109" s="637"/>
      <c r="AL109" s="637"/>
      <c r="AM109" s="639"/>
    </row>
    <row r="110" spans="1:39" ht="15" customHeight="1">
      <c r="A110" s="89"/>
      <c r="B110" s="655">
        <f>B107+1</f>
        <v>30</v>
      </c>
      <c r="C110" s="642"/>
      <c r="D110" s="658" t="s">
        <v>202</v>
      </c>
      <c r="E110" s="659"/>
      <c r="F110" s="659"/>
      <c r="G110" s="659"/>
      <c r="H110" s="659"/>
      <c r="I110" s="659"/>
      <c r="J110" s="659"/>
      <c r="K110" s="659"/>
      <c r="L110" s="659"/>
      <c r="M110" s="659"/>
      <c r="N110" s="659"/>
      <c r="O110" s="659"/>
      <c r="P110" s="659"/>
      <c r="Q110" s="659"/>
      <c r="R110" s="659"/>
      <c r="S110" s="659"/>
      <c r="T110" s="659"/>
      <c r="U110" s="659"/>
      <c r="V110" s="659"/>
      <c r="W110" s="659"/>
      <c r="X110" s="659"/>
      <c r="Y110" s="659"/>
      <c r="Z110" s="659"/>
      <c r="AA110" s="659"/>
      <c r="AB110" s="659"/>
      <c r="AC110" s="659"/>
      <c r="AD110" s="659"/>
      <c r="AE110" s="659"/>
      <c r="AF110" s="659"/>
      <c r="AG110" s="659"/>
      <c r="AH110" s="655"/>
      <c r="AI110" s="641"/>
      <c r="AJ110" s="641"/>
      <c r="AK110" s="641"/>
      <c r="AL110" s="641"/>
      <c r="AM110" s="799"/>
    </row>
    <row r="111" spans="1:39" ht="15" customHeight="1">
      <c r="A111" s="89"/>
      <c r="B111" s="656"/>
      <c r="C111" s="657"/>
      <c r="D111" s="661"/>
      <c r="E111" s="662"/>
      <c r="F111" s="662"/>
      <c r="G111" s="662"/>
      <c r="H111" s="662"/>
      <c r="I111" s="662"/>
      <c r="J111" s="662"/>
      <c r="K111" s="662"/>
      <c r="L111" s="662"/>
      <c r="M111" s="662"/>
      <c r="N111" s="662"/>
      <c r="O111" s="662"/>
      <c r="P111" s="662"/>
      <c r="Q111" s="662"/>
      <c r="R111" s="662"/>
      <c r="S111" s="662"/>
      <c r="T111" s="662"/>
      <c r="U111" s="662"/>
      <c r="V111" s="662"/>
      <c r="W111" s="662"/>
      <c r="X111" s="662"/>
      <c r="Y111" s="662"/>
      <c r="Z111" s="662"/>
      <c r="AA111" s="662"/>
      <c r="AB111" s="662"/>
      <c r="AC111" s="662"/>
      <c r="AD111" s="662"/>
      <c r="AE111" s="662"/>
      <c r="AF111" s="662"/>
      <c r="AG111" s="662"/>
      <c r="AH111" s="656"/>
      <c r="AI111" s="637"/>
      <c r="AJ111" s="637"/>
      <c r="AK111" s="637"/>
      <c r="AL111" s="637"/>
      <c r="AM111" s="639"/>
    </row>
    <row r="112" spans="1:39" ht="15" customHeight="1">
      <c r="A112" s="89"/>
      <c r="B112" s="655">
        <f>B110+1</f>
        <v>31</v>
      </c>
      <c r="C112" s="642"/>
      <c r="D112" s="658" t="s">
        <v>203</v>
      </c>
      <c r="E112" s="659"/>
      <c r="F112" s="659"/>
      <c r="G112" s="659"/>
      <c r="H112" s="659"/>
      <c r="I112" s="659"/>
      <c r="J112" s="659"/>
      <c r="K112" s="659"/>
      <c r="L112" s="659"/>
      <c r="M112" s="659"/>
      <c r="N112" s="659"/>
      <c r="O112" s="659"/>
      <c r="P112" s="659"/>
      <c r="Q112" s="659"/>
      <c r="R112" s="659"/>
      <c r="S112" s="659"/>
      <c r="T112" s="659"/>
      <c r="U112" s="659"/>
      <c r="V112" s="659"/>
      <c r="W112" s="659"/>
      <c r="X112" s="659"/>
      <c r="Y112" s="659"/>
      <c r="Z112" s="659"/>
      <c r="AA112" s="659"/>
      <c r="AB112" s="659"/>
      <c r="AC112" s="659"/>
      <c r="AD112" s="659"/>
      <c r="AE112" s="659"/>
      <c r="AF112" s="659"/>
      <c r="AG112" s="659"/>
      <c r="AH112" s="655"/>
      <c r="AI112" s="641"/>
      <c r="AJ112" s="641"/>
      <c r="AK112" s="641"/>
      <c r="AL112" s="641"/>
      <c r="AM112" s="799"/>
    </row>
    <row r="113" spans="1:39" ht="15" customHeight="1">
      <c r="A113" s="89"/>
      <c r="B113" s="680"/>
      <c r="C113" s="646"/>
      <c r="D113" s="660"/>
      <c r="E113" s="630"/>
      <c r="F113" s="630"/>
      <c r="G113" s="630"/>
      <c r="H113" s="630"/>
      <c r="I113" s="630"/>
      <c r="J113" s="630"/>
      <c r="K113" s="630"/>
      <c r="L113" s="630"/>
      <c r="M113" s="630"/>
      <c r="N113" s="630"/>
      <c r="O113" s="630"/>
      <c r="P113" s="630"/>
      <c r="Q113" s="630"/>
      <c r="R113" s="630"/>
      <c r="S113" s="630"/>
      <c r="T113" s="630"/>
      <c r="U113" s="630"/>
      <c r="V113" s="630"/>
      <c r="W113" s="630"/>
      <c r="X113" s="630"/>
      <c r="Y113" s="630"/>
      <c r="Z113" s="630"/>
      <c r="AA113" s="630"/>
      <c r="AB113" s="630"/>
      <c r="AC113" s="630"/>
      <c r="AD113" s="630"/>
      <c r="AE113" s="630"/>
      <c r="AF113" s="630"/>
      <c r="AG113" s="630"/>
      <c r="AH113" s="680"/>
      <c r="AI113" s="577"/>
      <c r="AJ113" s="577"/>
      <c r="AK113" s="577"/>
      <c r="AL113" s="577"/>
      <c r="AM113" s="808"/>
    </row>
    <row r="114" spans="1:39" ht="15" customHeight="1">
      <c r="A114" s="89"/>
      <c r="B114" s="656"/>
      <c r="C114" s="657"/>
      <c r="D114" s="661"/>
      <c r="E114" s="662"/>
      <c r="F114" s="662"/>
      <c r="G114" s="662"/>
      <c r="H114" s="662"/>
      <c r="I114" s="662"/>
      <c r="J114" s="662"/>
      <c r="K114" s="662"/>
      <c r="L114" s="662"/>
      <c r="M114" s="662"/>
      <c r="N114" s="662"/>
      <c r="O114" s="662"/>
      <c r="P114" s="662"/>
      <c r="Q114" s="662"/>
      <c r="R114" s="662"/>
      <c r="S114" s="662"/>
      <c r="T114" s="662"/>
      <c r="U114" s="662"/>
      <c r="V114" s="662"/>
      <c r="W114" s="662"/>
      <c r="X114" s="662"/>
      <c r="Y114" s="662"/>
      <c r="Z114" s="662"/>
      <c r="AA114" s="662"/>
      <c r="AB114" s="662"/>
      <c r="AC114" s="662"/>
      <c r="AD114" s="662"/>
      <c r="AE114" s="662"/>
      <c r="AF114" s="662"/>
      <c r="AG114" s="662"/>
      <c r="AH114" s="656"/>
      <c r="AI114" s="637"/>
      <c r="AJ114" s="637"/>
      <c r="AK114" s="637"/>
      <c r="AL114" s="637"/>
      <c r="AM114" s="639"/>
    </row>
    <row r="115" spans="1:39" ht="15" customHeight="1">
      <c r="A115" s="89"/>
      <c r="B115" s="653">
        <f>B112+1</f>
        <v>32</v>
      </c>
      <c r="C115" s="654"/>
      <c r="D115" s="781" t="s">
        <v>204</v>
      </c>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1"/>
      <c r="AA115" s="781"/>
      <c r="AB115" s="781"/>
      <c r="AC115" s="781"/>
      <c r="AD115" s="781"/>
      <c r="AE115" s="781"/>
      <c r="AF115" s="781"/>
      <c r="AG115" s="781"/>
      <c r="AH115" s="781"/>
      <c r="AI115" s="781"/>
      <c r="AJ115" s="781"/>
      <c r="AK115" s="781"/>
      <c r="AL115" s="781"/>
      <c r="AM115" s="782"/>
    </row>
    <row r="116" spans="1:39" ht="15" customHeight="1" thickBot="1">
      <c r="A116" s="89"/>
      <c r="B116" s="653"/>
      <c r="C116" s="654"/>
      <c r="D116" s="781"/>
      <c r="E116" s="781"/>
      <c r="F116" s="781"/>
      <c r="G116" s="781"/>
      <c r="H116" s="781"/>
      <c r="I116" s="781"/>
      <c r="J116" s="781"/>
      <c r="K116" s="781"/>
      <c r="L116" s="781"/>
      <c r="M116" s="781"/>
      <c r="N116" s="781"/>
      <c r="O116" s="781"/>
      <c r="P116" s="781"/>
      <c r="Q116" s="781"/>
      <c r="R116" s="781"/>
      <c r="S116" s="781"/>
      <c r="T116" s="781"/>
      <c r="U116" s="781"/>
      <c r="V116" s="781"/>
      <c r="W116" s="781"/>
      <c r="X116" s="781"/>
      <c r="Y116" s="781"/>
      <c r="Z116" s="781"/>
      <c r="AA116" s="781"/>
      <c r="AB116" s="781"/>
      <c r="AC116" s="781"/>
      <c r="AD116" s="781"/>
      <c r="AE116" s="781"/>
      <c r="AF116" s="781"/>
      <c r="AG116" s="781"/>
      <c r="AH116" s="783"/>
      <c r="AI116" s="783"/>
      <c r="AJ116" s="783"/>
      <c r="AK116" s="783"/>
      <c r="AL116" s="783"/>
      <c r="AM116" s="784"/>
    </row>
    <row r="117" spans="1:39" ht="15" customHeight="1">
      <c r="A117" s="89"/>
      <c r="B117" s="653"/>
      <c r="C117" s="654"/>
      <c r="D117" s="785" t="s">
        <v>269</v>
      </c>
      <c r="E117" s="785"/>
      <c r="F117" s="785"/>
      <c r="G117" s="785"/>
      <c r="H117" s="785"/>
      <c r="I117" s="785"/>
      <c r="J117" s="785"/>
      <c r="K117" s="785"/>
      <c r="L117" s="785"/>
      <c r="M117" s="785"/>
      <c r="N117" s="785"/>
      <c r="O117" s="785"/>
      <c r="P117" s="785"/>
      <c r="Q117" s="785"/>
      <c r="R117" s="785"/>
      <c r="S117" s="785"/>
      <c r="T117" s="785"/>
      <c r="U117" s="785"/>
      <c r="V117" s="785"/>
      <c r="W117" s="785"/>
      <c r="X117" s="785"/>
      <c r="Y117" s="785"/>
      <c r="Z117" s="785"/>
      <c r="AA117" s="785"/>
      <c r="AB117" s="785"/>
      <c r="AC117" s="785"/>
      <c r="AD117" s="785"/>
      <c r="AE117" s="785"/>
      <c r="AF117" s="785"/>
      <c r="AG117" s="786"/>
      <c r="AH117" s="790"/>
      <c r="AI117" s="791"/>
      <c r="AJ117" s="791"/>
      <c r="AK117" s="791"/>
      <c r="AL117" s="791"/>
      <c r="AM117" s="792"/>
    </row>
    <row r="118" spans="1:39" ht="15" customHeight="1">
      <c r="A118" s="89"/>
      <c r="B118" s="653"/>
      <c r="C118" s="654"/>
      <c r="D118" s="785"/>
      <c r="E118" s="785"/>
      <c r="F118" s="785"/>
      <c r="G118" s="785"/>
      <c r="H118" s="785"/>
      <c r="I118" s="785"/>
      <c r="J118" s="785"/>
      <c r="K118" s="785"/>
      <c r="L118" s="785"/>
      <c r="M118" s="785"/>
      <c r="N118" s="785"/>
      <c r="O118" s="785"/>
      <c r="P118" s="785"/>
      <c r="Q118" s="785"/>
      <c r="R118" s="785"/>
      <c r="S118" s="785"/>
      <c r="T118" s="785"/>
      <c r="U118" s="785"/>
      <c r="V118" s="785"/>
      <c r="W118" s="785"/>
      <c r="X118" s="785"/>
      <c r="Y118" s="785"/>
      <c r="Z118" s="785"/>
      <c r="AA118" s="785"/>
      <c r="AB118" s="785"/>
      <c r="AC118" s="785"/>
      <c r="AD118" s="785"/>
      <c r="AE118" s="785"/>
      <c r="AF118" s="785"/>
      <c r="AG118" s="786"/>
      <c r="AH118" s="793"/>
      <c r="AI118" s="794"/>
      <c r="AJ118" s="794"/>
      <c r="AK118" s="794"/>
      <c r="AL118" s="794"/>
      <c r="AM118" s="795"/>
    </row>
    <row r="119" spans="1:39" ht="15" customHeight="1">
      <c r="A119" s="89"/>
      <c r="B119" s="653"/>
      <c r="C119" s="654"/>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5"/>
      <c r="AA119" s="785"/>
      <c r="AB119" s="785"/>
      <c r="AC119" s="785"/>
      <c r="AD119" s="785"/>
      <c r="AE119" s="785"/>
      <c r="AF119" s="785"/>
      <c r="AG119" s="786"/>
      <c r="AH119" s="796"/>
      <c r="AI119" s="797"/>
      <c r="AJ119" s="797"/>
      <c r="AK119" s="797"/>
      <c r="AL119" s="797"/>
      <c r="AM119" s="798"/>
    </row>
    <row r="120" spans="1:39" ht="15" customHeight="1">
      <c r="A120" s="89"/>
      <c r="B120" s="653"/>
      <c r="C120" s="654"/>
      <c r="D120" s="781" t="s">
        <v>205</v>
      </c>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1"/>
      <c r="AA120" s="781"/>
      <c r="AB120" s="781"/>
      <c r="AC120" s="781"/>
      <c r="AD120" s="781"/>
      <c r="AE120" s="781"/>
      <c r="AF120" s="781"/>
      <c r="AG120" s="787"/>
      <c r="AH120" s="796"/>
      <c r="AI120" s="797"/>
      <c r="AJ120" s="797"/>
      <c r="AK120" s="797"/>
      <c r="AL120" s="797"/>
      <c r="AM120" s="798"/>
    </row>
    <row r="121" spans="1:39" ht="15" customHeight="1">
      <c r="A121" s="89"/>
      <c r="B121" s="653"/>
      <c r="C121" s="654"/>
      <c r="D121" s="781"/>
      <c r="E121" s="781"/>
      <c r="F121" s="781"/>
      <c r="G121" s="781"/>
      <c r="H121" s="781"/>
      <c r="I121" s="781"/>
      <c r="J121" s="781"/>
      <c r="K121" s="781"/>
      <c r="L121" s="781"/>
      <c r="M121" s="781"/>
      <c r="N121" s="781"/>
      <c r="O121" s="781"/>
      <c r="P121" s="781"/>
      <c r="Q121" s="781"/>
      <c r="R121" s="781"/>
      <c r="S121" s="781"/>
      <c r="T121" s="781"/>
      <c r="U121" s="781"/>
      <c r="V121" s="781"/>
      <c r="W121" s="781"/>
      <c r="X121" s="781"/>
      <c r="Y121" s="781"/>
      <c r="Z121" s="781"/>
      <c r="AA121" s="781"/>
      <c r="AB121" s="781"/>
      <c r="AC121" s="781"/>
      <c r="AD121" s="781"/>
      <c r="AE121" s="781"/>
      <c r="AF121" s="781"/>
      <c r="AG121" s="787"/>
      <c r="AH121" s="796"/>
      <c r="AI121" s="797"/>
      <c r="AJ121" s="797"/>
      <c r="AK121" s="797"/>
      <c r="AL121" s="797"/>
      <c r="AM121" s="798"/>
    </row>
    <row r="122" spans="1:39" ht="15" customHeight="1">
      <c r="A122" s="89"/>
      <c r="B122" s="653"/>
      <c r="C122" s="654"/>
      <c r="D122" s="788" t="s">
        <v>206</v>
      </c>
      <c r="E122" s="788"/>
      <c r="F122" s="788"/>
      <c r="G122" s="788"/>
      <c r="H122" s="788"/>
      <c r="I122" s="788"/>
      <c r="J122" s="788"/>
      <c r="K122" s="788"/>
      <c r="L122" s="788"/>
      <c r="M122" s="788"/>
      <c r="N122" s="788"/>
      <c r="O122" s="788"/>
      <c r="P122" s="788"/>
      <c r="Q122" s="788"/>
      <c r="R122" s="788"/>
      <c r="S122" s="788"/>
      <c r="T122" s="788"/>
      <c r="U122" s="788"/>
      <c r="V122" s="788"/>
      <c r="W122" s="788"/>
      <c r="X122" s="788"/>
      <c r="Y122" s="788"/>
      <c r="Z122" s="788"/>
      <c r="AA122" s="788"/>
      <c r="AB122" s="788"/>
      <c r="AC122" s="788"/>
      <c r="AD122" s="788"/>
      <c r="AE122" s="788"/>
      <c r="AF122" s="788"/>
      <c r="AG122" s="789"/>
      <c r="AH122" s="796"/>
      <c r="AI122" s="797"/>
      <c r="AJ122" s="797"/>
      <c r="AK122" s="797"/>
      <c r="AL122" s="797"/>
      <c r="AM122" s="798"/>
    </row>
    <row r="123" spans="1:39" ht="15" customHeight="1">
      <c r="A123" s="89"/>
      <c r="B123" s="653"/>
      <c r="C123" s="654"/>
      <c r="D123" s="788"/>
      <c r="E123" s="788"/>
      <c r="F123" s="788"/>
      <c r="G123" s="788"/>
      <c r="H123" s="788"/>
      <c r="I123" s="788"/>
      <c r="J123" s="788"/>
      <c r="K123" s="788"/>
      <c r="L123" s="788"/>
      <c r="M123" s="788"/>
      <c r="N123" s="788"/>
      <c r="O123" s="788"/>
      <c r="P123" s="788"/>
      <c r="Q123" s="788"/>
      <c r="R123" s="788"/>
      <c r="S123" s="788"/>
      <c r="T123" s="788"/>
      <c r="U123" s="788"/>
      <c r="V123" s="788"/>
      <c r="W123" s="788"/>
      <c r="X123" s="788"/>
      <c r="Y123" s="788"/>
      <c r="Z123" s="788"/>
      <c r="AA123" s="788"/>
      <c r="AB123" s="788"/>
      <c r="AC123" s="788"/>
      <c r="AD123" s="788"/>
      <c r="AE123" s="788"/>
      <c r="AF123" s="788"/>
      <c r="AG123" s="789"/>
      <c r="AH123" s="796"/>
      <c r="AI123" s="797"/>
      <c r="AJ123" s="797"/>
      <c r="AK123" s="797"/>
      <c r="AL123" s="797"/>
      <c r="AM123" s="798"/>
    </row>
    <row r="124" spans="1:39" ht="15" customHeight="1">
      <c r="A124" s="89"/>
      <c r="B124" s="653"/>
      <c r="C124" s="654"/>
      <c r="D124" s="788"/>
      <c r="E124" s="788"/>
      <c r="F124" s="788"/>
      <c r="G124" s="788"/>
      <c r="H124" s="788"/>
      <c r="I124" s="788"/>
      <c r="J124" s="788"/>
      <c r="K124" s="788"/>
      <c r="L124" s="788"/>
      <c r="M124" s="788"/>
      <c r="N124" s="788"/>
      <c r="O124" s="788"/>
      <c r="P124" s="788"/>
      <c r="Q124" s="788"/>
      <c r="R124" s="788"/>
      <c r="S124" s="788"/>
      <c r="T124" s="788"/>
      <c r="U124" s="788"/>
      <c r="V124" s="788"/>
      <c r="W124" s="788"/>
      <c r="X124" s="788"/>
      <c r="Y124" s="788"/>
      <c r="Z124" s="788"/>
      <c r="AA124" s="788"/>
      <c r="AB124" s="788"/>
      <c r="AC124" s="788"/>
      <c r="AD124" s="788"/>
      <c r="AE124" s="788"/>
      <c r="AF124" s="788"/>
      <c r="AG124" s="789"/>
      <c r="AH124" s="796"/>
      <c r="AI124" s="797"/>
      <c r="AJ124" s="797"/>
      <c r="AK124" s="797"/>
      <c r="AL124" s="797"/>
      <c r="AM124" s="798"/>
    </row>
    <row r="125" spans="1:39" ht="15" customHeight="1">
      <c r="A125" s="89"/>
      <c r="B125" s="824">
        <f>B115+1</f>
        <v>33</v>
      </c>
      <c r="C125" s="825"/>
      <c r="D125" s="602" t="s">
        <v>207</v>
      </c>
      <c r="E125" s="603"/>
      <c r="F125" s="603"/>
      <c r="G125" s="603"/>
      <c r="H125" s="603"/>
      <c r="I125" s="603"/>
      <c r="J125" s="603"/>
      <c r="K125" s="603"/>
      <c r="L125" s="603"/>
      <c r="M125" s="603"/>
      <c r="N125" s="603"/>
      <c r="O125" s="603"/>
      <c r="P125" s="603"/>
      <c r="Q125" s="603"/>
      <c r="R125" s="603"/>
      <c r="S125" s="603"/>
      <c r="T125" s="603"/>
      <c r="U125" s="603"/>
      <c r="V125" s="603"/>
      <c r="W125" s="603"/>
      <c r="X125" s="603"/>
      <c r="Y125" s="603"/>
      <c r="Z125" s="603"/>
      <c r="AA125" s="603"/>
      <c r="AB125" s="603"/>
      <c r="AC125" s="603"/>
      <c r="AD125" s="603"/>
      <c r="AE125" s="603"/>
      <c r="AF125" s="603"/>
      <c r="AG125" s="603"/>
      <c r="AH125" s="824"/>
      <c r="AI125" s="829"/>
      <c r="AJ125" s="829"/>
      <c r="AK125" s="829"/>
      <c r="AL125" s="829"/>
      <c r="AM125" s="830"/>
    </row>
    <row r="126" spans="1:39" ht="15" customHeight="1" thickBot="1">
      <c r="A126" s="89"/>
      <c r="B126" s="815"/>
      <c r="C126" s="854"/>
      <c r="D126" s="565"/>
      <c r="E126" s="566"/>
      <c r="F126" s="566"/>
      <c r="G126" s="566"/>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815"/>
      <c r="AI126" s="816"/>
      <c r="AJ126" s="816"/>
      <c r="AK126" s="816"/>
      <c r="AL126" s="816"/>
      <c r="AM126" s="817"/>
    </row>
    <row r="127" spans="1:39" ht="18" customHeight="1">
      <c r="A127" s="42"/>
      <c r="B127" s="85"/>
      <c r="C127" s="85"/>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85"/>
      <c r="AI127" s="85"/>
      <c r="AJ127" s="85"/>
      <c r="AK127" s="85"/>
      <c r="AL127" s="85"/>
      <c r="AM127" s="50"/>
    </row>
    <row r="128" spans="1:39" ht="18" customHeight="1" thickBot="1">
      <c r="A128" s="17" t="s">
        <v>106</v>
      </c>
      <c r="B128" s="85"/>
      <c r="C128" s="85"/>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85"/>
      <c r="AI128" s="85"/>
      <c r="AJ128" s="85"/>
      <c r="AK128" s="85"/>
      <c r="AL128" s="85"/>
      <c r="AM128" s="50"/>
    </row>
    <row r="129" spans="1:39" ht="15" customHeight="1">
      <c r="A129" s="89"/>
      <c r="B129" s="809">
        <f>B125+1</f>
        <v>34</v>
      </c>
      <c r="C129" s="861"/>
      <c r="D129" s="807" t="s">
        <v>208</v>
      </c>
      <c r="E129" s="627"/>
      <c r="F129" s="627"/>
      <c r="G129" s="627"/>
      <c r="H129" s="627"/>
      <c r="I129" s="627"/>
      <c r="J129" s="627"/>
      <c r="K129" s="627"/>
      <c r="L129" s="627"/>
      <c r="M129" s="627"/>
      <c r="N129" s="627"/>
      <c r="O129" s="627"/>
      <c r="P129" s="627"/>
      <c r="Q129" s="627"/>
      <c r="R129" s="627"/>
      <c r="S129" s="627"/>
      <c r="T129" s="627"/>
      <c r="U129" s="627"/>
      <c r="V129" s="627"/>
      <c r="W129" s="627"/>
      <c r="X129" s="627"/>
      <c r="Y129" s="627"/>
      <c r="Z129" s="627"/>
      <c r="AA129" s="627"/>
      <c r="AB129" s="627"/>
      <c r="AC129" s="627"/>
      <c r="AD129" s="627"/>
      <c r="AE129" s="627"/>
      <c r="AF129" s="627"/>
      <c r="AG129" s="627"/>
      <c r="AH129" s="739"/>
      <c r="AI129" s="586"/>
      <c r="AJ129" s="586"/>
      <c r="AK129" s="586"/>
      <c r="AL129" s="586"/>
      <c r="AM129" s="638"/>
    </row>
    <row r="130" spans="1:39" ht="15" customHeight="1">
      <c r="A130" s="89"/>
      <c r="B130" s="812"/>
      <c r="C130" s="826"/>
      <c r="D130" s="660"/>
      <c r="E130" s="630"/>
      <c r="F130" s="630"/>
      <c r="G130" s="630"/>
      <c r="H130" s="630"/>
      <c r="I130" s="630"/>
      <c r="J130" s="630"/>
      <c r="K130" s="630"/>
      <c r="L130" s="630"/>
      <c r="M130" s="630"/>
      <c r="N130" s="630"/>
      <c r="O130" s="630"/>
      <c r="P130" s="630"/>
      <c r="Q130" s="630"/>
      <c r="R130" s="630"/>
      <c r="S130" s="630"/>
      <c r="T130" s="630"/>
      <c r="U130" s="630"/>
      <c r="V130" s="630"/>
      <c r="W130" s="630"/>
      <c r="X130" s="630"/>
      <c r="Y130" s="630"/>
      <c r="Z130" s="630"/>
      <c r="AA130" s="630"/>
      <c r="AB130" s="630"/>
      <c r="AC130" s="630"/>
      <c r="AD130" s="630"/>
      <c r="AE130" s="630"/>
      <c r="AF130" s="630"/>
      <c r="AG130" s="630"/>
      <c r="AH130" s="680"/>
      <c r="AI130" s="577"/>
      <c r="AJ130" s="577"/>
      <c r="AK130" s="577"/>
      <c r="AL130" s="577"/>
      <c r="AM130" s="808"/>
    </row>
    <row r="131" spans="1:39" ht="15" customHeight="1">
      <c r="A131" s="89"/>
      <c r="B131" s="827"/>
      <c r="C131" s="828"/>
      <c r="D131" s="661"/>
      <c r="E131" s="662"/>
      <c r="F131" s="662"/>
      <c r="G131" s="662"/>
      <c r="H131" s="662"/>
      <c r="I131" s="662"/>
      <c r="J131" s="662"/>
      <c r="K131" s="662"/>
      <c r="L131" s="662"/>
      <c r="M131" s="662"/>
      <c r="N131" s="662"/>
      <c r="O131" s="662"/>
      <c r="P131" s="662"/>
      <c r="Q131" s="662"/>
      <c r="R131" s="662"/>
      <c r="S131" s="662"/>
      <c r="T131" s="662"/>
      <c r="U131" s="662"/>
      <c r="V131" s="662"/>
      <c r="W131" s="662"/>
      <c r="X131" s="662"/>
      <c r="Y131" s="662"/>
      <c r="Z131" s="662"/>
      <c r="AA131" s="662"/>
      <c r="AB131" s="662"/>
      <c r="AC131" s="662"/>
      <c r="AD131" s="662"/>
      <c r="AE131" s="662"/>
      <c r="AF131" s="662"/>
      <c r="AG131" s="662"/>
      <c r="AH131" s="656"/>
      <c r="AI131" s="637"/>
      <c r="AJ131" s="637"/>
      <c r="AK131" s="637"/>
      <c r="AL131" s="637"/>
      <c r="AM131" s="639"/>
    </row>
    <row r="132" spans="1:39" ht="15" customHeight="1">
      <c r="A132" s="89"/>
      <c r="B132" s="655">
        <f>B129+1</f>
        <v>35</v>
      </c>
      <c r="C132" s="642"/>
      <c r="D132" s="658" t="s">
        <v>209</v>
      </c>
      <c r="E132" s="659"/>
      <c r="F132" s="659"/>
      <c r="G132" s="659"/>
      <c r="H132" s="659"/>
      <c r="I132" s="659"/>
      <c r="J132" s="659"/>
      <c r="K132" s="659"/>
      <c r="L132" s="659"/>
      <c r="M132" s="659"/>
      <c r="N132" s="659"/>
      <c r="O132" s="659"/>
      <c r="P132" s="659"/>
      <c r="Q132" s="659"/>
      <c r="R132" s="659"/>
      <c r="S132" s="659"/>
      <c r="T132" s="659"/>
      <c r="U132" s="659"/>
      <c r="V132" s="659"/>
      <c r="W132" s="659"/>
      <c r="X132" s="659"/>
      <c r="Y132" s="659"/>
      <c r="Z132" s="659"/>
      <c r="AA132" s="659"/>
      <c r="AB132" s="659"/>
      <c r="AC132" s="659"/>
      <c r="AD132" s="659"/>
      <c r="AE132" s="659"/>
      <c r="AF132" s="659"/>
      <c r="AG132" s="659"/>
      <c r="AH132" s="655"/>
      <c r="AI132" s="641"/>
      <c r="AJ132" s="641"/>
      <c r="AK132" s="641"/>
      <c r="AL132" s="641"/>
      <c r="AM132" s="799"/>
    </row>
    <row r="133" spans="1:39" ht="15" customHeight="1">
      <c r="A133" s="89"/>
      <c r="B133" s="680"/>
      <c r="C133" s="646"/>
      <c r="D133" s="660"/>
      <c r="E133" s="630"/>
      <c r="F133" s="630"/>
      <c r="G133" s="630"/>
      <c r="H133" s="630"/>
      <c r="I133" s="630"/>
      <c r="J133" s="630"/>
      <c r="K133" s="630"/>
      <c r="L133" s="630"/>
      <c r="M133" s="630"/>
      <c r="N133" s="630"/>
      <c r="O133" s="630"/>
      <c r="P133" s="630"/>
      <c r="Q133" s="630"/>
      <c r="R133" s="630"/>
      <c r="S133" s="630"/>
      <c r="T133" s="630"/>
      <c r="U133" s="630"/>
      <c r="V133" s="630"/>
      <c r="W133" s="630"/>
      <c r="X133" s="630"/>
      <c r="Y133" s="630"/>
      <c r="Z133" s="630"/>
      <c r="AA133" s="630"/>
      <c r="AB133" s="630"/>
      <c r="AC133" s="630"/>
      <c r="AD133" s="630"/>
      <c r="AE133" s="630"/>
      <c r="AF133" s="630"/>
      <c r="AG133" s="630"/>
      <c r="AH133" s="680"/>
      <c r="AI133" s="577"/>
      <c r="AJ133" s="577"/>
      <c r="AK133" s="577"/>
      <c r="AL133" s="577"/>
      <c r="AM133" s="808"/>
    </row>
    <row r="134" spans="1:39" ht="15" customHeight="1">
      <c r="A134" s="89"/>
      <c r="B134" s="680"/>
      <c r="C134" s="646"/>
      <c r="D134" s="66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0"/>
      <c r="AD134" s="630"/>
      <c r="AE134" s="630"/>
      <c r="AF134" s="630"/>
      <c r="AG134" s="630"/>
      <c r="AH134" s="680"/>
      <c r="AI134" s="577"/>
      <c r="AJ134" s="577"/>
      <c r="AK134" s="577"/>
      <c r="AL134" s="577"/>
      <c r="AM134" s="808"/>
    </row>
    <row r="135" spans="1:39" ht="15" customHeight="1">
      <c r="A135" s="89"/>
      <c r="B135" s="680"/>
      <c r="C135" s="646"/>
      <c r="D135" s="660"/>
      <c r="E135" s="630"/>
      <c r="F135" s="630"/>
      <c r="G135" s="630"/>
      <c r="H135" s="630"/>
      <c r="I135" s="630"/>
      <c r="J135" s="630"/>
      <c r="K135" s="630"/>
      <c r="L135" s="630"/>
      <c r="M135" s="630"/>
      <c r="N135" s="630"/>
      <c r="O135" s="630"/>
      <c r="P135" s="630"/>
      <c r="Q135" s="630"/>
      <c r="R135" s="630"/>
      <c r="S135" s="630"/>
      <c r="T135" s="630"/>
      <c r="U135" s="630"/>
      <c r="V135" s="630"/>
      <c r="W135" s="630"/>
      <c r="X135" s="630"/>
      <c r="Y135" s="630"/>
      <c r="Z135" s="630"/>
      <c r="AA135" s="630"/>
      <c r="AB135" s="630"/>
      <c r="AC135" s="630"/>
      <c r="AD135" s="630"/>
      <c r="AE135" s="630"/>
      <c r="AF135" s="630"/>
      <c r="AG135" s="630"/>
      <c r="AH135" s="680"/>
      <c r="AI135" s="577"/>
      <c r="AJ135" s="577"/>
      <c r="AK135" s="577"/>
      <c r="AL135" s="577"/>
      <c r="AM135" s="808"/>
    </row>
    <row r="136" spans="1:39" ht="15" customHeight="1">
      <c r="A136" s="89"/>
      <c r="B136" s="656"/>
      <c r="C136" s="657"/>
      <c r="D136" s="661"/>
      <c r="E136" s="662"/>
      <c r="F136" s="662"/>
      <c r="G136" s="662"/>
      <c r="H136" s="662"/>
      <c r="I136" s="662"/>
      <c r="J136" s="662"/>
      <c r="K136" s="662"/>
      <c r="L136" s="662"/>
      <c r="M136" s="662"/>
      <c r="N136" s="662"/>
      <c r="O136" s="662"/>
      <c r="P136" s="662"/>
      <c r="Q136" s="662"/>
      <c r="R136" s="662"/>
      <c r="S136" s="662"/>
      <c r="T136" s="662"/>
      <c r="U136" s="662"/>
      <c r="V136" s="662"/>
      <c r="W136" s="662"/>
      <c r="X136" s="662"/>
      <c r="Y136" s="662"/>
      <c r="Z136" s="662"/>
      <c r="AA136" s="662"/>
      <c r="AB136" s="662"/>
      <c r="AC136" s="662"/>
      <c r="AD136" s="662"/>
      <c r="AE136" s="662"/>
      <c r="AF136" s="662"/>
      <c r="AG136" s="662"/>
      <c r="AH136" s="656"/>
      <c r="AI136" s="637"/>
      <c r="AJ136" s="637"/>
      <c r="AK136" s="637"/>
      <c r="AL136" s="637"/>
      <c r="AM136" s="639"/>
    </row>
    <row r="137" spans="1:39" ht="15" customHeight="1">
      <c r="A137" s="89"/>
      <c r="B137" s="824">
        <f>B132+1</f>
        <v>36</v>
      </c>
      <c r="C137" s="825"/>
      <c r="D137" s="658" t="s">
        <v>210</v>
      </c>
      <c r="E137" s="659"/>
      <c r="F137" s="659"/>
      <c r="G137" s="659"/>
      <c r="H137" s="659"/>
      <c r="I137" s="659"/>
      <c r="J137" s="659"/>
      <c r="K137" s="659"/>
      <c r="L137" s="659"/>
      <c r="M137" s="659"/>
      <c r="N137" s="659"/>
      <c r="O137" s="659"/>
      <c r="P137" s="659"/>
      <c r="Q137" s="659"/>
      <c r="R137" s="659"/>
      <c r="S137" s="659"/>
      <c r="T137" s="659"/>
      <c r="U137" s="659"/>
      <c r="V137" s="659"/>
      <c r="W137" s="659"/>
      <c r="X137" s="659"/>
      <c r="Y137" s="659"/>
      <c r="Z137" s="659"/>
      <c r="AA137" s="659"/>
      <c r="AB137" s="659"/>
      <c r="AC137" s="659"/>
      <c r="AD137" s="659"/>
      <c r="AE137" s="659"/>
      <c r="AF137" s="659"/>
      <c r="AG137" s="659"/>
      <c r="AH137" s="655"/>
      <c r="AI137" s="641"/>
      <c r="AJ137" s="641"/>
      <c r="AK137" s="641"/>
      <c r="AL137" s="641"/>
      <c r="AM137" s="799"/>
    </row>
    <row r="138" spans="1:39" ht="15" customHeight="1">
      <c r="A138" s="89"/>
      <c r="B138" s="812"/>
      <c r="C138" s="826"/>
      <c r="D138" s="660"/>
      <c r="E138" s="630"/>
      <c r="F138" s="630"/>
      <c r="G138" s="630"/>
      <c r="H138" s="630"/>
      <c r="I138" s="630"/>
      <c r="J138" s="630"/>
      <c r="K138" s="630"/>
      <c r="L138" s="630"/>
      <c r="M138" s="630"/>
      <c r="N138" s="630"/>
      <c r="O138" s="630"/>
      <c r="P138" s="630"/>
      <c r="Q138" s="630"/>
      <c r="R138" s="630"/>
      <c r="S138" s="630"/>
      <c r="T138" s="630"/>
      <c r="U138" s="630"/>
      <c r="V138" s="630"/>
      <c r="W138" s="630"/>
      <c r="X138" s="630"/>
      <c r="Y138" s="630"/>
      <c r="Z138" s="630"/>
      <c r="AA138" s="630"/>
      <c r="AB138" s="630"/>
      <c r="AC138" s="630"/>
      <c r="AD138" s="630"/>
      <c r="AE138" s="630"/>
      <c r="AF138" s="630"/>
      <c r="AG138" s="630"/>
      <c r="AH138" s="680"/>
      <c r="AI138" s="577"/>
      <c r="AJ138" s="577"/>
      <c r="AK138" s="577"/>
      <c r="AL138" s="577"/>
      <c r="AM138" s="808"/>
    </row>
    <row r="139" spans="1:39" ht="15" customHeight="1">
      <c r="A139" s="89"/>
      <c r="B139" s="812"/>
      <c r="C139" s="826"/>
      <c r="D139" s="660"/>
      <c r="E139" s="630"/>
      <c r="F139" s="630"/>
      <c r="G139" s="630"/>
      <c r="H139" s="630"/>
      <c r="I139" s="630"/>
      <c r="J139" s="630"/>
      <c r="K139" s="630"/>
      <c r="L139" s="630"/>
      <c r="M139" s="630"/>
      <c r="N139" s="630"/>
      <c r="O139" s="630"/>
      <c r="P139" s="630"/>
      <c r="Q139" s="630"/>
      <c r="R139" s="630"/>
      <c r="S139" s="630"/>
      <c r="T139" s="630"/>
      <c r="U139" s="630"/>
      <c r="V139" s="630"/>
      <c r="W139" s="630"/>
      <c r="X139" s="630"/>
      <c r="Y139" s="630"/>
      <c r="Z139" s="630"/>
      <c r="AA139" s="630"/>
      <c r="AB139" s="630"/>
      <c r="AC139" s="630"/>
      <c r="AD139" s="630"/>
      <c r="AE139" s="630"/>
      <c r="AF139" s="630"/>
      <c r="AG139" s="630"/>
      <c r="AH139" s="680"/>
      <c r="AI139" s="577"/>
      <c r="AJ139" s="577"/>
      <c r="AK139" s="577"/>
      <c r="AL139" s="577"/>
      <c r="AM139" s="808"/>
    </row>
    <row r="140" spans="1:39" ht="15" customHeight="1">
      <c r="A140" s="89"/>
      <c r="B140" s="655">
        <f>B137+1</f>
        <v>37</v>
      </c>
      <c r="C140" s="642"/>
      <c r="D140" s="658" t="s">
        <v>211</v>
      </c>
      <c r="E140" s="659"/>
      <c r="F140" s="659"/>
      <c r="G140" s="659"/>
      <c r="H140" s="659"/>
      <c r="I140" s="659"/>
      <c r="J140" s="659"/>
      <c r="K140" s="659"/>
      <c r="L140" s="659"/>
      <c r="M140" s="659"/>
      <c r="N140" s="659"/>
      <c r="O140" s="659"/>
      <c r="P140" s="659"/>
      <c r="Q140" s="659"/>
      <c r="R140" s="659"/>
      <c r="S140" s="659"/>
      <c r="T140" s="659"/>
      <c r="U140" s="659"/>
      <c r="V140" s="659"/>
      <c r="W140" s="659"/>
      <c r="X140" s="659"/>
      <c r="Y140" s="659"/>
      <c r="Z140" s="659"/>
      <c r="AA140" s="659"/>
      <c r="AB140" s="659"/>
      <c r="AC140" s="659"/>
      <c r="AD140" s="659"/>
      <c r="AE140" s="659"/>
      <c r="AF140" s="659"/>
      <c r="AG140" s="659"/>
      <c r="AH140" s="655"/>
      <c r="AI140" s="641"/>
      <c r="AJ140" s="641"/>
      <c r="AK140" s="641"/>
      <c r="AL140" s="641"/>
      <c r="AM140" s="799"/>
    </row>
    <row r="141" spans="1:39" ht="15" customHeight="1">
      <c r="A141" s="89"/>
      <c r="B141" s="680"/>
      <c r="C141" s="646"/>
      <c r="D141" s="660"/>
      <c r="E141" s="630"/>
      <c r="F141" s="630"/>
      <c r="G141" s="630"/>
      <c r="H141" s="630"/>
      <c r="I141" s="630"/>
      <c r="J141" s="630"/>
      <c r="K141" s="630"/>
      <c r="L141" s="630"/>
      <c r="M141" s="630"/>
      <c r="N141" s="630"/>
      <c r="O141" s="630"/>
      <c r="P141" s="630"/>
      <c r="Q141" s="630"/>
      <c r="R141" s="630"/>
      <c r="S141" s="630"/>
      <c r="T141" s="630"/>
      <c r="U141" s="630"/>
      <c r="V141" s="630"/>
      <c r="W141" s="630"/>
      <c r="X141" s="630"/>
      <c r="Y141" s="630"/>
      <c r="Z141" s="630"/>
      <c r="AA141" s="630"/>
      <c r="AB141" s="630"/>
      <c r="AC141" s="630"/>
      <c r="AD141" s="630"/>
      <c r="AE141" s="630"/>
      <c r="AF141" s="630"/>
      <c r="AG141" s="630"/>
      <c r="AH141" s="680"/>
      <c r="AI141" s="577"/>
      <c r="AJ141" s="577"/>
      <c r="AK141" s="577"/>
      <c r="AL141" s="577"/>
      <c r="AM141" s="808"/>
    </row>
    <row r="142" spans="1:39" ht="15" customHeight="1">
      <c r="A142" s="89"/>
      <c r="B142" s="680"/>
      <c r="C142" s="646"/>
      <c r="D142" s="660"/>
      <c r="E142" s="630"/>
      <c r="F142" s="630"/>
      <c r="G142" s="630"/>
      <c r="H142" s="630"/>
      <c r="I142" s="630"/>
      <c r="J142" s="630"/>
      <c r="K142" s="630"/>
      <c r="L142" s="630"/>
      <c r="M142" s="630"/>
      <c r="N142" s="630"/>
      <c r="O142" s="630"/>
      <c r="P142" s="630"/>
      <c r="Q142" s="630"/>
      <c r="R142" s="630"/>
      <c r="S142" s="630"/>
      <c r="T142" s="630"/>
      <c r="U142" s="630"/>
      <c r="V142" s="630"/>
      <c r="W142" s="630"/>
      <c r="X142" s="630"/>
      <c r="Y142" s="630"/>
      <c r="Z142" s="630"/>
      <c r="AA142" s="630"/>
      <c r="AB142" s="630"/>
      <c r="AC142" s="630"/>
      <c r="AD142" s="630"/>
      <c r="AE142" s="630"/>
      <c r="AF142" s="630"/>
      <c r="AG142" s="630"/>
      <c r="AH142" s="680"/>
      <c r="AI142" s="577"/>
      <c r="AJ142" s="577"/>
      <c r="AK142" s="577"/>
      <c r="AL142" s="577"/>
      <c r="AM142" s="808"/>
    </row>
    <row r="143" spans="1:39" ht="15" customHeight="1">
      <c r="A143" s="89"/>
      <c r="B143" s="680"/>
      <c r="C143" s="646"/>
      <c r="D143" s="660"/>
      <c r="E143" s="630"/>
      <c r="F143" s="630"/>
      <c r="G143" s="630"/>
      <c r="H143" s="630"/>
      <c r="I143" s="630"/>
      <c r="J143" s="630"/>
      <c r="K143" s="630"/>
      <c r="L143" s="630"/>
      <c r="M143" s="630"/>
      <c r="N143" s="630"/>
      <c r="O143" s="630"/>
      <c r="P143" s="630"/>
      <c r="Q143" s="630"/>
      <c r="R143" s="630"/>
      <c r="S143" s="630"/>
      <c r="T143" s="630"/>
      <c r="U143" s="630"/>
      <c r="V143" s="630"/>
      <c r="W143" s="630"/>
      <c r="X143" s="630"/>
      <c r="Y143" s="630"/>
      <c r="Z143" s="630"/>
      <c r="AA143" s="630"/>
      <c r="AB143" s="630"/>
      <c r="AC143" s="630"/>
      <c r="AD143" s="630"/>
      <c r="AE143" s="630"/>
      <c r="AF143" s="630"/>
      <c r="AG143" s="630"/>
      <c r="AH143" s="680"/>
      <c r="AI143" s="577"/>
      <c r="AJ143" s="577"/>
      <c r="AK143" s="577"/>
      <c r="AL143" s="577"/>
      <c r="AM143" s="808"/>
    </row>
    <row r="144" spans="1:39" ht="15" customHeight="1">
      <c r="A144" s="89"/>
      <c r="B144" s="656"/>
      <c r="C144" s="657"/>
      <c r="D144" s="661"/>
      <c r="E144" s="662"/>
      <c r="F144" s="662"/>
      <c r="G144" s="662"/>
      <c r="H144" s="662"/>
      <c r="I144" s="662"/>
      <c r="J144" s="662"/>
      <c r="K144" s="662"/>
      <c r="L144" s="662"/>
      <c r="M144" s="662"/>
      <c r="N144" s="662"/>
      <c r="O144" s="662"/>
      <c r="P144" s="662"/>
      <c r="Q144" s="662"/>
      <c r="R144" s="662"/>
      <c r="S144" s="662"/>
      <c r="T144" s="662"/>
      <c r="U144" s="662"/>
      <c r="V144" s="662"/>
      <c r="W144" s="662"/>
      <c r="X144" s="662"/>
      <c r="Y144" s="662"/>
      <c r="Z144" s="662"/>
      <c r="AA144" s="662"/>
      <c r="AB144" s="662"/>
      <c r="AC144" s="662"/>
      <c r="AD144" s="662"/>
      <c r="AE144" s="662"/>
      <c r="AF144" s="662"/>
      <c r="AG144" s="662"/>
      <c r="AH144" s="656"/>
      <c r="AI144" s="637"/>
      <c r="AJ144" s="637"/>
      <c r="AK144" s="637"/>
      <c r="AL144" s="637"/>
      <c r="AM144" s="639"/>
    </row>
    <row r="145" spans="1:39" ht="15" customHeight="1">
      <c r="A145" s="89"/>
      <c r="B145" s="655">
        <f>B140+1</f>
        <v>38</v>
      </c>
      <c r="C145" s="642"/>
      <c r="D145" s="658" t="s">
        <v>212</v>
      </c>
      <c r="E145" s="659"/>
      <c r="F145" s="659"/>
      <c r="G145" s="659"/>
      <c r="H145" s="659"/>
      <c r="I145" s="659"/>
      <c r="J145" s="659"/>
      <c r="K145" s="659"/>
      <c r="L145" s="659"/>
      <c r="M145" s="659"/>
      <c r="N145" s="659"/>
      <c r="O145" s="659"/>
      <c r="P145" s="659"/>
      <c r="Q145" s="659"/>
      <c r="R145" s="659"/>
      <c r="S145" s="659"/>
      <c r="T145" s="659"/>
      <c r="U145" s="659"/>
      <c r="V145" s="659"/>
      <c r="W145" s="659"/>
      <c r="X145" s="659"/>
      <c r="Y145" s="659"/>
      <c r="Z145" s="659"/>
      <c r="AA145" s="659"/>
      <c r="AB145" s="659"/>
      <c r="AC145" s="659"/>
      <c r="AD145" s="659"/>
      <c r="AE145" s="659"/>
      <c r="AF145" s="659"/>
      <c r="AG145" s="659"/>
      <c r="AH145" s="655"/>
      <c r="AI145" s="641"/>
      <c r="AJ145" s="641"/>
      <c r="AK145" s="641"/>
      <c r="AL145" s="641"/>
      <c r="AM145" s="799"/>
    </row>
    <row r="146" spans="1:39" ht="15" customHeight="1">
      <c r="A146" s="89"/>
      <c r="B146" s="680"/>
      <c r="C146" s="646"/>
      <c r="D146" s="660"/>
      <c r="E146" s="630"/>
      <c r="F146" s="630"/>
      <c r="G146" s="630"/>
      <c r="H146" s="630"/>
      <c r="I146" s="630"/>
      <c r="J146" s="630"/>
      <c r="K146" s="630"/>
      <c r="L146" s="630"/>
      <c r="M146" s="630"/>
      <c r="N146" s="630"/>
      <c r="O146" s="630"/>
      <c r="P146" s="630"/>
      <c r="Q146" s="630"/>
      <c r="R146" s="630"/>
      <c r="S146" s="630"/>
      <c r="T146" s="630"/>
      <c r="U146" s="630"/>
      <c r="V146" s="630"/>
      <c r="W146" s="630"/>
      <c r="X146" s="630"/>
      <c r="Y146" s="630"/>
      <c r="Z146" s="630"/>
      <c r="AA146" s="630"/>
      <c r="AB146" s="630"/>
      <c r="AC146" s="630"/>
      <c r="AD146" s="630"/>
      <c r="AE146" s="630"/>
      <c r="AF146" s="630"/>
      <c r="AG146" s="630"/>
      <c r="AH146" s="680"/>
      <c r="AI146" s="577"/>
      <c r="AJ146" s="577"/>
      <c r="AK146" s="577"/>
      <c r="AL146" s="577"/>
      <c r="AM146" s="808"/>
    </row>
    <row r="147" spans="1:39" ht="15" customHeight="1">
      <c r="A147" s="89"/>
      <c r="B147" s="680"/>
      <c r="C147" s="646"/>
      <c r="D147" s="661"/>
      <c r="E147" s="662"/>
      <c r="F147" s="662"/>
      <c r="G147" s="662"/>
      <c r="H147" s="662"/>
      <c r="I147" s="662"/>
      <c r="J147" s="662"/>
      <c r="K147" s="662"/>
      <c r="L147" s="662"/>
      <c r="M147" s="662"/>
      <c r="N147" s="662"/>
      <c r="O147" s="662"/>
      <c r="P147" s="662"/>
      <c r="Q147" s="662"/>
      <c r="R147" s="662"/>
      <c r="S147" s="662"/>
      <c r="T147" s="662"/>
      <c r="U147" s="662"/>
      <c r="V147" s="662"/>
      <c r="W147" s="662"/>
      <c r="X147" s="662"/>
      <c r="Y147" s="662"/>
      <c r="Z147" s="662"/>
      <c r="AA147" s="662"/>
      <c r="AB147" s="662"/>
      <c r="AC147" s="662"/>
      <c r="AD147" s="662"/>
      <c r="AE147" s="662"/>
      <c r="AF147" s="662"/>
      <c r="AG147" s="662"/>
      <c r="AH147" s="656"/>
      <c r="AI147" s="637"/>
      <c r="AJ147" s="637"/>
      <c r="AK147" s="637"/>
      <c r="AL147" s="637"/>
      <c r="AM147" s="639"/>
    </row>
    <row r="148" spans="1:39" ht="15" customHeight="1">
      <c r="A148" s="89"/>
      <c r="B148" s="655">
        <f>B145+1</f>
        <v>39</v>
      </c>
      <c r="C148" s="642"/>
      <c r="D148" s="602" t="s">
        <v>567</v>
      </c>
      <c r="E148" s="603"/>
      <c r="F148" s="603"/>
      <c r="G148" s="603"/>
      <c r="H148" s="603"/>
      <c r="I148" s="603"/>
      <c r="J148" s="603"/>
      <c r="K148" s="603"/>
      <c r="L148" s="603"/>
      <c r="M148" s="603"/>
      <c r="N148" s="603"/>
      <c r="O148" s="603"/>
      <c r="P148" s="603"/>
      <c r="Q148" s="603"/>
      <c r="R148" s="603"/>
      <c r="S148" s="603"/>
      <c r="T148" s="603"/>
      <c r="U148" s="603"/>
      <c r="V148" s="603"/>
      <c r="W148" s="603"/>
      <c r="X148" s="603"/>
      <c r="Y148" s="603"/>
      <c r="Z148" s="603"/>
      <c r="AA148" s="603"/>
      <c r="AB148" s="603"/>
      <c r="AC148" s="603"/>
      <c r="AD148" s="603"/>
      <c r="AE148" s="603"/>
      <c r="AF148" s="603"/>
      <c r="AG148" s="603"/>
      <c r="AH148" s="655"/>
      <c r="AI148" s="641"/>
      <c r="AJ148" s="641"/>
      <c r="AK148" s="641"/>
      <c r="AL148" s="641"/>
      <c r="AM148" s="799"/>
    </row>
    <row r="149" spans="1:39" ht="15" customHeight="1">
      <c r="A149" s="89"/>
      <c r="B149" s="680"/>
      <c r="C149" s="646"/>
      <c r="D149" s="563"/>
      <c r="E149" s="564"/>
      <c r="F149" s="564"/>
      <c r="G149" s="564"/>
      <c r="H149" s="564"/>
      <c r="I149" s="564"/>
      <c r="J149" s="564"/>
      <c r="K149" s="564"/>
      <c r="L149" s="564"/>
      <c r="M149" s="564"/>
      <c r="N149" s="564"/>
      <c r="O149" s="564"/>
      <c r="P149" s="564"/>
      <c r="Q149" s="564"/>
      <c r="R149" s="564"/>
      <c r="S149" s="564"/>
      <c r="T149" s="564"/>
      <c r="U149" s="564"/>
      <c r="V149" s="564"/>
      <c r="W149" s="564"/>
      <c r="X149" s="564"/>
      <c r="Y149" s="564"/>
      <c r="Z149" s="564"/>
      <c r="AA149" s="564"/>
      <c r="AB149" s="564"/>
      <c r="AC149" s="564"/>
      <c r="AD149" s="564"/>
      <c r="AE149" s="564"/>
      <c r="AF149" s="564"/>
      <c r="AG149" s="564"/>
      <c r="AH149" s="680"/>
      <c r="AI149" s="577"/>
      <c r="AJ149" s="577"/>
      <c r="AK149" s="577"/>
      <c r="AL149" s="577"/>
      <c r="AM149" s="808"/>
    </row>
    <row r="150" spans="1:39" ht="15" customHeight="1">
      <c r="A150" s="89"/>
      <c r="B150" s="656"/>
      <c r="C150" s="657"/>
      <c r="D150" s="590"/>
      <c r="E150" s="591"/>
      <c r="F150" s="591"/>
      <c r="G150" s="591"/>
      <c r="H150" s="591"/>
      <c r="I150" s="591"/>
      <c r="J150" s="591"/>
      <c r="K150" s="591"/>
      <c r="L150" s="591"/>
      <c r="M150" s="591"/>
      <c r="N150" s="591"/>
      <c r="O150" s="591"/>
      <c r="P150" s="591"/>
      <c r="Q150" s="591"/>
      <c r="R150" s="591"/>
      <c r="S150" s="591"/>
      <c r="T150" s="591"/>
      <c r="U150" s="591"/>
      <c r="V150" s="591"/>
      <c r="W150" s="591"/>
      <c r="X150" s="591"/>
      <c r="Y150" s="591"/>
      <c r="Z150" s="591"/>
      <c r="AA150" s="591"/>
      <c r="AB150" s="591"/>
      <c r="AC150" s="591"/>
      <c r="AD150" s="591"/>
      <c r="AE150" s="591"/>
      <c r="AF150" s="591"/>
      <c r="AG150" s="591"/>
      <c r="AH150" s="656"/>
      <c r="AI150" s="637"/>
      <c r="AJ150" s="637"/>
      <c r="AK150" s="637"/>
      <c r="AL150" s="637"/>
      <c r="AM150" s="639"/>
    </row>
    <row r="151" spans="1:39" ht="15" customHeight="1">
      <c r="A151" s="89"/>
      <c r="B151" s="655">
        <f>B148+1</f>
        <v>40</v>
      </c>
      <c r="C151" s="642"/>
      <c r="D151" s="658" t="s">
        <v>213</v>
      </c>
      <c r="E151" s="659"/>
      <c r="F151" s="659"/>
      <c r="G151" s="659"/>
      <c r="H151" s="659"/>
      <c r="I151" s="659"/>
      <c r="J151" s="659"/>
      <c r="K151" s="659"/>
      <c r="L151" s="659"/>
      <c r="M151" s="659"/>
      <c r="N151" s="659"/>
      <c r="O151" s="659"/>
      <c r="P151" s="659"/>
      <c r="Q151" s="659"/>
      <c r="R151" s="659"/>
      <c r="S151" s="659"/>
      <c r="T151" s="659"/>
      <c r="U151" s="659"/>
      <c r="V151" s="659"/>
      <c r="W151" s="659"/>
      <c r="X151" s="659"/>
      <c r="Y151" s="659"/>
      <c r="Z151" s="659"/>
      <c r="AA151" s="659"/>
      <c r="AB151" s="659"/>
      <c r="AC151" s="659"/>
      <c r="AD151" s="659"/>
      <c r="AE151" s="659"/>
      <c r="AF151" s="659"/>
      <c r="AG151" s="659"/>
      <c r="AH151" s="655"/>
      <c r="AI151" s="641"/>
      <c r="AJ151" s="641"/>
      <c r="AK151" s="641"/>
      <c r="AL151" s="641"/>
      <c r="AM151" s="799"/>
    </row>
    <row r="152" spans="1:39" ht="15" customHeight="1">
      <c r="A152" s="89"/>
      <c r="B152" s="680"/>
      <c r="C152" s="646"/>
      <c r="D152" s="660"/>
      <c r="E152" s="630"/>
      <c r="F152" s="630"/>
      <c r="G152" s="630"/>
      <c r="H152" s="630"/>
      <c r="I152" s="630"/>
      <c r="J152" s="630"/>
      <c r="K152" s="630"/>
      <c r="L152" s="630"/>
      <c r="M152" s="630"/>
      <c r="N152" s="630"/>
      <c r="O152" s="630"/>
      <c r="P152" s="630"/>
      <c r="Q152" s="630"/>
      <c r="R152" s="630"/>
      <c r="S152" s="630"/>
      <c r="T152" s="630"/>
      <c r="U152" s="630"/>
      <c r="V152" s="630"/>
      <c r="W152" s="630"/>
      <c r="X152" s="630"/>
      <c r="Y152" s="630"/>
      <c r="Z152" s="630"/>
      <c r="AA152" s="630"/>
      <c r="AB152" s="630"/>
      <c r="AC152" s="630"/>
      <c r="AD152" s="630"/>
      <c r="AE152" s="630"/>
      <c r="AF152" s="630"/>
      <c r="AG152" s="630"/>
      <c r="AH152" s="680"/>
      <c r="AI152" s="577"/>
      <c r="AJ152" s="577"/>
      <c r="AK152" s="577"/>
      <c r="AL152" s="577"/>
      <c r="AM152" s="808"/>
    </row>
    <row r="153" spans="1:39" ht="15" customHeight="1">
      <c r="A153" s="89"/>
      <c r="B153" s="680"/>
      <c r="C153" s="646"/>
      <c r="D153" s="660"/>
      <c r="E153" s="630"/>
      <c r="F153" s="630"/>
      <c r="G153" s="630"/>
      <c r="H153" s="630"/>
      <c r="I153" s="630"/>
      <c r="J153" s="630"/>
      <c r="K153" s="630"/>
      <c r="L153" s="630"/>
      <c r="M153" s="630"/>
      <c r="N153" s="630"/>
      <c r="O153" s="630"/>
      <c r="P153" s="630"/>
      <c r="Q153" s="630"/>
      <c r="R153" s="630"/>
      <c r="S153" s="630"/>
      <c r="T153" s="630"/>
      <c r="U153" s="630"/>
      <c r="V153" s="630"/>
      <c r="W153" s="630"/>
      <c r="X153" s="630"/>
      <c r="Y153" s="630"/>
      <c r="Z153" s="630"/>
      <c r="AA153" s="630"/>
      <c r="AB153" s="630"/>
      <c r="AC153" s="630"/>
      <c r="AD153" s="630"/>
      <c r="AE153" s="630"/>
      <c r="AF153" s="630"/>
      <c r="AG153" s="630"/>
      <c r="AH153" s="680"/>
      <c r="AI153" s="577"/>
      <c r="AJ153" s="577"/>
      <c r="AK153" s="577"/>
      <c r="AL153" s="577"/>
      <c r="AM153" s="808"/>
    </row>
    <row r="154" spans="1:39" ht="15" customHeight="1">
      <c r="A154" s="89"/>
      <c r="B154" s="680"/>
      <c r="C154" s="646"/>
      <c r="D154" s="660"/>
      <c r="E154" s="630"/>
      <c r="F154" s="630"/>
      <c r="G154" s="630"/>
      <c r="H154" s="630"/>
      <c r="I154" s="630"/>
      <c r="J154" s="630"/>
      <c r="K154" s="630"/>
      <c r="L154" s="630"/>
      <c r="M154" s="630"/>
      <c r="N154" s="630"/>
      <c r="O154" s="630"/>
      <c r="P154" s="630"/>
      <c r="Q154" s="630"/>
      <c r="R154" s="630"/>
      <c r="S154" s="630"/>
      <c r="T154" s="630"/>
      <c r="U154" s="630"/>
      <c r="V154" s="630"/>
      <c r="W154" s="630"/>
      <c r="X154" s="630"/>
      <c r="Y154" s="630"/>
      <c r="Z154" s="630"/>
      <c r="AA154" s="630"/>
      <c r="AB154" s="630"/>
      <c r="AC154" s="630"/>
      <c r="AD154" s="630"/>
      <c r="AE154" s="630"/>
      <c r="AF154" s="630"/>
      <c r="AG154" s="630"/>
      <c r="AH154" s="680"/>
      <c r="AI154" s="577"/>
      <c r="AJ154" s="577"/>
      <c r="AK154" s="577"/>
      <c r="AL154" s="577"/>
      <c r="AM154" s="808"/>
    </row>
    <row r="155" spans="1:39" ht="15" customHeight="1" thickBot="1">
      <c r="A155" s="89"/>
      <c r="B155" s="738"/>
      <c r="C155" s="644"/>
      <c r="D155" s="694"/>
      <c r="E155" s="633"/>
      <c r="F155" s="633"/>
      <c r="G155" s="633"/>
      <c r="H155" s="633"/>
      <c r="I155" s="633"/>
      <c r="J155" s="633"/>
      <c r="K155" s="633"/>
      <c r="L155" s="633"/>
      <c r="M155" s="633"/>
      <c r="N155" s="633"/>
      <c r="O155" s="633"/>
      <c r="P155" s="633"/>
      <c r="Q155" s="633"/>
      <c r="R155" s="633"/>
      <c r="S155" s="633"/>
      <c r="T155" s="633"/>
      <c r="U155" s="633"/>
      <c r="V155" s="633"/>
      <c r="W155" s="633"/>
      <c r="X155" s="633"/>
      <c r="Y155" s="633"/>
      <c r="Z155" s="633"/>
      <c r="AA155" s="633"/>
      <c r="AB155" s="633"/>
      <c r="AC155" s="633"/>
      <c r="AD155" s="633"/>
      <c r="AE155" s="633"/>
      <c r="AF155" s="633"/>
      <c r="AG155" s="633"/>
      <c r="AH155" s="738"/>
      <c r="AI155" s="576"/>
      <c r="AJ155" s="576"/>
      <c r="AK155" s="576"/>
      <c r="AL155" s="576"/>
      <c r="AM155" s="833"/>
    </row>
    <row r="156" spans="1:39" ht="18" customHeight="1">
      <c r="A156" s="42"/>
      <c r="B156" s="85"/>
      <c r="C156" s="85"/>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85"/>
      <c r="AI156" s="85"/>
      <c r="AJ156" s="85"/>
      <c r="AK156" s="85"/>
      <c r="AL156" s="85"/>
      <c r="AM156" s="50"/>
    </row>
    <row r="157" spans="1:39" ht="18" customHeight="1" thickBot="1">
      <c r="A157" s="17" t="s">
        <v>107</v>
      </c>
      <c r="B157" s="85"/>
      <c r="C157" s="85"/>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85"/>
      <c r="AI157" s="85"/>
      <c r="AJ157" s="85"/>
      <c r="AK157" s="85"/>
      <c r="AL157" s="85"/>
      <c r="AM157" s="50"/>
    </row>
    <row r="158" spans="1:39" ht="15" customHeight="1">
      <c r="A158" s="42"/>
      <c r="B158" s="809">
        <f>B151+1</f>
        <v>41</v>
      </c>
      <c r="C158" s="861"/>
      <c r="D158" s="588" t="s">
        <v>214</v>
      </c>
      <c r="E158" s="589"/>
      <c r="F158" s="589"/>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c r="AG158" s="589"/>
      <c r="AH158" s="809"/>
      <c r="AI158" s="810"/>
      <c r="AJ158" s="810"/>
      <c r="AK158" s="810"/>
      <c r="AL158" s="810"/>
      <c r="AM158" s="811"/>
    </row>
    <row r="159" spans="1:39" ht="15" customHeight="1">
      <c r="A159" s="42"/>
      <c r="B159" s="812"/>
      <c r="C159" s="826"/>
      <c r="D159" s="563"/>
      <c r="E159" s="564"/>
      <c r="F159" s="564"/>
      <c r="G159" s="564"/>
      <c r="H159" s="564"/>
      <c r="I159" s="564"/>
      <c r="J159" s="564"/>
      <c r="K159" s="564"/>
      <c r="L159" s="564"/>
      <c r="M159" s="564"/>
      <c r="N159" s="564"/>
      <c r="O159" s="564"/>
      <c r="P159" s="564"/>
      <c r="Q159" s="564"/>
      <c r="R159" s="564"/>
      <c r="S159" s="564"/>
      <c r="T159" s="564"/>
      <c r="U159" s="564"/>
      <c r="V159" s="564"/>
      <c r="W159" s="564"/>
      <c r="X159" s="564"/>
      <c r="Y159" s="564"/>
      <c r="Z159" s="564"/>
      <c r="AA159" s="564"/>
      <c r="AB159" s="564"/>
      <c r="AC159" s="564"/>
      <c r="AD159" s="564"/>
      <c r="AE159" s="564"/>
      <c r="AF159" s="564"/>
      <c r="AG159" s="564"/>
      <c r="AH159" s="812"/>
      <c r="AI159" s="813"/>
      <c r="AJ159" s="813"/>
      <c r="AK159" s="813"/>
      <c r="AL159" s="813"/>
      <c r="AM159" s="814"/>
    </row>
    <row r="160" spans="1:39" ht="15" customHeight="1" thickBot="1">
      <c r="A160" s="42"/>
      <c r="B160" s="827"/>
      <c r="C160" s="828"/>
      <c r="D160" s="590"/>
      <c r="E160" s="591"/>
      <c r="F160" s="591"/>
      <c r="G160" s="591"/>
      <c r="H160" s="591"/>
      <c r="I160" s="591"/>
      <c r="J160" s="591"/>
      <c r="K160" s="591"/>
      <c r="L160" s="591"/>
      <c r="M160" s="591"/>
      <c r="N160" s="591"/>
      <c r="O160" s="591"/>
      <c r="P160" s="591"/>
      <c r="Q160" s="591"/>
      <c r="R160" s="591"/>
      <c r="S160" s="591"/>
      <c r="T160" s="591"/>
      <c r="U160" s="591"/>
      <c r="V160" s="591"/>
      <c r="W160" s="591"/>
      <c r="X160" s="591"/>
      <c r="Y160" s="591"/>
      <c r="Z160" s="591"/>
      <c r="AA160" s="591"/>
      <c r="AB160" s="591"/>
      <c r="AC160" s="591"/>
      <c r="AD160" s="591"/>
      <c r="AE160" s="591"/>
      <c r="AF160" s="591"/>
      <c r="AG160" s="591"/>
      <c r="AH160" s="815"/>
      <c r="AI160" s="816"/>
      <c r="AJ160" s="816"/>
      <c r="AK160" s="816"/>
      <c r="AL160" s="816"/>
      <c r="AM160" s="817"/>
    </row>
    <row r="161" spans="1:39" ht="15" customHeight="1">
      <c r="A161" s="42"/>
      <c r="B161" s="824">
        <f>B158+1</f>
        <v>42</v>
      </c>
      <c r="C161" s="825"/>
      <c r="D161" s="602" t="s">
        <v>215</v>
      </c>
      <c r="E161" s="603"/>
      <c r="F161" s="603"/>
      <c r="G161" s="603"/>
      <c r="H161" s="603"/>
      <c r="I161" s="603"/>
      <c r="J161" s="603"/>
      <c r="K161" s="603"/>
      <c r="L161" s="603"/>
      <c r="M161" s="603"/>
      <c r="N161" s="603"/>
      <c r="O161" s="603"/>
      <c r="P161" s="603"/>
      <c r="Q161" s="603"/>
      <c r="R161" s="603"/>
      <c r="S161" s="603"/>
      <c r="T161" s="603"/>
      <c r="U161" s="603"/>
      <c r="V161" s="603"/>
      <c r="W161" s="603"/>
      <c r="X161" s="603"/>
      <c r="Y161" s="603"/>
      <c r="Z161" s="603"/>
      <c r="AA161" s="603"/>
      <c r="AB161" s="603"/>
      <c r="AC161" s="603"/>
      <c r="AD161" s="603"/>
      <c r="AE161" s="603"/>
      <c r="AF161" s="603"/>
      <c r="AG161" s="603"/>
      <c r="AH161" s="564"/>
      <c r="AI161" s="564"/>
      <c r="AJ161" s="564"/>
      <c r="AK161" s="564"/>
      <c r="AL161" s="564"/>
      <c r="AM161" s="853"/>
    </row>
    <row r="162" spans="1:39" ht="15" customHeight="1">
      <c r="A162" s="42"/>
      <c r="B162" s="812"/>
      <c r="C162" s="826"/>
      <c r="D162" s="865"/>
      <c r="E162" s="866"/>
      <c r="F162" s="866"/>
      <c r="G162" s="866"/>
      <c r="H162" s="866"/>
      <c r="I162" s="866"/>
      <c r="J162" s="866"/>
      <c r="K162" s="866"/>
      <c r="L162" s="866"/>
      <c r="M162" s="866"/>
      <c r="N162" s="866"/>
      <c r="O162" s="866"/>
      <c r="P162" s="866"/>
      <c r="Q162" s="866"/>
      <c r="R162" s="866"/>
      <c r="S162" s="866"/>
      <c r="T162" s="866"/>
      <c r="U162" s="866"/>
      <c r="V162" s="866"/>
      <c r="W162" s="866"/>
      <c r="X162" s="866"/>
      <c r="Y162" s="866"/>
      <c r="Z162" s="866"/>
      <c r="AA162" s="866"/>
      <c r="AB162" s="866"/>
      <c r="AC162" s="866"/>
      <c r="AD162" s="866"/>
      <c r="AE162" s="866"/>
      <c r="AF162" s="866"/>
      <c r="AG162" s="866"/>
      <c r="AH162" s="866"/>
      <c r="AI162" s="866"/>
      <c r="AJ162" s="866"/>
      <c r="AK162" s="866"/>
      <c r="AL162" s="866"/>
      <c r="AM162" s="867"/>
    </row>
    <row r="163" spans="1:39" ht="18" customHeight="1">
      <c r="A163" s="42"/>
      <c r="B163" s="812"/>
      <c r="C163" s="826"/>
      <c r="D163" s="563" t="s">
        <v>137</v>
      </c>
      <c r="E163" s="564"/>
      <c r="F163" s="564"/>
      <c r="G163" s="564"/>
      <c r="H163" s="564"/>
      <c r="I163" s="564"/>
      <c r="J163" s="564"/>
      <c r="K163" s="564"/>
      <c r="L163" s="564"/>
      <c r="M163" s="564"/>
      <c r="N163" s="564"/>
      <c r="O163" s="564"/>
      <c r="P163" s="564"/>
      <c r="Q163" s="564"/>
      <c r="R163" s="564"/>
      <c r="S163" s="564"/>
      <c r="T163" s="564"/>
      <c r="U163" s="564"/>
      <c r="V163" s="564"/>
      <c r="W163" s="564"/>
      <c r="X163" s="564"/>
      <c r="Y163" s="564"/>
      <c r="Z163" s="564"/>
      <c r="AA163" s="564"/>
      <c r="AB163" s="564"/>
      <c r="AC163" s="564"/>
      <c r="AD163" s="564"/>
      <c r="AE163" s="564"/>
      <c r="AF163" s="564"/>
      <c r="AG163" s="564"/>
      <c r="AH163" s="564"/>
      <c r="AI163" s="564"/>
      <c r="AJ163" s="564"/>
      <c r="AK163" s="564"/>
      <c r="AL163" s="564"/>
      <c r="AM163" s="853"/>
    </row>
    <row r="164" spans="1:39" ht="18" customHeight="1">
      <c r="A164" s="42"/>
      <c r="B164" s="812"/>
      <c r="C164" s="826"/>
      <c r="D164" s="563"/>
      <c r="E164" s="564"/>
      <c r="F164" s="564"/>
      <c r="G164" s="564"/>
      <c r="H164" s="564"/>
      <c r="I164" s="564"/>
      <c r="J164" s="564"/>
      <c r="K164" s="564"/>
      <c r="L164" s="564"/>
      <c r="M164" s="564"/>
      <c r="N164" s="564"/>
      <c r="O164" s="564"/>
      <c r="P164" s="564"/>
      <c r="Q164" s="564"/>
      <c r="R164" s="564"/>
      <c r="S164" s="564"/>
      <c r="T164" s="564"/>
      <c r="U164" s="564"/>
      <c r="V164" s="564"/>
      <c r="W164" s="564"/>
      <c r="X164" s="564"/>
      <c r="Y164" s="564"/>
      <c r="Z164" s="564"/>
      <c r="AA164" s="564"/>
      <c r="AB164" s="564"/>
      <c r="AC164" s="564"/>
      <c r="AD164" s="564"/>
      <c r="AE164" s="564"/>
      <c r="AF164" s="564"/>
      <c r="AG164" s="564"/>
      <c r="AH164" s="564"/>
      <c r="AI164" s="564"/>
      <c r="AJ164" s="564"/>
      <c r="AK164" s="564"/>
      <c r="AL164" s="564"/>
      <c r="AM164" s="853"/>
    </row>
    <row r="165" spans="1:39" ht="18" customHeight="1">
      <c r="A165" s="42"/>
      <c r="B165" s="827"/>
      <c r="C165" s="828"/>
      <c r="D165" s="590"/>
      <c r="E165" s="591"/>
      <c r="F165" s="591"/>
      <c r="G165" s="591"/>
      <c r="H165" s="591"/>
      <c r="I165" s="591"/>
      <c r="J165" s="591"/>
      <c r="K165" s="591"/>
      <c r="L165" s="591"/>
      <c r="M165" s="591"/>
      <c r="N165" s="591"/>
      <c r="O165" s="591"/>
      <c r="P165" s="591"/>
      <c r="Q165" s="591"/>
      <c r="R165" s="591"/>
      <c r="S165" s="591"/>
      <c r="T165" s="591"/>
      <c r="U165" s="591"/>
      <c r="V165" s="591"/>
      <c r="W165" s="591"/>
      <c r="X165" s="591"/>
      <c r="Y165" s="591"/>
      <c r="Z165" s="591"/>
      <c r="AA165" s="591"/>
      <c r="AB165" s="591"/>
      <c r="AC165" s="591"/>
      <c r="AD165" s="591"/>
      <c r="AE165" s="591"/>
      <c r="AF165" s="591"/>
      <c r="AG165" s="591"/>
      <c r="AH165" s="591"/>
      <c r="AI165" s="591"/>
      <c r="AJ165" s="591"/>
      <c r="AK165" s="591"/>
      <c r="AL165" s="591"/>
      <c r="AM165" s="845"/>
    </row>
    <row r="166" spans="1:39" ht="15" customHeight="1">
      <c r="A166" s="42"/>
      <c r="B166" s="824">
        <f>B161+1</f>
        <v>43</v>
      </c>
      <c r="C166" s="825"/>
      <c r="D166" s="602" t="s">
        <v>216</v>
      </c>
      <c r="E166" s="603"/>
      <c r="F166" s="603"/>
      <c r="G166" s="603"/>
      <c r="H166" s="603"/>
      <c r="I166" s="603"/>
      <c r="J166" s="603"/>
      <c r="K166" s="603"/>
      <c r="L166" s="603"/>
      <c r="M166" s="603"/>
      <c r="N166" s="603"/>
      <c r="O166" s="603"/>
      <c r="P166" s="603"/>
      <c r="Q166" s="603"/>
      <c r="R166" s="603"/>
      <c r="S166" s="603"/>
      <c r="T166" s="603"/>
      <c r="U166" s="603"/>
      <c r="V166" s="603"/>
      <c r="W166" s="603"/>
      <c r="X166" s="603"/>
      <c r="Y166" s="603"/>
      <c r="Z166" s="603"/>
      <c r="AA166" s="603"/>
      <c r="AB166" s="603"/>
      <c r="AC166" s="603"/>
      <c r="AD166" s="603"/>
      <c r="AE166" s="603"/>
      <c r="AF166" s="603"/>
      <c r="AG166" s="603"/>
      <c r="AH166" s="603"/>
      <c r="AI166" s="603"/>
      <c r="AJ166" s="603"/>
      <c r="AK166" s="603"/>
      <c r="AL166" s="603"/>
      <c r="AM166" s="864"/>
    </row>
    <row r="167" spans="1:39" ht="15" customHeight="1">
      <c r="A167" s="42"/>
      <c r="B167" s="812"/>
      <c r="C167" s="826"/>
      <c r="D167" s="865"/>
      <c r="E167" s="866"/>
      <c r="F167" s="866"/>
      <c r="G167" s="866"/>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866"/>
      <c r="AL167" s="866"/>
      <c r="AM167" s="867"/>
    </row>
    <row r="168" spans="1:39" ht="18" customHeight="1">
      <c r="A168" s="42"/>
      <c r="B168" s="812"/>
      <c r="C168" s="826"/>
      <c r="D168" s="563" t="s">
        <v>131</v>
      </c>
      <c r="E168" s="564"/>
      <c r="F168" s="564"/>
      <c r="G168" s="564"/>
      <c r="H168" s="564"/>
      <c r="I168" s="564"/>
      <c r="J168" s="564"/>
      <c r="K168" s="564"/>
      <c r="L168" s="564"/>
      <c r="M168" s="564"/>
      <c r="N168" s="564"/>
      <c r="O168" s="564"/>
      <c r="P168" s="564"/>
      <c r="Q168" s="564"/>
      <c r="R168" s="564"/>
      <c r="S168" s="564"/>
      <c r="T168" s="564"/>
      <c r="U168" s="564"/>
      <c r="V168" s="564"/>
      <c r="W168" s="564"/>
      <c r="X168" s="564"/>
      <c r="Y168" s="564"/>
      <c r="Z168" s="564"/>
      <c r="AA168" s="564"/>
      <c r="AB168" s="564"/>
      <c r="AC168" s="564"/>
      <c r="AD168" s="564"/>
      <c r="AE168" s="564"/>
      <c r="AF168" s="564"/>
      <c r="AG168" s="564"/>
      <c r="AH168" s="564"/>
      <c r="AI168" s="564"/>
      <c r="AJ168" s="564"/>
      <c r="AK168" s="564"/>
      <c r="AL168" s="564"/>
      <c r="AM168" s="853"/>
    </row>
    <row r="169" spans="1:39" ht="18" customHeight="1">
      <c r="A169" s="42"/>
      <c r="B169" s="812"/>
      <c r="C169" s="826"/>
      <c r="D169" s="563"/>
      <c r="E169" s="564"/>
      <c r="F169" s="564"/>
      <c r="G169" s="564"/>
      <c r="H169" s="564"/>
      <c r="I169" s="564"/>
      <c r="J169" s="564"/>
      <c r="K169" s="564"/>
      <c r="L169" s="564"/>
      <c r="M169" s="564"/>
      <c r="N169" s="564"/>
      <c r="O169" s="564"/>
      <c r="P169" s="564"/>
      <c r="Q169" s="564"/>
      <c r="R169" s="564"/>
      <c r="S169" s="564"/>
      <c r="T169" s="564"/>
      <c r="U169" s="564"/>
      <c r="V169" s="564"/>
      <c r="W169" s="564"/>
      <c r="X169" s="564"/>
      <c r="Y169" s="564"/>
      <c r="Z169" s="564"/>
      <c r="AA169" s="564"/>
      <c r="AB169" s="564"/>
      <c r="AC169" s="564"/>
      <c r="AD169" s="564"/>
      <c r="AE169" s="564"/>
      <c r="AF169" s="564"/>
      <c r="AG169" s="564"/>
      <c r="AH169" s="564"/>
      <c r="AI169" s="564"/>
      <c r="AJ169" s="564"/>
      <c r="AK169" s="564"/>
      <c r="AL169" s="564"/>
      <c r="AM169" s="853"/>
    </row>
    <row r="170" spans="1:39" ht="18" customHeight="1">
      <c r="A170" s="42"/>
      <c r="B170" s="827"/>
      <c r="C170" s="828"/>
      <c r="D170" s="590"/>
      <c r="E170" s="591"/>
      <c r="F170" s="591"/>
      <c r="G170" s="591"/>
      <c r="H170" s="591"/>
      <c r="I170" s="591"/>
      <c r="J170" s="591"/>
      <c r="K170" s="591"/>
      <c r="L170" s="591"/>
      <c r="M170" s="591"/>
      <c r="N170" s="591"/>
      <c r="O170" s="591"/>
      <c r="P170" s="591"/>
      <c r="Q170" s="591"/>
      <c r="R170" s="591"/>
      <c r="S170" s="591"/>
      <c r="T170" s="591"/>
      <c r="U170" s="591"/>
      <c r="V170" s="591"/>
      <c r="W170" s="591"/>
      <c r="X170" s="591"/>
      <c r="Y170" s="591"/>
      <c r="Z170" s="591"/>
      <c r="AA170" s="591"/>
      <c r="AB170" s="591"/>
      <c r="AC170" s="591"/>
      <c r="AD170" s="591"/>
      <c r="AE170" s="591"/>
      <c r="AF170" s="591"/>
      <c r="AG170" s="591"/>
      <c r="AH170" s="591"/>
      <c r="AI170" s="591"/>
      <c r="AJ170" s="591"/>
      <c r="AK170" s="591"/>
      <c r="AL170" s="591"/>
      <c r="AM170" s="845"/>
    </row>
    <row r="171" spans="1:39" ht="15" customHeight="1">
      <c r="A171" s="42"/>
      <c r="B171" s="824">
        <f>B166+1</f>
        <v>44</v>
      </c>
      <c r="C171" s="825"/>
      <c r="D171" s="602" t="s">
        <v>217</v>
      </c>
      <c r="E171" s="603"/>
      <c r="F171" s="603"/>
      <c r="G171" s="603"/>
      <c r="H171" s="603"/>
      <c r="I171" s="603"/>
      <c r="J171" s="603"/>
      <c r="K171" s="603"/>
      <c r="L171" s="603"/>
      <c r="M171" s="603"/>
      <c r="N171" s="603"/>
      <c r="O171" s="603"/>
      <c r="P171" s="603"/>
      <c r="Q171" s="603"/>
      <c r="R171" s="603"/>
      <c r="S171" s="603"/>
      <c r="T171" s="603"/>
      <c r="U171" s="603"/>
      <c r="V171" s="603"/>
      <c r="W171" s="603"/>
      <c r="X171" s="603"/>
      <c r="Y171" s="603"/>
      <c r="Z171" s="603"/>
      <c r="AA171" s="603"/>
      <c r="AB171" s="603"/>
      <c r="AC171" s="603"/>
      <c r="AD171" s="603"/>
      <c r="AE171" s="603"/>
      <c r="AF171" s="603"/>
      <c r="AG171" s="603"/>
      <c r="AH171" s="603"/>
      <c r="AI171" s="603"/>
      <c r="AJ171" s="603"/>
      <c r="AK171" s="603"/>
      <c r="AL171" s="603"/>
      <c r="AM171" s="864"/>
    </row>
    <row r="172" spans="1:39" ht="15" customHeight="1">
      <c r="A172" s="42"/>
      <c r="B172" s="812"/>
      <c r="C172" s="826"/>
      <c r="D172" s="865"/>
      <c r="E172" s="866"/>
      <c r="F172" s="866"/>
      <c r="G172" s="866"/>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866"/>
      <c r="AL172" s="866"/>
      <c r="AM172" s="867"/>
    </row>
    <row r="173" spans="1:39" ht="18" customHeight="1">
      <c r="A173" s="42"/>
      <c r="B173" s="812"/>
      <c r="C173" s="813"/>
      <c r="D173" s="563" t="s">
        <v>131</v>
      </c>
      <c r="E173" s="564"/>
      <c r="F173" s="564"/>
      <c r="G173" s="564"/>
      <c r="H173" s="564"/>
      <c r="I173" s="564"/>
      <c r="J173" s="564"/>
      <c r="K173" s="564"/>
      <c r="L173" s="564"/>
      <c r="M173" s="564"/>
      <c r="N173" s="564"/>
      <c r="O173" s="564"/>
      <c r="P173" s="564"/>
      <c r="Q173" s="564"/>
      <c r="R173" s="564"/>
      <c r="S173" s="564"/>
      <c r="T173" s="564"/>
      <c r="U173" s="564"/>
      <c r="V173" s="564"/>
      <c r="W173" s="564"/>
      <c r="X173" s="564"/>
      <c r="Y173" s="564"/>
      <c r="Z173" s="564"/>
      <c r="AA173" s="564"/>
      <c r="AB173" s="564"/>
      <c r="AC173" s="564"/>
      <c r="AD173" s="564"/>
      <c r="AE173" s="564"/>
      <c r="AF173" s="564"/>
      <c r="AG173" s="564"/>
      <c r="AH173" s="564"/>
      <c r="AI173" s="564"/>
      <c r="AJ173" s="564"/>
      <c r="AK173" s="564"/>
      <c r="AL173" s="564"/>
      <c r="AM173" s="853"/>
    </row>
    <row r="174" spans="1:39" ht="18" customHeight="1">
      <c r="A174" s="42"/>
      <c r="B174" s="812"/>
      <c r="C174" s="813"/>
      <c r="D174" s="563"/>
      <c r="E174" s="564"/>
      <c r="F174" s="564"/>
      <c r="G174" s="564"/>
      <c r="H174" s="564"/>
      <c r="I174" s="564"/>
      <c r="J174" s="564"/>
      <c r="K174" s="564"/>
      <c r="L174" s="564"/>
      <c r="M174" s="564"/>
      <c r="N174" s="564"/>
      <c r="O174" s="564"/>
      <c r="P174" s="564"/>
      <c r="Q174" s="564"/>
      <c r="R174" s="564"/>
      <c r="S174" s="564"/>
      <c r="T174" s="564"/>
      <c r="U174" s="564"/>
      <c r="V174" s="564"/>
      <c r="W174" s="564"/>
      <c r="X174" s="564"/>
      <c r="Y174" s="564"/>
      <c r="Z174" s="564"/>
      <c r="AA174" s="564"/>
      <c r="AB174" s="564"/>
      <c r="AC174" s="564"/>
      <c r="AD174" s="564"/>
      <c r="AE174" s="564"/>
      <c r="AF174" s="564"/>
      <c r="AG174" s="564"/>
      <c r="AH174" s="564"/>
      <c r="AI174" s="564"/>
      <c r="AJ174" s="564"/>
      <c r="AK174" s="564"/>
      <c r="AL174" s="564"/>
      <c r="AM174" s="853"/>
    </row>
    <row r="175" spans="1:39" ht="18" customHeight="1">
      <c r="A175" s="42"/>
      <c r="B175" s="827"/>
      <c r="C175" s="831"/>
      <c r="D175" s="590"/>
      <c r="E175" s="591"/>
      <c r="F175" s="591"/>
      <c r="G175" s="591"/>
      <c r="H175" s="591"/>
      <c r="I175" s="591"/>
      <c r="J175" s="591"/>
      <c r="K175" s="591"/>
      <c r="L175" s="591"/>
      <c r="M175" s="591"/>
      <c r="N175" s="591"/>
      <c r="O175" s="591"/>
      <c r="P175" s="591"/>
      <c r="Q175" s="591"/>
      <c r="R175" s="591"/>
      <c r="S175" s="591"/>
      <c r="T175" s="591"/>
      <c r="U175" s="591"/>
      <c r="V175" s="591"/>
      <c r="W175" s="591"/>
      <c r="X175" s="591"/>
      <c r="Y175" s="591"/>
      <c r="Z175" s="591"/>
      <c r="AA175" s="591"/>
      <c r="AB175" s="591"/>
      <c r="AC175" s="591"/>
      <c r="AD175" s="591"/>
      <c r="AE175" s="591"/>
      <c r="AF175" s="591"/>
      <c r="AG175" s="591"/>
      <c r="AH175" s="591"/>
      <c r="AI175" s="591"/>
      <c r="AJ175" s="591"/>
      <c r="AK175" s="591"/>
      <c r="AL175" s="591"/>
      <c r="AM175" s="845"/>
    </row>
    <row r="176" spans="1:39" ht="15" customHeight="1">
      <c r="A176" s="42"/>
      <c r="B176" s="824">
        <f>B171+1</f>
        <v>45</v>
      </c>
      <c r="C176" s="825"/>
      <c r="D176" s="602" t="s">
        <v>218</v>
      </c>
      <c r="E176" s="603"/>
      <c r="F176" s="603"/>
      <c r="G176" s="603"/>
      <c r="H176" s="603"/>
      <c r="I176" s="603"/>
      <c r="J176" s="603"/>
      <c r="K176" s="603"/>
      <c r="L176" s="603"/>
      <c r="M176" s="603"/>
      <c r="N176" s="603"/>
      <c r="O176" s="603"/>
      <c r="P176" s="603"/>
      <c r="Q176" s="603"/>
      <c r="R176" s="603"/>
      <c r="S176" s="603"/>
      <c r="T176" s="603"/>
      <c r="U176" s="603"/>
      <c r="V176" s="603"/>
      <c r="W176" s="603"/>
      <c r="X176" s="603"/>
      <c r="Y176" s="603"/>
      <c r="Z176" s="603"/>
      <c r="AA176" s="603"/>
      <c r="AB176" s="603"/>
      <c r="AC176" s="603"/>
      <c r="AD176" s="603"/>
      <c r="AE176" s="603"/>
      <c r="AF176" s="603"/>
      <c r="AG176" s="603"/>
      <c r="AH176" s="603"/>
      <c r="AI176" s="603"/>
      <c r="AJ176" s="603"/>
      <c r="AK176" s="603"/>
      <c r="AL176" s="603"/>
      <c r="AM176" s="864"/>
    </row>
    <row r="177" spans="1:39" ht="15" customHeight="1">
      <c r="A177" s="42"/>
      <c r="B177" s="812"/>
      <c r="C177" s="826"/>
      <c r="D177" s="865"/>
      <c r="E177" s="866"/>
      <c r="F177" s="866"/>
      <c r="G177" s="866"/>
      <c r="H177" s="866"/>
      <c r="I177" s="866"/>
      <c r="J177" s="866"/>
      <c r="K177" s="866"/>
      <c r="L177" s="866"/>
      <c r="M177" s="866"/>
      <c r="N177" s="866"/>
      <c r="O177" s="866"/>
      <c r="P177" s="866"/>
      <c r="Q177" s="866"/>
      <c r="R177" s="866"/>
      <c r="S177" s="866"/>
      <c r="T177" s="866"/>
      <c r="U177" s="866"/>
      <c r="V177" s="866"/>
      <c r="W177" s="866"/>
      <c r="X177" s="866"/>
      <c r="Y177" s="866"/>
      <c r="Z177" s="866"/>
      <c r="AA177" s="866"/>
      <c r="AB177" s="866"/>
      <c r="AC177" s="866"/>
      <c r="AD177" s="866"/>
      <c r="AE177" s="866"/>
      <c r="AF177" s="866"/>
      <c r="AG177" s="866"/>
      <c r="AH177" s="866"/>
      <c r="AI177" s="866"/>
      <c r="AJ177" s="866"/>
      <c r="AK177" s="866"/>
      <c r="AL177" s="866"/>
      <c r="AM177" s="867"/>
    </row>
    <row r="178" spans="1:39" ht="18" customHeight="1">
      <c r="A178" s="42"/>
      <c r="B178" s="812"/>
      <c r="C178" s="813"/>
      <c r="D178" s="563" t="s">
        <v>130</v>
      </c>
      <c r="E178" s="564"/>
      <c r="F178" s="564"/>
      <c r="G178" s="564"/>
      <c r="H178" s="564"/>
      <c r="I178" s="564"/>
      <c r="J178" s="564"/>
      <c r="K178" s="564"/>
      <c r="L178" s="564"/>
      <c r="M178" s="564"/>
      <c r="N178" s="564"/>
      <c r="O178" s="564"/>
      <c r="P178" s="564"/>
      <c r="Q178" s="564"/>
      <c r="R178" s="564"/>
      <c r="S178" s="564"/>
      <c r="T178" s="564"/>
      <c r="U178" s="564"/>
      <c r="V178" s="564"/>
      <c r="W178" s="564"/>
      <c r="X178" s="564"/>
      <c r="Y178" s="564"/>
      <c r="Z178" s="564"/>
      <c r="AA178" s="564"/>
      <c r="AB178" s="564"/>
      <c r="AC178" s="564"/>
      <c r="AD178" s="564"/>
      <c r="AE178" s="564"/>
      <c r="AF178" s="564"/>
      <c r="AG178" s="564"/>
      <c r="AH178" s="564"/>
      <c r="AI178" s="564"/>
      <c r="AJ178" s="564"/>
      <c r="AK178" s="564"/>
      <c r="AL178" s="564"/>
      <c r="AM178" s="853"/>
    </row>
    <row r="179" spans="1:39" ht="18" customHeight="1">
      <c r="A179" s="42"/>
      <c r="B179" s="812"/>
      <c r="C179" s="813"/>
      <c r="D179" s="563"/>
      <c r="E179" s="564"/>
      <c r="F179" s="564"/>
      <c r="G179" s="564"/>
      <c r="H179" s="564"/>
      <c r="I179" s="564"/>
      <c r="J179" s="564"/>
      <c r="K179" s="564"/>
      <c r="L179" s="564"/>
      <c r="M179" s="564"/>
      <c r="N179" s="564"/>
      <c r="O179" s="564"/>
      <c r="P179" s="564"/>
      <c r="Q179" s="564"/>
      <c r="R179" s="564"/>
      <c r="S179" s="564"/>
      <c r="T179" s="564"/>
      <c r="U179" s="564"/>
      <c r="V179" s="564"/>
      <c r="W179" s="564"/>
      <c r="X179" s="564"/>
      <c r="Y179" s="564"/>
      <c r="Z179" s="564"/>
      <c r="AA179" s="564"/>
      <c r="AB179" s="564"/>
      <c r="AC179" s="564"/>
      <c r="AD179" s="564"/>
      <c r="AE179" s="564"/>
      <c r="AF179" s="564"/>
      <c r="AG179" s="564"/>
      <c r="AH179" s="564"/>
      <c r="AI179" s="564"/>
      <c r="AJ179" s="564"/>
      <c r="AK179" s="564"/>
      <c r="AL179" s="564"/>
      <c r="AM179" s="853"/>
    </row>
    <row r="180" spans="1:39" ht="18" customHeight="1" thickBot="1">
      <c r="A180" s="42"/>
      <c r="B180" s="827"/>
      <c r="C180" s="831"/>
      <c r="D180" s="590"/>
      <c r="E180" s="591"/>
      <c r="F180" s="591"/>
      <c r="G180" s="591"/>
      <c r="H180" s="591"/>
      <c r="I180" s="591"/>
      <c r="J180" s="591"/>
      <c r="K180" s="591"/>
      <c r="L180" s="591"/>
      <c r="M180" s="591"/>
      <c r="N180" s="591"/>
      <c r="O180" s="591"/>
      <c r="P180" s="591"/>
      <c r="Q180" s="591"/>
      <c r="R180" s="591"/>
      <c r="S180" s="591"/>
      <c r="T180" s="591"/>
      <c r="U180" s="591"/>
      <c r="V180" s="591"/>
      <c r="W180" s="591"/>
      <c r="X180" s="591"/>
      <c r="Y180" s="591"/>
      <c r="Z180" s="591"/>
      <c r="AA180" s="591"/>
      <c r="AB180" s="591"/>
      <c r="AC180" s="591"/>
      <c r="AD180" s="591"/>
      <c r="AE180" s="591"/>
      <c r="AF180" s="591"/>
      <c r="AG180" s="591"/>
      <c r="AH180" s="564"/>
      <c r="AI180" s="564"/>
      <c r="AJ180" s="564"/>
      <c r="AK180" s="564"/>
      <c r="AL180" s="564"/>
      <c r="AM180" s="853"/>
    </row>
    <row r="181" spans="1:39" ht="18" customHeight="1">
      <c r="A181" s="42"/>
      <c r="B181" s="824">
        <f>B176+1</f>
        <v>46</v>
      </c>
      <c r="C181" s="825"/>
      <c r="D181" s="602" t="s">
        <v>267</v>
      </c>
      <c r="E181" s="603"/>
      <c r="F181" s="603"/>
      <c r="G181" s="603"/>
      <c r="H181" s="603"/>
      <c r="I181" s="603"/>
      <c r="J181" s="603"/>
      <c r="K181" s="603"/>
      <c r="L181" s="603"/>
      <c r="M181" s="603"/>
      <c r="N181" s="603"/>
      <c r="O181" s="603"/>
      <c r="P181" s="603"/>
      <c r="Q181" s="603"/>
      <c r="R181" s="603"/>
      <c r="S181" s="603"/>
      <c r="T181" s="603"/>
      <c r="U181" s="603"/>
      <c r="V181" s="603"/>
      <c r="W181" s="603"/>
      <c r="X181" s="603"/>
      <c r="Y181" s="603"/>
      <c r="Z181" s="603"/>
      <c r="AA181" s="603"/>
      <c r="AB181" s="603"/>
      <c r="AC181" s="603"/>
      <c r="AD181" s="603"/>
      <c r="AE181" s="603"/>
      <c r="AF181" s="603"/>
      <c r="AG181" s="603"/>
      <c r="AH181" s="597"/>
      <c r="AI181" s="598"/>
      <c r="AJ181" s="598"/>
      <c r="AK181" s="598"/>
      <c r="AL181" s="598"/>
      <c r="AM181" s="599"/>
    </row>
    <row r="182" spans="1:39" ht="18" customHeight="1">
      <c r="A182" s="42"/>
      <c r="B182" s="812"/>
      <c r="C182" s="826"/>
      <c r="D182" s="590"/>
      <c r="E182" s="591"/>
      <c r="F182" s="591"/>
      <c r="G182" s="591"/>
      <c r="H182" s="591"/>
      <c r="I182" s="591"/>
      <c r="J182" s="591"/>
      <c r="K182" s="591"/>
      <c r="L182" s="591"/>
      <c r="M182" s="591"/>
      <c r="N182" s="591"/>
      <c r="O182" s="591"/>
      <c r="P182" s="591"/>
      <c r="Q182" s="591"/>
      <c r="R182" s="591"/>
      <c r="S182" s="591"/>
      <c r="T182" s="591"/>
      <c r="U182" s="591"/>
      <c r="V182" s="591"/>
      <c r="W182" s="591"/>
      <c r="X182" s="591"/>
      <c r="Y182" s="591"/>
      <c r="Z182" s="591"/>
      <c r="AA182" s="591"/>
      <c r="AB182" s="591"/>
      <c r="AC182" s="591"/>
      <c r="AD182" s="591"/>
      <c r="AE182" s="591"/>
      <c r="AF182" s="591"/>
      <c r="AG182" s="591"/>
      <c r="AH182" s="584"/>
      <c r="AI182" s="600"/>
      <c r="AJ182" s="600"/>
      <c r="AK182" s="600"/>
      <c r="AL182" s="600"/>
      <c r="AM182" s="601"/>
    </row>
    <row r="183" spans="1:39" ht="15" customHeight="1">
      <c r="A183" s="42"/>
      <c r="B183" s="824">
        <f>B181+1</f>
        <v>47</v>
      </c>
      <c r="C183" s="825"/>
      <c r="D183" s="602" t="s">
        <v>219</v>
      </c>
      <c r="E183" s="603"/>
      <c r="F183" s="603"/>
      <c r="G183" s="603"/>
      <c r="H183" s="603"/>
      <c r="I183" s="603"/>
      <c r="J183" s="603"/>
      <c r="K183" s="603"/>
      <c r="L183" s="603"/>
      <c r="M183" s="603"/>
      <c r="N183" s="603"/>
      <c r="O183" s="603"/>
      <c r="P183" s="603"/>
      <c r="Q183" s="603"/>
      <c r="R183" s="603"/>
      <c r="S183" s="603"/>
      <c r="T183" s="603"/>
      <c r="U183" s="603"/>
      <c r="V183" s="603"/>
      <c r="W183" s="603"/>
      <c r="X183" s="603"/>
      <c r="Y183" s="603"/>
      <c r="Z183" s="603"/>
      <c r="AA183" s="603"/>
      <c r="AB183" s="603"/>
      <c r="AC183" s="603"/>
      <c r="AD183" s="603"/>
      <c r="AE183" s="603"/>
      <c r="AF183" s="603"/>
      <c r="AG183" s="603"/>
      <c r="AH183" s="824"/>
      <c r="AI183" s="829"/>
      <c r="AJ183" s="829"/>
      <c r="AK183" s="829"/>
      <c r="AL183" s="829"/>
      <c r="AM183" s="830"/>
    </row>
    <row r="184" spans="1:39" ht="15" customHeight="1">
      <c r="A184" s="42"/>
      <c r="B184" s="827"/>
      <c r="C184" s="828"/>
      <c r="D184" s="590"/>
      <c r="E184" s="591"/>
      <c r="F184" s="591"/>
      <c r="G184" s="591"/>
      <c r="H184" s="591"/>
      <c r="I184" s="591"/>
      <c r="J184" s="591"/>
      <c r="K184" s="591"/>
      <c r="L184" s="591"/>
      <c r="M184" s="591"/>
      <c r="N184" s="591"/>
      <c r="O184" s="591"/>
      <c r="P184" s="591"/>
      <c r="Q184" s="591"/>
      <c r="R184" s="591"/>
      <c r="S184" s="591"/>
      <c r="T184" s="591"/>
      <c r="U184" s="591"/>
      <c r="V184" s="591"/>
      <c r="W184" s="591"/>
      <c r="X184" s="591"/>
      <c r="Y184" s="591"/>
      <c r="Z184" s="591"/>
      <c r="AA184" s="591"/>
      <c r="AB184" s="591"/>
      <c r="AC184" s="591"/>
      <c r="AD184" s="591"/>
      <c r="AE184" s="591"/>
      <c r="AF184" s="591"/>
      <c r="AG184" s="591"/>
      <c r="AH184" s="827"/>
      <c r="AI184" s="831"/>
      <c r="AJ184" s="831"/>
      <c r="AK184" s="831"/>
      <c r="AL184" s="831"/>
      <c r="AM184" s="832"/>
    </row>
    <row r="185" spans="1:39" ht="15" customHeight="1">
      <c r="A185" s="42"/>
      <c r="B185" s="824">
        <f>B183+1</f>
        <v>48</v>
      </c>
      <c r="C185" s="825"/>
      <c r="D185" s="602" t="s">
        <v>220</v>
      </c>
      <c r="E185" s="603"/>
      <c r="F185" s="603"/>
      <c r="G185" s="603"/>
      <c r="H185" s="603"/>
      <c r="I185" s="603"/>
      <c r="J185" s="603"/>
      <c r="K185" s="603"/>
      <c r="L185" s="603"/>
      <c r="M185" s="603"/>
      <c r="N185" s="603"/>
      <c r="O185" s="603"/>
      <c r="P185" s="603"/>
      <c r="Q185" s="603"/>
      <c r="R185" s="603"/>
      <c r="S185" s="603"/>
      <c r="T185" s="603"/>
      <c r="U185" s="603"/>
      <c r="V185" s="603"/>
      <c r="W185" s="603"/>
      <c r="X185" s="603"/>
      <c r="Y185" s="603"/>
      <c r="Z185" s="603"/>
      <c r="AA185" s="603"/>
      <c r="AB185" s="603"/>
      <c r="AC185" s="603"/>
      <c r="AD185" s="603"/>
      <c r="AE185" s="603"/>
      <c r="AF185" s="603"/>
      <c r="AG185" s="603"/>
      <c r="AH185" s="824"/>
      <c r="AI185" s="829"/>
      <c r="AJ185" s="829"/>
      <c r="AK185" s="829"/>
      <c r="AL185" s="829"/>
      <c r="AM185" s="830"/>
    </row>
    <row r="186" spans="1:39" ht="15" customHeight="1">
      <c r="A186" s="42"/>
      <c r="B186" s="812"/>
      <c r="C186" s="826"/>
      <c r="D186" s="563"/>
      <c r="E186" s="564"/>
      <c r="F186" s="564"/>
      <c r="G186" s="564"/>
      <c r="H186" s="564"/>
      <c r="I186" s="564"/>
      <c r="J186" s="564"/>
      <c r="K186" s="564"/>
      <c r="L186" s="564"/>
      <c r="M186" s="564"/>
      <c r="N186" s="564"/>
      <c r="O186" s="564"/>
      <c r="P186" s="564"/>
      <c r="Q186" s="564"/>
      <c r="R186" s="564"/>
      <c r="S186" s="564"/>
      <c r="T186" s="564"/>
      <c r="U186" s="564"/>
      <c r="V186" s="564"/>
      <c r="W186" s="564"/>
      <c r="X186" s="564"/>
      <c r="Y186" s="564"/>
      <c r="Z186" s="564"/>
      <c r="AA186" s="564"/>
      <c r="AB186" s="564"/>
      <c r="AC186" s="564"/>
      <c r="AD186" s="564"/>
      <c r="AE186" s="564"/>
      <c r="AF186" s="564"/>
      <c r="AG186" s="564"/>
      <c r="AH186" s="812"/>
      <c r="AI186" s="813"/>
      <c r="AJ186" s="813"/>
      <c r="AK186" s="813"/>
      <c r="AL186" s="813"/>
      <c r="AM186" s="814"/>
    </row>
    <row r="187" spans="1:39" ht="15" customHeight="1" thickBot="1">
      <c r="A187" s="42"/>
      <c r="B187" s="815"/>
      <c r="C187" s="854"/>
      <c r="D187" s="565"/>
      <c r="E187" s="566"/>
      <c r="F187" s="566"/>
      <c r="G187" s="566"/>
      <c r="H187" s="566"/>
      <c r="I187" s="566"/>
      <c r="J187" s="566"/>
      <c r="K187" s="566"/>
      <c r="L187" s="566"/>
      <c r="M187" s="566"/>
      <c r="N187" s="566"/>
      <c r="O187" s="566"/>
      <c r="P187" s="566"/>
      <c r="Q187" s="566"/>
      <c r="R187" s="566"/>
      <c r="S187" s="566"/>
      <c r="T187" s="566"/>
      <c r="U187" s="566"/>
      <c r="V187" s="566"/>
      <c r="W187" s="566"/>
      <c r="X187" s="566"/>
      <c r="Y187" s="566"/>
      <c r="Z187" s="566"/>
      <c r="AA187" s="566"/>
      <c r="AB187" s="566"/>
      <c r="AC187" s="566"/>
      <c r="AD187" s="566"/>
      <c r="AE187" s="566"/>
      <c r="AF187" s="566"/>
      <c r="AG187" s="566"/>
      <c r="AH187" s="815"/>
      <c r="AI187" s="816"/>
      <c r="AJ187" s="816"/>
      <c r="AK187" s="816"/>
      <c r="AL187" s="816"/>
      <c r="AM187" s="817"/>
    </row>
    <row r="188" spans="1:39" ht="18" customHeight="1">
      <c r="A188" s="42"/>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row>
    <row r="189" spans="1:39" ht="18" customHeight="1" thickBot="1">
      <c r="A189" s="17" t="s">
        <v>108</v>
      </c>
      <c r="B189" s="85"/>
      <c r="C189" s="85"/>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85"/>
      <c r="AI189" s="85"/>
      <c r="AJ189" s="85"/>
      <c r="AK189" s="85"/>
      <c r="AL189" s="85"/>
      <c r="AM189" s="50"/>
    </row>
    <row r="190" spans="1:39" ht="15" customHeight="1">
      <c r="A190" s="42"/>
      <c r="B190" s="809">
        <f>B185+1</f>
        <v>49</v>
      </c>
      <c r="C190" s="861"/>
      <c r="D190" s="588" t="s">
        <v>221</v>
      </c>
      <c r="E190" s="589"/>
      <c r="F190" s="589"/>
      <c r="G190" s="589"/>
      <c r="H190" s="589"/>
      <c r="I190" s="589"/>
      <c r="J190" s="589"/>
      <c r="K190" s="589"/>
      <c r="L190" s="589"/>
      <c r="M190" s="589"/>
      <c r="N190" s="589"/>
      <c r="O190" s="589"/>
      <c r="P190" s="589"/>
      <c r="Q190" s="589"/>
      <c r="R190" s="589"/>
      <c r="S190" s="589"/>
      <c r="T190" s="589"/>
      <c r="U190" s="589"/>
      <c r="V190" s="589"/>
      <c r="W190" s="589"/>
      <c r="X190" s="589"/>
      <c r="Y190" s="589"/>
      <c r="Z190" s="589"/>
      <c r="AA190" s="589"/>
      <c r="AB190" s="589"/>
      <c r="AC190" s="589"/>
      <c r="AD190" s="589"/>
      <c r="AE190" s="589"/>
      <c r="AF190" s="589"/>
      <c r="AG190" s="589"/>
      <c r="AH190" s="809"/>
      <c r="AI190" s="810"/>
      <c r="AJ190" s="810"/>
      <c r="AK190" s="810"/>
      <c r="AL190" s="810"/>
      <c r="AM190" s="811"/>
    </row>
    <row r="191" spans="1:39" ht="15" customHeight="1">
      <c r="A191" s="42"/>
      <c r="B191" s="812"/>
      <c r="C191" s="826"/>
      <c r="D191" s="563"/>
      <c r="E191" s="564"/>
      <c r="F191" s="564"/>
      <c r="G191" s="564"/>
      <c r="H191" s="564"/>
      <c r="I191" s="564"/>
      <c r="J191" s="564"/>
      <c r="K191" s="564"/>
      <c r="L191" s="564"/>
      <c r="M191" s="564"/>
      <c r="N191" s="564"/>
      <c r="O191" s="564"/>
      <c r="P191" s="564"/>
      <c r="Q191" s="564"/>
      <c r="R191" s="564"/>
      <c r="S191" s="564"/>
      <c r="T191" s="564"/>
      <c r="U191" s="564"/>
      <c r="V191" s="564"/>
      <c r="W191" s="564"/>
      <c r="X191" s="564"/>
      <c r="Y191" s="564"/>
      <c r="Z191" s="564"/>
      <c r="AA191" s="564"/>
      <c r="AB191" s="564"/>
      <c r="AC191" s="564"/>
      <c r="AD191" s="564"/>
      <c r="AE191" s="564"/>
      <c r="AF191" s="564"/>
      <c r="AG191" s="564"/>
      <c r="AH191" s="812"/>
      <c r="AI191" s="813"/>
      <c r="AJ191" s="813"/>
      <c r="AK191" s="813"/>
      <c r="AL191" s="813"/>
      <c r="AM191" s="814"/>
    </row>
    <row r="192" spans="1:39" ht="15" customHeight="1" thickBot="1">
      <c r="A192" s="42"/>
      <c r="B192" s="815"/>
      <c r="C192" s="854"/>
      <c r="D192" s="565"/>
      <c r="E192" s="566"/>
      <c r="F192" s="566"/>
      <c r="G192" s="566"/>
      <c r="H192" s="566"/>
      <c r="I192" s="566"/>
      <c r="J192" s="566"/>
      <c r="K192" s="566"/>
      <c r="L192" s="566"/>
      <c r="M192" s="566"/>
      <c r="N192" s="566"/>
      <c r="O192" s="566"/>
      <c r="P192" s="566"/>
      <c r="Q192" s="566"/>
      <c r="R192" s="566"/>
      <c r="S192" s="566"/>
      <c r="T192" s="566"/>
      <c r="U192" s="566"/>
      <c r="V192" s="566"/>
      <c r="W192" s="566"/>
      <c r="X192" s="566"/>
      <c r="Y192" s="566"/>
      <c r="Z192" s="566"/>
      <c r="AA192" s="566"/>
      <c r="AB192" s="566"/>
      <c r="AC192" s="566"/>
      <c r="AD192" s="566"/>
      <c r="AE192" s="566"/>
      <c r="AF192" s="566"/>
      <c r="AG192" s="566"/>
      <c r="AH192" s="815"/>
      <c r="AI192" s="816"/>
      <c r="AJ192" s="816"/>
      <c r="AK192" s="816"/>
      <c r="AL192" s="816"/>
      <c r="AM192" s="817"/>
    </row>
    <row r="193" spans="1:39" ht="18" customHeight="1">
      <c r="A193" s="42"/>
      <c r="B193" s="85"/>
      <c r="C193" s="85"/>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85"/>
      <c r="AI193" s="85"/>
      <c r="AJ193" s="85"/>
      <c r="AK193" s="85"/>
      <c r="AL193" s="85"/>
      <c r="AM193" s="50"/>
    </row>
    <row r="194" spans="1:39" ht="18" customHeight="1" thickBot="1">
      <c r="A194" s="17" t="s">
        <v>109</v>
      </c>
      <c r="B194" s="85"/>
      <c r="C194" s="85"/>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45"/>
      <c r="AI194" s="45"/>
      <c r="AJ194" s="45"/>
      <c r="AK194" s="45"/>
      <c r="AL194" s="45"/>
      <c r="AM194" s="45"/>
    </row>
    <row r="195" spans="1:39" ht="15" customHeight="1">
      <c r="A195" s="42"/>
      <c r="B195" s="809">
        <f>B190+1</f>
        <v>50</v>
      </c>
      <c r="C195" s="861"/>
      <c r="D195" s="588" t="s">
        <v>222</v>
      </c>
      <c r="E195" s="589"/>
      <c r="F195" s="589"/>
      <c r="G195" s="589"/>
      <c r="H195" s="589"/>
      <c r="I195" s="589"/>
      <c r="J195" s="589"/>
      <c r="K195" s="589"/>
      <c r="L195" s="589"/>
      <c r="M195" s="589"/>
      <c r="N195" s="589"/>
      <c r="O195" s="589"/>
      <c r="P195" s="589"/>
      <c r="Q195" s="589"/>
      <c r="R195" s="589"/>
      <c r="S195" s="589"/>
      <c r="T195" s="589"/>
      <c r="U195" s="589"/>
      <c r="V195" s="589"/>
      <c r="W195" s="589"/>
      <c r="X195" s="589"/>
      <c r="Y195" s="589"/>
      <c r="Z195" s="589"/>
      <c r="AA195" s="589"/>
      <c r="AB195" s="589"/>
      <c r="AC195" s="589"/>
      <c r="AD195" s="589"/>
      <c r="AE195" s="589"/>
      <c r="AF195" s="589"/>
      <c r="AG195" s="589"/>
      <c r="AH195" s="809"/>
      <c r="AI195" s="810"/>
      <c r="AJ195" s="810"/>
      <c r="AK195" s="810"/>
      <c r="AL195" s="810"/>
      <c r="AM195" s="811"/>
    </row>
    <row r="196" spans="1:39" ht="15" customHeight="1">
      <c r="A196" s="42"/>
      <c r="B196" s="812"/>
      <c r="C196" s="826"/>
      <c r="D196" s="563"/>
      <c r="E196" s="564"/>
      <c r="F196" s="564"/>
      <c r="G196" s="564"/>
      <c r="H196" s="564"/>
      <c r="I196" s="564"/>
      <c r="J196" s="564"/>
      <c r="K196" s="564"/>
      <c r="L196" s="564"/>
      <c r="M196" s="564"/>
      <c r="N196" s="564"/>
      <c r="O196" s="564"/>
      <c r="P196" s="564"/>
      <c r="Q196" s="564"/>
      <c r="R196" s="564"/>
      <c r="S196" s="564"/>
      <c r="T196" s="564"/>
      <c r="U196" s="564"/>
      <c r="V196" s="564"/>
      <c r="W196" s="564"/>
      <c r="X196" s="564"/>
      <c r="Y196" s="564"/>
      <c r="Z196" s="564"/>
      <c r="AA196" s="564"/>
      <c r="AB196" s="564"/>
      <c r="AC196" s="564"/>
      <c r="AD196" s="564"/>
      <c r="AE196" s="564"/>
      <c r="AF196" s="564"/>
      <c r="AG196" s="564"/>
      <c r="AH196" s="812"/>
      <c r="AI196" s="813"/>
      <c r="AJ196" s="813"/>
      <c r="AK196" s="813"/>
      <c r="AL196" s="813"/>
      <c r="AM196" s="814"/>
    </row>
    <row r="197" spans="1:39" ht="15" customHeight="1" thickBot="1">
      <c r="A197" s="42"/>
      <c r="B197" s="815"/>
      <c r="C197" s="854"/>
      <c r="D197" s="565"/>
      <c r="E197" s="566"/>
      <c r="F197" s="566"/>
      <c r="G197" s="566"/>
      <c r="H197" s="566"/>
      <c r="I197" s="566"/>
      <c r="J197" s="566"/>
      <c r="K197" s="566"/>
      <c r="L197" s="566"/>
      <c r="M197" s="566"/>
      <c r="N197" s="566"/>
      <c r="O197" s="566"/>
      <c r="P197" s="566"/>
      <c r="Q197" s="566"/>
      <c r="R197" s="566"/>
      <c r="S197" s="566"/>
      <c r="T197" s="566"/>
      <c r="U197" s="566"/>
      <c r="V197" s="566"/>
      <c r="W197" s="566"/>
      <c r="X197" s="566"/>
      <c r="Y197" s="566"/>
      <c r="Z197" s="566"/>
      <c r="AA197" s="566"/>
      <c r="AB197" s="566"/>
      <c r="AC197" s="566"/>
      <c r="AD197" s="566"/>
      <c r="AE197" s="566"/>
      <c r="AF197" s="566"/>
      <c r="AG197" s="566"/>
      <c r="AH197" s="815"/>
      <c r="AI197" s="816"/>
      <c r="AJ197" s="816"/>
      <c r="AK197" s="816"/>
      <c r="AL197" s="816"/>
      <c r="AM197" s="817"/>
    </row>
    <row r="198" spans="1:39" ht="18" customHeight="1">
      <c r="A198" s="42"/>
      <c r="B198" s="85"/>
      <c r="C198" s="85"/>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85"/>
      <c r="AI198" s="85"/>
      <c r="AJ198" s="85"/>
      <c r="AK198" s="85"/>
      <c r="AL198" s="85"/>
      <c r="AM198" s="50"/>
    </row>
    <row r="199" spans="1:39" ht="18" customHeight="1" thickBot="1">
      <c r="A199" s="17" t="s">
        <v>110</v>
      </c>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row>
    <row r="200" spans="1:39" ht="15" customHeight="1">
      <c r="A200" s="42"/>
      <c r="B200" s="809">
        <f>B195+1</f>
        <v>51</v>
      </c>
      <c r="C200" s="861"/>
      <c r="D200" s="588" t="s">
        <v>223</v>
      </c>
      <c r="E200" s="589"/>
      <c r="F200" s="589"/>
      <c r="G200" s="589"/>
      <c r="H200" s="589"/>
      <c r="I200" s="589"/>
      <c r="J200" s="589"/>
      <c r="K200" s="589"/>
      <c r="L200" s="589"/>
      <c r="M200" s="589"/>
      <c r="N200" s="589"/>
      <c r="O200" s="589"/>
      <c r="P200" s="589"/>
      <c r="Q200" s="589"/>
      <c r="R200" s="589"/>
      <c r="S200" s="589"/>
      <c r="T200" s="589"/>
      <c r="U200" s="589"/>
      <c r="V200" s="589"/>
      <c r="W200" s="589"/>
      <c r="X200" s="589"/>
      <c r="Y200" s="589"/>
      <c r="Z200" s="589"/>
      <c r="AA200" s="589"/>
      <c r="AB200" s="589"/>
      <c r="AC200" s="589"/>
      <c r="AD200" s="589"/>
      <c r="AE200" s="589"/>
      <c r="AF200" s="589"/>
      <c r="AG200" s="589"/>
      <c r="AH200" s="809"/>
      <c r="AI200" s="810"/>
      <c r="AJ200" s="810"/>
      <c r="AK200" s="810"/>
      <c r="AL200" s="810"/>
      <c r="AM200" s="811"/>
    </row>
    <row r="201" spans="1:39" ht="15" customHeight="1">
      <c r="A201" s="42"/>
      <c r="B201" s="812"/>
      <c r="C201" s="826"/>
      <c r="D201" s="563"/>
      <c r="E201" s="564"/>
      <c r="F201" s="564"/>
      <c r="G201" s="564"/>
      <c r="H201" s="564"/>
      <c r="I201" s="564"/>
      <c r="J201" s="564"/>
      <c r="K201" s="564"/>
      <c r="L201" s="564"/>
      <c r="M201" s="564"/>
      <c r="N201" s="564"/>
      <c r="O201" s="564"/>
      <c r="P201" s="564"/>
      <c r="Q201" s="564"/>
      <c r="R201" s="564"/>
      <c r="S201" s="564"/>
      <c r="T201" s="564"/>
      <c r="U201" s="564"/>
      <c r="V201" s="564"/>
      <c r="W201" s="564"/>
      <c r="X201" s="564"/>
      <c r="Y201" s="564"/>
      <c r="Z201" s="564"/>
      <c r="AA201" s="564"/>
      <c r="AB201" s="564"/>
      <c r="AC201" s="564"/>
      <c r="AD201" s="564"/>
      <c r="AE201" s="564"/>
      <c r="AF201" s="564"/>
      <c r="AG201" s="564"/>
      <c r="AH201" s="812"/>
      <c r="AI201" s="813"/>
      <c r="AJ201" s="813"/>
      <c r="AK201" s="813"/>
      <c r="AL201" s="813"/>
      <c r="AM201" s="814"/>
    </row>
    <row r="202" spans="1:39" ht="15" customHeight="1">
      <c r="A202" s="42"/>
      <c r="B202" s="812"/>
      <c r="C202" s="826"/>
      <c r="D202" s="563"/>
      <c r="E202" s="564"/>
      <c r="F202" s="564"/>
      <c r="G202" s="564"/>
      <c r="H202" s="564"/>
      <c r="I202" s="564"/>
      <c r="J202" s="564"/>
      <c r="K202" s="564"/>
      <c r="L202" s="564"/>
      <c r="M202" s="564"/>
      <c r="N202" s="564"/>
      <c r="O202" s="564"/>
      <c r="P202" s="564"/>
      <c r="Q202" s="564"/>
      <c r="R202" s="564"/>
      <c r="S202" s="564"/>
      <c r="T202" s="564"/>
      <c r="U202" s="564"/>
      <c r="V202" s="564"/>
      <c r="W202" s="564"/>
      <c r="X202" s="564"/>
      <c r="Y202" s="564"/>
      <c r="Z202" s="564"/>
      <c r="AA202" s="564"/>
      <c r="AB202" s="564"/>
      <c r="AC202" s="564"/>
      <c r="AD202" s="564"/>
      <c r="AE202" s="564"/>
      <c r="AF202" s="564"/>
      <c r="AG202" s="564"/>
      <c r="AH202" s="812"/>
      <c r="AI202" s="813"/>
      <c r="AJ202" s="813"/>
      <c r="AK202" s="813"/>
      <c r="AL202" s="813"/>
      <c r="AM202" s="814"/>
    </row>
    <row r="203" spans="1:39" ht="15" customHeight="1">
      <c r="A203" s="42"/>
      <c r="B203" s="827"/>
      <c r="C203" s="828"/>
      <c r="D203" s="590"/>
      <c r="E203" s="591"/>
      <c r="F203" s="591"/>
      <c r="G203" s="591"/>
      <c r="H203" s="591"/>
      <c r="I203" s="591"/>
      <c r="J203" s="591"/>
      <c r="K203" s="591"/>
      <c r="L203" s="591"/>
      <c r="M203" s="591"/>
      <c r="N203" s="591"/>
      <c r="O203" s="591"/>
      <c r="P203" s="591"/>
      <c r="Q203" s="591"/>
      <c r="R203" s="591"/>
      <c r="S203" s="591"/>
      <c r="T203" s="591"/>
      <c r="U203" s="591"/>
      <c r="V203" s="591"/>
      <c r="W203" s="591"/>
      <c r="X203" s="591"/>
      <c r="Y203" s="591"/>
      <c r="Z203" s="591"/>
      <c r="AA203" s="591"/>
      <c r="AB203" s="591"/>
      <c r="AC203" s="591"/>
      <c r="AD203" s="591"/>
      <c r="AE203" s="591"/>
      <c r="AF203" s="591"/>
      <c r="AG203" s="591"/>
      <c r="AH203" s="827"/>
      <c r="AI203" s="831"/>
      <c r="AJ203" s="831"/>
      <c r="AK203" s="831"/>
      <c r="AL203" s="831"/>
      <c r="AM203" s="832"/>
    </row>
    <row r="204" spans="1:39" ht="15" customHeight="1">
      <c r="A204" s="42"/>
      <c r="B204" s="824">
        <f>B200+1</f>
        <v>52</v>
      </c>
      <c r="C204" s="825"/>
      <c r="D204" s="602" t="s">
        <v>224</v>
      </c>
      <c r="E204" s="603"/>
      <c r="F204" s="603"/>
      <c r="G204" s="603"/>
      <c r="H204" s="603"/>
      <c r="I204" s="603"/>
      <c r="J204" s="603"/>
      <c r="K204" s="603"/>
      <c r="L204" s="603"/>
      <c r="M204" s="603"/>
      <c r="N204" s="603"/>
      <c r="O204" s="603"/>
      <c r="P204" s="603"/>
      <c r="Q204" s="603"/>
      <c r="R204" s="603"/>
      <c r="S204" s="603"/>
      <c r="T204" s="603"/>
      <c r="U204" s="603"/>
      <c r="V204" s="603"/>
      <c r="W204" s="603"/>
      <c r="X204" s="603"/>
      <c r="Y204" s="603"/>
      <c r="Z204" s="603"/>
      <c r="AA204" s="603"/>
      <c r="AB204" s="603"/>
      <c r="AC204" s="603"/>
      <c r="AD204" s="603"/>
      <c r="AE204" s="603"/>
      <c r="AF204" s="603"/>
      <c r="AG204" s="603"/>
      <c r="AH204" s="603"/>
      <c r="AI204" s="603"/>
      <c r="AJ204" s="603"/>
      <c r="AK204" s="603"/>
      <c r="AL204" s="603"/>
      <c r="AM204" s="864"/>
    </row>
    <row r="205" spans="1:39" ht="15" customHeight="1">
      <c r="A205" s="42"/>
      <c r="B205" s="812"/>
      <c r="C205" s="826"/>
      <c r="D205" s="563"/>
      <c r="E205" s="564"/>
      <c r="F205" s="564"/>
      <c r="G205" s="564"/>
      <c r="H205" s="564"/>
      <c r="I205" s="564"/>
      <c r="J205" s="564"/>
      <c r="K205" s="564"/>
      <c r="L205" s="564"/>
      <c r="M205" s="564"/>
      <c r="N205" s="564"/>
      <c r="O205" s="564"/>
      <c r="P205" s="564"/>
      <c r="Q205" s="564"/>
      <c r="R205" s="564"/>
      <c r="S205" s="564"/>
      <c r="T205" s="564"/>
      <c r="U205" s="564"/>
      <c r="V205" s="564"/>
      <c r="W205" s="564"/>
      <c r="X205" s="564"/>
      <c r="Y205" s="564"/>
      <c r="Z205" s="564"/>
      <c r="AA205" s="564"/>
      <c r="AB205" s="564"/>
      <c r="AC205" s="564"/>
      <c r="AD205" s="564"/>
      <c r="AE205" s="564"/>
      <c r="AF205" s="564"/>
      <c r="AG205" s="564"/>
      <c r="AH205" s="564"/>
      <c r="AI205" s="564"/>
      <c r="AJ205" s="564"/>
      <c r="AK205" s="564"/>
      <c r="AL205" s="564"/>
      <c r="AM205" s="853"/>
    </row>
    <row r="206" spans="1:39" ht="15" customHeight="1">
      <c r="A206" s="42"/>
      <c r="B206" s="812"/>
      <c r="C206" s="826"/>
      <c r="D206" s="865"/>
      <c r="E206" s="866"/>
      <c r="F206" s="866"/>
      <c r="G206" s="866"/>
      <c r="H206" s="866"/>
      <c r="I206" s="866"/>
      <c r="J206" s="866"/>
      <c r="K206" s="866"/>
      <c r="L206" s="866"/>
      <c r="M206" s="866"/>
      <c r="N206" s="866"/>
      <c r="O206" s="866"/>
      <c r="P206" s="866"/>
      <c r="Q206" s="866"/>
      <c r="R206" s="866"/>
      <c r="S206" s="866"/>
      <c r="T206" s="866"/>
      <c r="U206" s="866"/>
      <c r="V206" s="866"/>
      <c r="W206" s="866"/>
      <c r="X206" s="866"/>
      <c r="Y206" s="866"/>
      <c r="Z206" s="866"/>
      <c r="AA206" s="866"/>
      <c r="AB206" s="866"/>
      <c r="AC206" s="866"/>
      <c r="AD206" s="866"/>
      <c r="AE206" s="866"/>
      <c r="AF206" s="866"/>
      <c r="AG206" s="866"/>
      <c r="AH206" s="866"/>
      <c r="AI206" s="866"/>
      <c r="AJ206" s="866"/>
      <c r="AK206" s="866"/>
      <c r="AL206" s="866"/>
      <c r="AM206" s="867"/>
    </row>
    <row r="207" spans="1:39" ht="18" customHeight="1">
      <c r="A207" s="42"/>
      <c r="B207" s="812"/>
      <c r="C207" s="826"/>
      <c r="D207" s="563" t="s">
        <v>137</v>
      </c>
      <c r="E207" s="564"/>
      <c r="F207" s="564"/>
      <c r="G207" s="564"/>
      <c r="H207" s="564"/>
      <c r="I207" s="564"/>
      <c r="J207" s="564"/>
      <c r="K207" s="564"/>
      <c r="L207" s="564"/>
      <c r="M207" s="564"/>
      <c r="N207" s="564"/>
      <c r="O207" s="564"/>
      <c r="P207" s="564"/>
      <c r="Q207" s="564"/>
      <c r="R207" s="564"/>
      <c r="S207" s="564"/>
      <c r="T207" s="564"/>
      <c r="U207" s="564"/>
      <c r="V207" s="564"/>
      <c r="W207" s="564"/>
      <c r="X207" s="564"/>
      <c r="Y207" s="564"/>
      <c r="Z207" s="564"/>
      <c r="AA207" s="564"/>
      <c r="AB207" s="564"/>
      <c r="AC207" s="564"/>
      <c r="AD207" s="564"/>
      <c r="AE207" s="564"/>
      <c r="AF207" s="564"/>
      <c r="AG207" s="564"/>
      <c r="AH207" s="564"/>
      <c r="AI207" s="564"/>
      <c r="AJ207" s="564"/>
      <c r="AK207" s="564"/>
      <c r="AL207" s="564"/>
      <c r="AM207" s="853"/>
    </row>
    <row r="208" spans="1:39" ht="18" customHeight="1">
      <c r="A208" s="42"/>
      <c r="B208" s="812"/>
      <c r="C208" s="826"/>
      <c r="D208" s="563"/>
      <c r="E208" s="564"/>
      <c r="F208" s="564"/>
      <c r="G208" s="564"/>
      <c r="H208" s="564"/>
      <c r="I208" s="564"/>
      <c r="J208" s="564"/>
      <c r="K208" s="564"/>
      <c r="L208" s="564"/>
      <c r="M208" s="564"/>
      <c r="N208" s="564"/>
      <c r="O208" s="564"/>
      <c r="P208" s="564"/>
      <c r="Q208" s="564"/>
      <c r="R208" s="564"/>
      <c r="S208" s="564"/>
      <c r="T208" s="564"/>
      <c r="U208" s="564"/>
      <c r="V208" s="564"/>
      <c r="W208" s="564"/>
      <c r="X208" s="564"/>
      <c r="Y208" s="564"/>
      <c r="Z208" s="564"/>
      <c r="AA208" s="564"/>
      <c r="AB208" s="564"/>
      <c r="AC208" s="564"/>
      <c r="AD208" s="564"/>
      <c r="AE208" s="564"/>
      <c r="AF208" s="564"/>
      <c r="AG208" s="564"/>
      <c r="AH208" s="564"/>
      <c r="AI208" s="564"/>
      <c r="AJ208" s="564"/>
      <c r="AK208" s="564"/>
      <c r="AL208" s="564"/>
      <c r="AM208" s="853"/>
    </row>
    <row r="209" spans="1:39" ht="18" customHeight="1">
      <c r="A209" s="42"/>
      <c r="B209" s="827"/>
      <c r="C209" s="828"/>
      <c r="D209" s="590"/>
      <c r="E209" s="591"/>
      <c r="F209" s="591"/>
      <c r="G209" s="591"/>
      <c r="H209" s="591"/>
      <c r="I209" s="591"/>
      <c r="J209" s="591"/>
      <c r="K209" s="591"/>
      <c r="L209" s="591"/>
      <c r="M209" s="591"/>
      <c r="N209" s="591"/>
      <c r="O209" s="591"/>
      <c r="P209" s="591"/>
      <c r="Q209" s="591"/>
      <c r="R209" s="591"/>
      <c r="S209" s="591"/>
      <c r="T209" s="591"/>
      <c r="U209" s="591"/>
      <c r="V209" s="591"/>
      <c r="W209" s="591"/>
      <c r="X209" s="591"/>
      <c r="Y209" s="591"/>
      <c r="Z209" s="591"/>
      <c r="AA209" s="591"/>
      <c r="AB209" s="591"/>
      <c r="AC209" s="591"/>
      <c r="AD209" s="591"/>
      <c r="AE209" s="591"/>
      <c r="AF209" s="591"/>
      <c r="AG209" s="591"/>
      <c r="AH209" s="591"/>
      <c r="AI209" s="591"/>
      <c r="AJ209" s="591"/>
      <c r="AK209" s="591"/>
      <c r="AL209" s="591"/>
      <c r="AM209" s="845"/>
    </row>
    <row r="210" spans="1:39" ht="15" customHeight="1">
      <c r="A210" s="42"/>
      <c r="B210" s="824">
        <f>B204+1</f>
        <v>53</v>
      </c>
      <c r="C210" s="825"/>
      <c r="D210" s="602" t="s">
        <v>225</v>
      </c>
      <c r="E210" s="603"/>
      <c r="F210" s="603"/>
      <c r="G210" s="603"/>
      <c r="H210" s="603"/>
      <c r="I210" s="603"/>
      <c r="J210" s="603"/>
      <c r="K210" s="603"/>
      <c r="L210" s="603"/>
      <c r="M210" s="603"/>
      <c r="N210" s="603"/>
      <c r="O210" s="603"/>
      <c r="P210" s="603"/>
      <c r="Q210" s="603"/>
      <c r="R210" s="603"/>
      <c r="S210" s="603"/>
      <c r="T210" s="603"/>
      <c r="U210" s="603"/>
      <c r="V210" s="603"/>
      <c r="W210" s="603"/>
      <c r="X210" s="603"/>
      <c r="Y210" s="603"/>
      <c r="Z210" s="603"/>
      <c r="AA210" s="603"/>
      <c r="AB210" s="603"/>
      <c r="AC210" s="603"/>
      <c r="AD210" s="603"/>
      <c r="AE210" s="603"/>
      <c r="AF210" s="603"/>
      <c r="AG210" s="603"/>
      <c r="AH210" s="603"/>
      <c r="AI210" s="603"/>
      <c r="AJ210" s="603"/>
      <c r="AK210" s="603"/>
      <c r="AL210" s="603"/>
      <c r="AM210" s="864"/>
    </row>
    <row r="211" spans="1:39" ht="15" customHeight="1">
      <c r="A211" s="42"/>
      <c r="B211" s="812"/>
      <c r="C211" s="826"/>
      <c r="D211" s="563"/>
      <c r="E211" s="564"/>
      <c r="F211" s="564"/>
      <c r="G211" s="564"/>
      <c r="H211" s="564"/>
      <c r="I211" s="564"/>
      <c r="J211" s="564"/>
      <c r="K211" s="564"/>
      <c r="L211" s="564"/>
      <c r="M211" s="564"/>
      <c r="N211" s="564"/>
      <c r="O211" s="564"/>
      <c r="P211" s="564"/>
      <c r="Q211" s="564"/>
      <c r="R211" s="564"/>
      <c r="S211" s="564"/>
      <c r="T211" s="564"/>
      <c r="U211" s="564"/>
      <c r="V211" s="564"/>
      <c r="W211" s="564"/>
      <c r="X211" s="564"/>
      <c r="Y211" s="564"/>
      <c r="Z211" s="564"/>
      <c r="AA211" s="564"/>
      <c r="AB211" s="564"/>
      <c r="AC211" s="564"/>
      <c r="AD211" s="564"/>
      <c r="AE211" s="564"/>
      <c r="AF211" s="564"/>
      <c r="AG211" s="564"/>
      <c r="AH211" s="564"/>
      <c r="AI211" s="564"/>
      <c r="AJ211" s="564"/>
      <c r="AK211" s="564"/>
      <c r="AL211" s="564"/>
      <c r="AM211" s="853"/>
    </row>
    <row r="212" spans="1:39" ht="15" customHeight="1">
      <c r="A212" s="42"/>
      <c r="B212" s="812"/>
      <c r="C212" s="826"/>
      <c r="D212" s="865"/>
      <c r="E212" s="866"/>
      <c r="F212" s="866"/>
      <c r="G212" s="866"/>
      <c r="H212" s="866"/>
      <c r="I212" s="866"/>
      <c r="J212" s="866"/>
      <c r="K212" s="866"/>
      <c r="L212" s="866"/>
      <c r="M212" s="866"/>
      <c r="N212" s="866"/>
      <c r="O212" s="866"/>
      <c r="P212" s="866"/>
      <c r="Q212" s="866"/>
      <c r="R212" s="866"/>
      <c r="S212" s="866"/>
      <c r="T212" s="866"/>
      <c r="U212" s="866"/>
      <c r="V212" s="866"/>
      <c r="W212" s="866"/>
      <c r="X212" s="866"/>
      <c r="Y212" s="866"/>
      <c r="Z212" s="866"/>
      <c r="AA212" s="866"/>
      <c r="AB212" s="866"/>
      <c r="AC212" s="866"/>
      <c r="AD212" s="866"/>
      <c r="AE212" s="866"/>
      <c r="AF212" s="866"/>
      <c r="AG212" s="866"/>
      <c r="AH212" s="866"/>
      <c r="AI212" s="866"/>
      <c r="AJ212" s="866"/>
      <c r="AK212" s="866"/>
      <c r="AL212" s="866"/>
      <c r="AM212" s="867"/>
    </row>
    <row r="213" spans="1:39" ht="18" customHeight="1">
      <c r="A213" s="42"/>
      <c r="B213" s="812"/>
      <c r="C213" s="826"/>
      <c r="D213" s="563" t="s">
        <v>137</v>
      </c>
      <c r="E213" s="564"/>
      <c r="F213" s="564"/>
      <c r="G213" s="564"/>
      <c r="H213" s="564"/>
      <c r="I213" s="564"/>
      <c r="J213" s="564"/>
      <c r="K213" s="564"/>
      <c r="L213" s="564"/>
      <c r="M213" s="564"/>
      <c r="N213" s="564"/>
      <c r="O213" s="564"/>
      <c r="P213" s="564"/>
      <c r="Q213" s="564"/>
      <c r="R213" s="564"/>
      <c r="S213" s="564"/>
      <c r="T213" s="564"/>
      <c r="U213" s="564"/>
      <c r="V213" s="564"/>
      <c r="W213" s="564"/>
      <c r="X213" s="564"/>
      <c r="Y213" s="564"/>
      <c r="Z213" s="564"/>
      <c r="AA213" s="564"/>
      <c r="AB213" s="564"/>
      <c r="AC213" s="564"/>
      <c r="AD213" s="564"/>
      <c r="AE213" s="564"/>
      <c r="AF213" s="564"/>
      <c r="AG213" s="564"/>
      <c r="AH213" s="564"/>
      <c r="AI213" s="564"/>
      <c r="AJ213" s="564"/>
      <c r="AK213" s="564"/>
      <c r="AL213" s="564"/>
      <c r="AM213" s="853"/>
    </row>
    <row r="214" spans="1:39" ht="18" customHeight="1">
      <c r="A214" s="42"/>
      <c r="B214" s="812"/>
      <c r="C214" s="826"/>
      <c r="D214" s="563"/>
      <c r="E214" s="564"/>
      <c r="F214" s="564"/>
      <c r="G214" s="564"/>
      <c r="H214" s="564"/>
      <c r="I214" s="564"/>
      <c r="J214" s="564"/>
      <c r="K214" s="564"/>
      <c r="L214" s="564"/>
      <c r="M214" s="564"/>
      <c r="N214" s="564"/>
      <c r="O214" s="564"/>
      <c r="P214" s="564"/>
      <c r="Q214" s="564"/>
      <c r="R214" s="564"/>
      <c r="S214" s="564"/>
      <c r="T214" s="564"/>
      <c r="U214" s="564"/>
      <c r="V214" s="564"/>
      <c r="W214" s="564"/>
      <c r="X214" s="564"/>
      <c r="Y214" s="564"/>
      <c r="Z214" s="564"/>
      <c r="AA214" s="564"/>
      <c r="AB214" s="564"/>
      <c r="AC214" s="564"/>
      <c r="AD214" s="564"/>
      <c r="AE214" s="564"/>
      <c r="AF214" s="564"/>
      <c r="AG214" s="564"/>
      <c r="AH214" s="564"/>
      <c r="AI214" s="564"/>
      <c r="AJ214" s="564"/>
      <c r="AK214" s="564"/>
      <c r="AL214" s="564"/>
      <c r="AM214" s="853"/>
    </row>
    <row r="215" spans="1:39" ht="18" customHeight="1" thickBot="1">
      <c r="A215" s="42"/>
      <c r="B215" s="815"/>
      <c r="C215" s="854"/>
      <c r="D215" s="565"/>
      <c r="E215" s="566"/>
      <c r="F215" s="566"/>
      <c r="G215" s="566"/>
      <c r="H215" s="566"/>
      <c r="I215" s="566"/>
      <c r="J215" s="566"/>
      <c r="K215" s="566"/>
      <c r="L215" s="566"/>
      <c r="M215" s="566"/>
      <c r="N215" s="566"/>
      <c r="O215" s="566"/>
      <c r="P215" s="566"/>
      <c r="Q215" s="566"/>
      <c r="R215" s="566"/>
      <c r="S215" s="566"/>
      <c r="T215" s="566"/>
      <c r="U215" s="566"/>
      <c r="V215" s="566"/>
      <c r="W215" s="566"/>
      <c r="X215" s="566"/>
      <c r="Y215" s="566"/>
      <c r="Z215" s="566"/>
      <c r="AA215" s="566"/>
      <c r="AB215" s="566"/>
      <c r="AC215" s="566"/>
      <c r="AD215" s="566"/>
      <c r="AE215" s="566"/>
      <c r="AF215" s="566"/>
      <c r="AG215" s="566"/>
      <c r="AH215" s="566"/>
      <c r="AI215" s="566"/>
      <c r="AJ215" s="566"/>
      <c r="AK215" s="566"/>
      <c r="AL215" s="566"/>
      <c r="AM215" s="873"/>
    </row>
    <row r="216" spans="1:39" ht="18" customHeight="1">
      <c r="A216" s="42"/>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row>
    <row r="217" spans="1:39" ht="18" customHeight="1" thickBot="1">
      <c r="A217" s="17" t="s">
        <v>111</v>
      </c>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row>
    <row r="218" spans="1:39" ht="15" customHeight="1">
      <c r="A218" s="42"/>
      <c r="B218" s="809">
        <f>B210+1</f>
        <v>54</v>
      </c>
      <c r="C218" s="861"/>
      <c r="D218" s="588" t="s">
        <v>226</v>
      </c>
      <c r="E218" s="589"/>
      <c r="F218" s="589"/>
      <c r="G218" s="589"/>
      <c r="H218" s="589"/>
      <c r="I218" s="589"/>
      <c r="J218" s="589"/>
      <c r="K218" s="589"/>
      <c r="L218" s="589"/>
      <c r="M218" s="589"/>
      <c r="N218" s="589"/>
      <c r="O218" s="589"/>
      <c r="P218" s="589"/>
      <c r="Q218" s="589"/>
      <c r="R218" s="589"/>
      <c r="S218" s="589"/>
      <c r="T218" s="589"/>
      <c r="U218" s="589"/>
      <c r="V218" s="589"/>
      <c r="W218" s="589"/>
      <c r="X218" s="589"/>
      <c r="Y218" s="589"/>
      <c r="Z218" s="589"/>
      <c r="AA218" s="589"/>
      <c r="AB218" s="589"/>
      <c r="AC218" s="589"/>
      <c r="AD218" s="589"/>
      <c r="AE218" s="589"/>
      <c r="AF218" s="589"/>
      <c r="AG218" s="589"/>
      <c r="AH218" s="809"/>
      <c r="AI218" s="810"/>
      <c r="AJ218" s="810"/>
      <c r="AK218" s="810"/>
      <c r="AL218" s="810"/>
      <c r="AM218" s="811"/>
    </row>
    <row r="219" spans="1:39" ht="15" customHeight="1">
      <c r="A219" s="42"/>
      <c r="B219" s="812"/>
      <c r="C219" s="826"/>
      <c r="D219" s="563"/>
      <c r="E219" s="564"/>
      <c r="F219" s="564"/>
      <c r="G219" s="564"/>
      <c r="H219" s="564"/>
      <c r="I219" s="564"/>
      <c r="J219" s="564"/>
      <c r="K219" s="564"/>
      <c r="L219" s="564"/>
      <c r="M219" s="564"/>
      <c r="N219" s="564"/>
      <c r="O219" s="564"/>
      <c r="P219" s="564"/>
      <c r="Q219" s="564"/>
      <c r="R219" s="564"/>
      <c r="S219" s="564"/>
      <c r="T219" s="564"/>
      <c r="U219" s="564"/>
      <c r="V219" s="564"/>
      <c r="W219" s="564"/>
      <c r="X219" s="564"/>
      <c r="Y219" s="564"/>
      <c r="Z219" s="564"/>
      <c r="AA219" s="564"/>
      <c r="AB219" s="564"/>
      <c r="AC219" s="564"/>
      <c r="AD219" s="564"/>
      <c r="AE219" s="564"/>
      <c r="AF219" s="564"/>
      <c r="AG219" s="564"/>
      <c r="AH219" s="812"/>
      <c r="AI219" s="813"/>
      <c r="AJ219" s="813"/>
      <c r="AK219" s="813"/>
      <c r="AL219" s="813"/>
      <c r="AM219" s="814"/>
    </row>
    <row r="220" spans="1:39" ht="15" customHeight="1" thickBot="1">
      <c r="A220" s="42"/>
      <c r="B220" s="827"/>
      <c r="C220" s="828"/>
      <c r="D220" s="590"/>
      <c r="E220" s="591"/>
      <c r="F220" s="591"/>
      <c r="G220" s="591"/>
      <c r="H220" s="591"/>
      <c r="I220" s="591"/>
      <c r="J220" s="591"/>
      <c r="K220" s="591"/>
      <c r="L220" s="591"/>
      <c r="M220" s="591"/>
      <c r="N220" s="591"/>
      <c r="O220" s="591"/>
      <c r="P220" s="591"/>
      <c r="Q220" s="591"/>
      <c r="R220" s="591"/>
      <c r="S220" s="591"/>
      <c r="T220" s="591"/>
      <c r="U220" s="591"/>
      <c r="V220" s="591"/>
      <c r="W220" s="591"/>
      <c r="X220" s="591"/>
      <c r="Y220" s="591"/>
      <c r="Z220" s="591"/>
      <c r="AA220" s="591"/>
      <c r="AB220" s="591"/>
      <c r="AC220" s="591"/>
      <c r="AD220" s="591"/>
      <c r="AE220" s="591"/>
      <c r="AF220" s="591"/>
      <c r="AG220" s="591"/>
      <c r="AH220" s="815"/>
      <c r="AI220" s="816"/>
      <c r="AJ220" s="816"/>
      <c r="AK220" s="816"/>
      <c r="AL220" s="816"/>
      <c r="AM220" s="817"/>
    </row>
    <row r="221" spans="1:39" ht="15" customHeight="1">
      <c r="A221" s="42"/>
      <c r="B221" s="824">
        <f>B218+1</f>
        <v>55</v>
      </c>
      <c r="C221" s="825"/>
      <c r="D221" s="602" t="s">
        <v>227</v>
      </c>
      <c r="E221" s="603"/>
      <c r="F221" s="603"/>
      <c r="G221" s="603"/>
      <c r="H221" s="603"/>
      <c r="I221" s="603"/>
      <c r="J221" s="603"/>
      <c r="K221" s="603"/>
      <c r="L221" s="603"/>
      <c r="M221" s="603"/>
      <c r="N221" s="603"/>
      <c r="O221" s="603"/>
      <c r="P221" s="603"/>
      <c r="Q221" s="603"/>
      <c r="R221" s="603"/>
      <c r="S221" s="603"/>
      <c r="T221" s="603"/>
      <c r="U221" s="603"/>
      <c r="V221" s="603"/>
      <c r="W221" s="603"/>
      <c r="X221" s="603"/>
      <c r="Y221" s="603"/>
      <c r="Z221" s="603"/>
      <c r="AA221" s="603"/>
      <c r="AB221" s="603"/>
      <c r="AC221" s="603"/>
      <c r="AD221" s="603"/>
      <c r="AE221" s="603"/>
      <c r="AF221" s="603"/>
      <c r="AG221" s="603"/>
      <c r="AH221" s="564"/>
      <c r="AI221" s="564"/>
      <c r="AJ221" s="564"/>
      <c r="AK221" s="564"/>
      <c r="AL221" s="564"/>
      <c r="AM221" s="853"/>
    </row>
    <row r="222" spans="1:39" ht="15" customHeight="1">
      <c r="A222" s="42"/>
      <c r="B222" s="812"/>
      <c r="C222" s="826"/>
      <c r="D222" s="865"/>
      <c r="E222" s="866"/>
      <c r="F222" s="866"/>
      <c r="G222" s="866"/>
      <c r="H222" s="866"/>
      <c r="I222" s="866"/>
      <c r="J222" s="866"/>
      <c r="K222" s="866"/>
      <c r="L222" s="866"/>
      <c r="M222" s="866"/>
      <c r="N222" s="866"/>
      <c r="O222" s="866"/>
      <c r="P222" s="866"/>
      <c r="Q222" s="866"/>
      <c r="R222" s="866"/>
      <c r="S222" s="866"/>
      <c r="T222" s="866"/>
      <c r="U222" s="866"/>
      <c r="V222" s="866"/>
      <c r="W222" s="866"/>
      <c r="X222" s="866"/>
      <c r="Y222" s="866"/>
      <c r="Z222" s="866"/>
      <c r="AA222" s="866"/>
      <c r="AB222" s="866"/>
      <c r="AC222" s="866"/>
      <c r="AD222" s="866"/>
      <c r="AE222" s="866"/>
      <c r="AF222" s="866"/>
      <c r="AG222" s="866"/>
      <c r="AH222" s="866"/>
      <c r="AI222" s="866"/>
      <c r="AJ222" s="866"/>
      <c r="AK222" s="866"/>
      <c r="AL222" s="866"/>
      <c r="AM222" s="867"/>
    </row>
    <row r="223" spans="1:39" ht="18" customHeight="1">
      <c r="A223" s="42"/>
      <c r="B223" s="812"/>
      <c r="C223" s="826"/>
      <c r="D223" s="563" t="s">
        <v>137</v>
      </c>
      <c r="E223" s="564"/>
      <c r="F223" s="564"/>
      <c r="G223" s="564"/>
      <c r="H223" s="564"/>
      <c r="I223" s="564"/>
      <c r="J223" s="564"/>
      <c r="K223" s="564"/>
      <c r="L223" s="564"/>
      <c r="M223" s="564"/>
      <c r="N223" s="564"/>
      <c r="O223" s="564"/>
      <c r="P223" s="564"/>
      <c r="Q223" s="564"/>
      <c r="R223" s="564"/>
      <c r="S223" s="564"/>
      <c r="T223" s="564"/>
      <c r="U223" s="564"/>
      <c r="V223" s="564"/>
      <c r="W223" s="564"/>
      <c r="X223" s="564"/>
      <c r="Y223" s="564"/>
      <c r="Z223" s="564"/>
      <c r="AA223" s="564"/>
      <c r="AB223" s="564"/>
      <c r="AC223" s="564"/>
      <c r="AD223" s="564"/>
      <c r="AE223" s="564"/>
      <c r="AF223" s="564"/>
      <c r="AG223" s="564"/>
      <c r="AH223" s="564"/>
      <c r="AI223" s="564"/>
      <c r="AJ223" s="564"/>
      <c r="AK223" s="564"/>
      <c r="AL223" s="564"/>
      <c r="AM223" s="853"/>
    </row>
    <row r="224" spans="1:39" ht="18" customHeight="1">
      <c r="A224" s="42"/>
      <c r="B224" s="812"/>
      <c r="C224" s="826"/>
      <c r="D224" s="563"/>
      <c r="E224" s="564"/>
      <c r="F224" s="564"/>
      <c r="G224" s="564"/>
      <c r="H224" s="564"/>
      <c r="I224" s="564"/>
      <c r="J224" s="564"/>
      <c r="K224" s="564"/>
      <c r="L224" s="564"/>
      <c r="M224" s="564"/>
      <c r="N224" s="564"/>
      <c r="O224" s="564"/>
      <c r="P224" s="564"/>
      <c r="Q224" s="564"/>
      <c r="R224" s="564"/>
      <c r="S224" s="564"/>
      <c r="T224" s="564"/>
      <c r="U224" s="564"/>
      <c r="V224" s="564"/>
      <c r="W224" s="564"/>
      <c r="X224" s="564"/>
      <c r="Y224" s="564"/>
      <c r="Z224" s="564"/>
      <c r="AA224" s="564"/>
      <c r="AB224" s="564"/>
      <c r="AC224" s="564"/>
      <c r="AD224" s="564"/>
      <c r="AE224" s="564"/>
      <c r="AF224" s="564"/>
      <c r="AG224" s="564"/>
      <c r="AH224" s="564"/>
      <c r="AI224" s="564"/>
      <c r="AJ224" s="564"/>
      <c r="AK224" s="564"/>
      <c r="AL224" s="564"/>
      <c r="AM224" s="853"/>
    </row>
    <row r="225" spans="1:39" ht="18" customHeight="1" thickBot="1">
      <c r="A225" s="42"/>
      <c r="B225" s="815"/>
      <c r="C225" s="854"/>
      <c r="D225" s="565"/>
      <c r="E225" s="566"/>
      <c r="F225" s="566"/>
      <c r="G225" s="566"/>
      <c r="H225" s="566"/>
      <c r="I225" s="566"/>
      <c r="J225" s="566"/>
      <c r="K225" s="566"/>
      <c r="L225" s="566"/>
      <c r="M225" s="566"/>
      <c r="N225" s="566"/>
      <c r="O225" s="566"/>
      <c r="P225" s="566"/>
      <c r="Q225" s="566"/>
      <c r="R225" s="566"/>
      <c r="S225" s="566"/>
      <c r="T225" s="566"/>
      <c r="U225" s="566"/>
      <c r="V225" s="566"/>
      <c r="W225" s="566"/>
      <c r="X225" s="566"/>
      <c r="Y225" s="566"/>
      <c r="Z225" s="566"/>
      <c r="AA225" s="566"/>
      <c r="AB225" s="566"/>
      <c r="AC225" s="566"/>
      <c r="AD225" s="566"/>
      <c r="AE225" s="566"/>
      <c r="AF225" s="566"/>
      <c r="AG225" s="566"/>
      <c r="AH225" s="566"/>
      <c r="AI225" s="566"/>
      <c r="AJ225" s="566"/>
      <c r="AK225" s="566"/>
      <c r="AL225" s="566"/>
      <c r="AM225" s="873"/>
    </row>
    <row r="226" spans="1:39" ht="18" customHeight="1">
      <c r="A226" s="42"/>
      <c r="B226" s="85"/>
      <c r="C226" s="85"/>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45"/>
      <c r="AI226" s="45"/>
      <c r="AJ226" s="45"/>
      <c r="AK226" s="45"/>
      <c r="AL226" s="45"/>
      <c r="AM226" s="45"/>
    </row>
    <row r="227" spans="1:39" ht="18" customHeight="1" thickBot="1">
      <c r="A227" s="17" t="s">
        <v>112</v>
      </c>
      <c r="B227" s="85"/>
      <c r="C227" s="85"/>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45"/>
      <c r="AI227" s="45"/>
      <c r="AJ227" s="45"/>
      <c r="AK227" s="45"/>
      <c r="AL227" s="45"/>
      <c r="AM227" s="45"/>
    </row>
    <row r="228" spans="1:39" ht="15" customHeight="1">
      <c r="A228" s="89"/>
      <c r="B228" s="739">
        <f>B221+1</f>
        <v>56</v>
      </c>
      <c r="C228" s="740"/>
      <c r="D228" s="807" t="s">
        <v>228</v>
      </c>
      <c r="E228" s="627"/>
      <c r="F228" s="627"/>
      <c r="G228" s="627"/>
      <c r="H228" s="627"/>
      <c r="I228" s="627"/>
      <c r="J228" s="627"/>
      <c r="K228" s="627"/>
      <c r="L228" s="627"/>
      <c r="M228" s="627"/>
      <c r="N228" s="627"/>
      <c r="O228" s="627"/>
      <c r="P228" s="627"/>
      <c r="Q228" s="627"/>
      <c r="R228" s="627"/>
      <c r="S228" s="627"/>
      <c r="T228" s="627"/>
      <c r="U228" s="627"/>
      <c r="V228" s="627"/>
      <c r="W228" s="627"/>
      <c r="X228" s="627"/>
      <c r="Y228" s="627"/>
      <c r="Z228" s="627"/>
      <c r="AA228" s="627"/>
      <c r="AB228" s="627"/>
      <c r="AC228" s="627"/>
      <c r="AD228" s="627"/>
      <c r="AE228" s="627"/>
      <c r="AF228" s="627"/>
      <c r="AG228" s="628"/>
      <c r="AH228" s="635"/>
      <c r="AI228" s="586"/>
      <c r="AJ228" s="586"/>
      <c r="AK228" s="586"/>
      <c r="AL228" s="586"/>
      <c r="AM228" s="638"/>
    </row>
    <row r="229" spans="1:39" ht="15" customHeight="1">
      <c r="A229" s="89"/>
      <c r="B229" s="680"/>
      <c r="C229" s="646"/>
      <c r="D229" s="660"/>
      <c r="E229" s="630"/>
      <c r="F229" s="630"/>
      <c r="G229" s="630"/>
      <c r="H229" s="630"/>
      <c r="I229" s="630"/>
      <c r="J229" s="630"/>
      <c r="K229" s="630"/>
      <c r="L229" s="630"/>
      <c r="M229" s="630"/>
      <c r="N229" s="630"/>
      <c r="O229" s="630"/>
      <c r="P229" s="630"/>
      <c r="Q229" s="630"/>
      <c r="R229" s="630"/>
      <c r="S229" s="630"/>
      <c r="T229" s="630"/>
      <c r="U229" s="630"/>
      <c r="V229" s="630"/>
      <c r="W229" s="630"/>
      <c r="X229" s="630"/>
      <c r="Y229" s="630"/>
      <c r="Z229" s="630"/>
      <c r="AA229" s="630"/>
      <c r="AB229" s="630"/>
      <c r="AC229" s="630"/>
      <c r="AD229" s="630"/>
      <c r="AE229" s="630"/>
      <c r="AF229" s="630"/>
      <c r="AG229" s="631"/>
      <c r="AH229" s="645"/>
      <c r="AI229" s="577"/>
      <c r="AJ229" s="577"/>
      <c r="AK229" s="577"/>
      <c r="AL229" s="577"/>
      <c r="AM229" s="808"/>
    </row>
    <row r="230" spans="1:39" ht="15" customHeight="1">
      <c r="A230" s="89"/>
      <c r="B230" s="680"/>
      <c r="C230" s="646"/>
      <c r="D230" s="660"/>
      <c r="E230" s="630"/>
      <c r="F230" s="630"/>
      <c r="G230" s="630"/>
      <c r="H230" s="630"/>
      <c r="I230" s="630"/>
      <c r="J230" s="630"/>
      <c r="K230" s="630"/>
      <c r="L230" s="630"/>
      <c r="M230" s="630"/>
      <c r="N230" s="630"/>
      <c r="O230" s="630"/>
      <c r="P230" s="630"/>
      <c r="Q230" s="630"/>
      <c r="R230" s="630"/>
      <c r="S230" s="630"/>
      <c r="T230" s="630"/>
      <c r="U230" s="630"/>
      <c r="V230" s="630"/>
      <c r="W230" s="630"/>
      <c r="X230" s="630"/>
      <c r="Y230" s="630"/>
      <c r="Z230" s="630"/>
      <c r="AA230" s="630"/>
      <c r="AB230" s="630"/>
      <c r="AC230" s="630"/>
      <c r="AD230" s="630"/>
      <c r="AE230" s="630"/>
      <c r="AF230" s="630"/>
      <c r="AG230" s="631"/>
      <c r="AH230" s="645"/>
      <c r="AI230" s="577"/>
      <c r="AJ230" s="577"/>
      <c r="AK230" s="577"/>
      <c r="AL230" s="577"/>
      <c r="AM230" s="808"/>
    </row>
    <row r="231" spans="1:39" ht="15" customHeight="1">
      <c r="A231" s="89"/>
      <c r="B231" s="680"/>
      <c r="C231" s="646"/>
      <c r="D231" s="660"/>
      <c r="E231" s="630"/>
      <c r="F231" s="630"/>
      <c r="G231" s="630"/>
      <c r="H231" s="630"/>
      <c r="I231" s="630"/>
      <c r="J231" s="630"/>
      <c r="K231" s="630"/>
      <c r="L231" s="630"/>
      <c r="M231" s="630"/>
      <c r="N231" s="630"/>
      <c r="O231" s="630"/>
      <c r="P231" s="630"/>
      <c r="Q231" s="630"/>
      <c r="R231" s="630"/>
      <c r="S231" s="630"/>
      <c r="T231" s="630"/>
      <c r="U231" s="630"/>
      <c r="V231" s="630"/>
      <c r="W231" s="630"/>
      <c r="X231" s="630"/>
      <c r="Y231" s="630"/>
      <c r="Z231" s="630"/>
      <c r="AA231" s="630"/>
      <c r="AB231" s="630"/>
      <c r="AC231" s="630"/>
      <c r="AD231" s="630"/>
      <c r="AE231" s="630"/>
      <c r="AF231" s="630"/>
      <c r="AG231" s="631"/>
      <c r="AH231" s="645"/>
      <c r="AI231" s="577"/>
      <c r="AJ231" s="577"/>
      <c r="AK231" s="577"/>
      <c r="AL231" s="577"/>
      <c r="AM231" s="808"/>
    </row>
    <row r="232" spans="1:39" ht="15" customHeight="1" thickBot="1">
      <c r="A232" s="89"/>
      <c r="B232" s="738"/>
      <c r="C232" s="644"/>
      <c r="D232" s="694"/>
      <c r="E232" s="633"/>
      <c r="F232" s="633"/>
      <c r="G232" s="633"/>
      <c r="H232" s="633"/>
      <c r="I232" s="633"/>
      <c r="J232" s="633"/>
      <c r="K232" s="633"/>
      <c r="L232" s="633"/>
      <c r="M232" s="633"/>
      <c r="N232" s="633"/>
      <c r="O232" s="633"/>
      <c r="P232" s="633"/>
      <c r="Q232" s="633"/>
      <c r="R232" s="633"/>
      <c r="S232" s="633"/>
      <c r="T232" s="633"/>
      <c r="U232" s="633"/>
      <c r="V232" s="633"/>
      <c r="W232" s="633"/>
      <c r="X232" s="633"/>
      <c r="Y232" s="633"/>
      <c r="Z232" s="633"/>
      <c r="AA232" s="633"/>
      <c r="AB232" s="633"/>
      <c r="AC232" s="633"/>
      <c r="AD232" s="633"/>
      <c r="AE232" s="633"/>
      <c r="AF232" s="633"/>
      <c r="AG232" s="634"/>
      <c r="AH232" s="643"/>
      <c r="AI232" s="576"/>
      <c r="AJ232" s="576"/>
      <c r="AK232" s="576"/>
      <c r="AL232" s="576"/>
      <c r="AM232" s="833"/>
    </row>
    <row r="233" spans="1:39" ht="18" customHeight="1">
      <c r="A233" s="42"/>
      <c r="B233" s="85"/>
      <c r="C233" s="85"/>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45"/>
      <c r="AI233" s="45"/>
      <c r="AJ233" s="45"/>
      <c r="AK233" s="45"/>
      <c r="AL233" s="45"/>
      <c r="AM233" s="45"/>
    </row>
    <row r="234" spans="1:39" ht="18" customHeight="1" thickBot="1">
      <c r="A234" s="17" t="s">
        <v>113</v>
      </c>
      <c r="B234" s="85"/>
      <c r="C234" s="85"/>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45"/>
      <c r="AI234" s="45"/>
      <c r="AJ234" s="45"/>
      <c r="AK234" s="45"/>
      <c r="AL234" s="45"/>
      <c r="AM234" s="45"/>
    </row>
    <row r="235" spans="1:39" ht="15" customHeight="1">
      <c r="A235" s="42"/>
      <c r="B235" s="809">
        <f>B228+1</f>
        <v>57</v>
      </c>
      <c r="C235" s="861"/>
      <c r="D235" s="877" t="s">
        <v>229</v>
      </c>
      <c r="E235" s="877"/>
      <c r="F235" s="877"/>
      <c r="G235" s="877"/>
      <c r="H235" s="877"/>
      <c r="I235" s="877"/>
      <c r="J235" s="877"/>
      <c r="K235" s="877"/>
      <c r="L235" s="877"/>
      <c r="M235" s="877"/>
      <c r="N235" s="877"/>
      <c r="O235" s="877"/>
      <c r="P235" s="877"/>
      <c r="Q235" s="877"/>
      <c r="R235" s="877"/>
      <c r="S235" s="877"/>
      <c r="T235" s="877"/>
      <c r="U235" s="877"/>
      <c r="V235" s="877"/>
      <c r="W235" s="877"/>
      <c r="X235" s="877"/>
      <c r="Y235" s="877"/>
      <c r="Z235" s="877"/>
      <c r="AA235" s="877"/>
      <c r="AB235" s="877"/>
      <c r="AC235" s="877"/>
      <c r="AD235" s="877"/>
      <c r="AE235" s="877"/>
      <c r="AF235" s="877"/>
      <c r="AG235" s="878"/>
      <c r="AH235" s="869"/>
      <c r="AI235" s="870"/>
      <c r="AJ235" s="870"/>
      <c r="AK235" s="870"/>
      <c r="AL235" s="870"/>
      <c r="AM235" s="871"/>
    </row>
    <row r="236" spans="1:39" ht="15" customHeight="1">
      <c r="A236" s="42"/>
      <c r="B236" s="812"/>
      <c r="C236" s="826"/>
      <c r="D236" s="785"/>
      <c r="E236" s="785"/>
      <c r="F236" s="785"/>
      <c r="G236" s="785"/>
      <c r="H236" s="785"/>
      <c r="I236" s="785"/>
      <c r="J236" s="785"/>
      <c r="K236" s="785"/>
      <c r="L236" s="785"/>
      <c r="M236" s="785"/>
      <c r="N236" s="785"/>
      <c r="O236" s="785"/>
      <c r="P236" s="785"/>
      <c r="Q236" s="785"/>
      <c r="R236" s="785"/>
      <c r="S236" s="785"/>
      <c r="T236" s="785"/>
      <c r="U236" s="785"/>
      <c r="V236" s="785"/>
      <c r="W236" s="785"/>
      <c r="X236" s="785"/>
      <c r="Y236" s="785"/>
      <c r="Z236" s="785"/>
      <c r="AA236" s="785"/>
      <c r="AB236" s="785"/>
      <c r="AC236" s="785"/>
      <c r="AD236" s="785"/>
      <c r="AE236" s="785"/>
      <c r="AF236" s="785"/>
      <c r="AG236" s="786"/>
      <c r="AH236" s="855"/>
      <c r="AI236" s="856"/>
      <c r="AJ236" s="856"/>
      <c r="AK236" s="856"/>
      <c r="AL236" s="856"/>
      <c r="AM236" s="857"/>
    </row>
    <row r="237" spans="1:39" ht="15" customHeight="1">
      <c r="A237" s="42"/>
      <c r="B237" s="827"/>
      <c r="C237" s="828"/>
      <c r="D237" s="785"/>
      <c r="E237" s="785"/>
      <c r="F237" s="785"/>
      <c r="G237" s="785"/>
      <c r="H237" s="785"/>
      <c r="I237" s="785"/>
      <c r="J237" s="785"/>
      <c r="K237" s="785"/>
      <c r="L237" s="785"/>
      <c r="M237" s="785"/>
      <c r="N237" s="785"/>
      <c r="O237" s="785"/>
      <c r="P237" s="785"/>
      <c r="Q237" s="785"/>
      <c r="R237" s="785"/>
      <c r="S237" s="785"/>
      <c r="T237" s="785"/>
      <c r="U237" s="785"/>
      <c r="V237" s="785"/>
      <c r="W237" s="785"/>
      <c r="X237" s="785"/>
      <c r="Y237" s="785"/>
      <c r="Z237" s="785"/>
      <c r="AA237" s="785"/>
      <c r="AB237" s="785"/>
      <c r="AC237" s="785"/>
      <c r="AD237" s="785"/>
      <c r="AE237" s="785"/>
      <c r="AF237" s="785"/>
      <c r="AG237" s="786"/>
      <c r="AH237" s="855"/>
      <c r="AI237" s="856"/>
      <c r="AJ237" s="856"/>
      <c r="AK237" s="856"/>
      <c r="AL237" s="856"/>
      <c r="AM237" s="857"/>
    </row>
    <row r="238" spans="1:39" ht="15" customHeight="1">
      <c r="A238" s="42"/>
      <c r="B238" s="855">
        <f>B235+1</f>
        <v>58</v>
      </c>
      <c r="C238" s="856"/>
      <c r="D238" s="785" t="s">
        <v>230</v>
      </c>
      <c r="E238" s="785"/>
      <c r="F238" s="785"/>
      <c r="G238" s="785"/>
      <c r="H238" s="785"/>
      <c r="I238" s="785"/>
      <c r="J238" s="785"/>
      <c r="K238" s="785"/>
      <c r="L238" s="785"/>
      <c r="M238" s="785"/>
      <c r="N238" s="785"/>
      <c r="O238" s="785"/>
      <c r="P238" s="785"/>
      <c r="Q238" s="785"/>
      <c r="R238" s="785"/>
      <c r="S238" s="785"/>
      <c r="T238" s="785"/>
      <c r="U238" s="785"/>
      <c r="V238" s="785"/>
      <c r="W238" s="785"/>
      <c r="X238" s="785"/>
      <c r="Y238" s="785"/>
      <c r="Z238" s="785"/>
      <c r="AA238" s="785"/>
      <c r="AB238" s="785"/>
      <c r="AC238" s="785"/>
      <c r="AD238" s="785"/>
      <c r="AE238" s="785"/>
      <c r="AF238" s="785"/>
      <c r="AG238" s="786"/>
      <c r="AH238" s="855"/>
      <c r="AI238" s="856"/>
      <c r="AJ238" s="856"/>
      <c r="AK238" s="856"/>
      <c r="AL238" s="856"/>
      <c r="AM238" s="857"/>
    </row>
    <row r="239" spans="1:39" ht="15" customHeight="1">
      <c r="A239" s="42"/>
      <c r="B239" s="855"/>
      <c r="C239" s="856"/>
      <c r="D239" s="785"/>
      <c r="E239" s="785"/>
      <c r="F239" s="785"/>
      <c r="G239" s="785"/>
      <c r="H239" s="785"/>
      <c r="I239" s="785"/>
      <c r="J239" s="785"/>
      <c r="K239" s="785"/>
      <c r="L239" s="785"/>
      <c r="M239" s="785"/>
      <c r="N239" s="785"/>
      <c r="O239" s="785"/>
      <c r="P239" s="785"/>
      <c r="Q239" s="785"/>
      <c r="R239" s="785"/>
      <c r="S239" s="785"/>
      <c r="T239" s="785"/>
      <c r="U239" s="785"/>
      <c r="V239" s="785"/>
      <c r="W239" s="785"/>
      <c r="X239" s="785"/>
      <c r="Y239" s="785"/>
      <c r="Z239" s="785"/>
      <c r="AA239" s="785"/>
      <c r="AB239" s="785"/>
      <c r="AC239" s="785"/>
      <c r="AD239" s="785"/>
      <c r="AE239" s="785"/>
      <c r="AF239" s="785"/>
      <c r="AG239" s="786"/>
      <c r="AH239" s="855"/>
      <c r="AI239" s="856"/>
      <c r="AJ239" s="856"/>
      <c r="AK239" s="856"/>
      <c r="AL239" s="856"/>
      <c r="AM239" s="857"/>
    </row>
    <row r="240" spans="1:39" ht="15" customHeight="1">
      <c r="A240" s="42"/>
      <c r="B240" s="855"/>
      <c r="C240" s="856"/>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6"/>
      <c r="AH240" s="855"/>
      <c r="AI240" s="856"/>
      <c r="AJ240" s="856"/>
      <c r="AK240" s="856"/>
      <c r="AL240" s="856"/>
      <c r="AM240" s="857"/>
    </row>
    <row r="241" spans="1:39" ht="15" customHeight="1">
      <c r="A241" s="42"/>
      <c r="B241" s="855">
        <f>B238+1</f>
        <v>59</v>
      </c>
      <c r="C241" s="856"/>
      <c r="D241" s="785" t="s">
        <v>231</v>
      </c>
      <c r="E241" s="785"/>
      <c r="F241" s="785"/>
      <c r="G241" s="785"/>
      <c r="H241" s="785"/>
      <c r="I241" s="785"/>
      <c r="J241" s="785"/>
      <c r="K241" s="785"/>
      <c r="L241" s="785"/>
      <c r="M241" s="785"/>
      <c r="N241" s="785"/>
      <c r="O241" s="785"/>
      <c r="P241" s="785"/>
      <c r="Q241" s="785"/>
      <c r="R241" s="785"/>
      <c r="S241" s="785"/>
      <c r="T241" s="785"/>
      <c r="U241" s="785"/>
      <c r="V241" s="785"/>
      <c r="W241" s="785"/>
      <c r="X241" s="785"/>
      <c r="Y241" s="785"/>
      <c r="Z241" s="785"/>
      <c r="AA241" s="785"/>
      <c r="AB241" s="785"/>
      <c r="AC241" s="785"/>
      <c r="AD241" s="785"/>
      <c r="AE241" s="785"/>
      <c r="AF241" s="785"/>
      <c r="AG241" s="786"/>
      <c r="AH241" s="855"/>
      <c r="AI241" s="856"/>
      <c r="AJ241" s="856"/>
      <c r="AK241" s="856"/>
      <c r="AL241" s="856"/>
      <c r="AM241" s="857"/>
    </row>
    <row r="242" spans="1:39" ht="15" customHeight="1">
      <c r="A242" s="42"/>
      <c r="B242" s="855"/>
      <c r="C242" s="856"/>
      <c r="D242" s="785"/>
      <c r="E242" s="785"/>
      <c r="F242" s="785"/>
      <c r="G242" s="785"/>
      <c r="H242" s="785"/>
      <c r="I242" s="785"/>
      <c r="J242" s="785"/>
      <c r="K242" s="785"/>
      <c r="L242" s="785"/>
      <c r="M242" s="785"/>
      <c r="N242" s="785"/>
      <c r="O242" s="785"/>
      <c r="P242" s="785"/>
      <c r="Q242" s="785"/>
      <c r="R242" s="785"/>
      <c r="S242" s="785"/>
      <c r="T242" s="785"/>
      <c r="U242" s="785"/>
      <c r="V242" s="785"/>
      <c r="W242" s="785"/>
      <c r="X242" s="785"/>
      <c r="Y242" s="785"/>
      <c r="Z242" s="785"/>
      <c r="AA242" s="785"/>
      <c r="AB242" s="785"/>
      <c r="AC242" s="785"/>
      <c r="AD242" s="785"/>
      <c r="AE242" s="785"/>
      <c r="AF242" s="785"/>
      <c r="AG242" s="786"/>
      <c r="AH242" s="855"/>
      <c r="AI242" s="856"/>
      <c r="AJ242" s="856"/>
      <c r="AK242" s="856"/>
      <c r="AL242" s="856"/>
      <c r="AM242" s="857"/>
    </row>
    <row r="243" spans="1:39" ht="15" customHeight="1">
      <c r="A243" s="89"/>
      <c r="B243" s="655">
        <f>B241+1</f>
        <v>60</v>
      </c>
      <c r="C243" s="642"/>
      <c r="D243" s="602" t="s">
        <v>232</v>
      </c>
      <c r="E243" s="603"/>
      <c r="F243" s="603"/>
      <c r="G243" s="603"/>
      <c r="H243" s="603"/>
      <c r="I243" s="603"/>
      <c r="J243" s="603"/>
      <c r="K243" s="603"/>
      <c r="L243" s="603"/>
      <c r="M243" s="603"/>
      <c r="N243" s="603"/>
      <c r="O243" s="603"/>
      <c r="P243" s="603"/>
      <c r="Q243" s="603"/>
      <c r="R243" s="603"/>
      <c r="S243" s="603"/>
      <c r="T243" s="603"/>
      <c r="U243" s="603"/>
      <c r="V243" s="603"/>
      <c r="W243" s="603"/>
      <c r="X243" s="603"/>
      <c r="Y243" s="603"/>
      <c r="Z243" s="603"/>
      <c r="AA243" s="603"/>
      <c r="AB243" s="603"/>
      <c r="AC243" s="603"/>
      <c r="AD243" s="603"/>
      <c r="AE243" s="603"/>
      <c r="AF243" s="603"/>
      <c r="AG243" s="603"/>
      <c r="AH243" s="655"/>
      <c r="AI243" s="641"/>
      <c r="AJ243" s="641"/>
      <c r="AK243" s="641"/>
      <c r="AL243" s="641"/>
      <c r="AM243" s="799"/>
    </row>
    <row r="244" spans="1:39" ht="15" customHeight="1" thickBot="1">
      <c r="A244" s="89"/>
      <c r="B244" s="738"/>
      <c r="C244" s="644"/>
      <c r="D244" s="565"/>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738"/>
      <c r="AI244" s="576"/>
      <c r="AJ244" s="576"/>
      <c r="AK244" s="576"/>
      <c r="AL244" s="576"/>
      <c r="AM244" s="833"/>
    </row>
    <row r="245" spans="1:39" ht="18" customHeight="1">
      <c r="A245" s="42"/>
      <c r="B245" s="85"/>
      <c r="C245" s="85"/>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85"/>
      <c r="AI245" s="85"/>
      <c r="AJ245" s="85"/>
      <c r="AK245" s="85"/>
      <c r="AL245" s="85"/>
      <c r="AM245" s="50"/>
    </row>
    <row r="246" spans="1:39" ht="18" customHeight="1" thickBot="1">
      <c r="A246" s="17" t="s">
        <v>114</v>
      </c>
      <c r="B246" s="85"/>
      <c r="C246" s="85"/>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45"/>
      <c r="AI246" s="45"/>
      <c r="AJ246" s="45"/>
      <c r="AK246" s="45"/>
      <c r="AL246" s="45"/>
      <c r="AM246" s="45"/>
    </row>
    <row r="247" spans="1:39" ht="15" customHeight="1">
      <c r="A247" s="42"/>
      <c r="B247" s="809">
        <f>B243+1</f>
        <v>61</v>
      </c>
      <c r="C247" s="861"/>
      <c r="D247" s="588" t="s">
        <v>233</v>
      </c>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869"/>
      <c r="AI247" s="870"/>
      <c r="AJ247" s="870"/>
      <c r="AK247" s="870"/>
      <c r="AL247" s="870"/>
      <c r="AM247" s="871"/>
    </row>
    <row r="248" spans="1:39" ht="15" customHeight="1">
      <c r="A248" s="42"/>
      <c r="B248" s="827"/>
      <c r="C248" s="828"/>
      <c r="D248" s="590"/>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855"/>
      <c r="AI248" s="856"/>
      <c r="AJ248" s="856"/>
      <c r="AK248" s="856"/>
      <c r="AL248" s="856"/>
      <c r="AM248" s="857"/>
    </row>
    <row r="249" spans="1:39" ht="15" customHeight="1">
      <c r="A249" s="42"/>
      <c r="B249" s="824">
        <f>B247+1</f>
        <v>62</v>
      </c>
      <c r="C249" s="825"/>
      <c r="D249" s="602" t="s">
        <v>234</v>
      </c>
      <c r="E249" s="603"/>
      <c r="F249" s="603"/>
      <c r="G249" s="603"/>
      <c r="H249" s="603"/>
      <c r="I249" s="603"/>
      <c r="J249" s="603"/>
      <c r="K249" s="603"/>
      <c r="L249" s="603"/>
      <c r="M249" s="603"/>
      <c r="N249" s="603"/>
      <c r="O249" s="603"/>
      <c r="P249" s="603"/>
      <c r="Q249" s="603"/>
      <c r="R249" s="603"/>
      <c r="S249" s="603"/>
      <c r="T249" s="603"/>
      <c r="U249" s="603"/>
      <c r="V249" s="603"/>
      <c r="W249" s="603"/>
      <c r="X249" s="603"/>
      <c r="Y249" s="603"/>
      <c r="Z249" s="603"/>
      <c r="AA249" s="603"/>
      <c r="AB249" s="603"/>
      <c r="AC249" s="603"/>
      <c r="AD249" s="603"/>
      <c r="AE249" s="603"/>
      <c r="AF249" s="603"/>
      <c r="AG249" s="603"/>
      <c r="AH249" s="855"/>
      <c r="AI249" s="856"/>
      <c r="AJ249" s="856"/>
      <c r="AK249" s="856"/>
      <c r="AL249" s="856"/>
      <c r="AM249" s="857"/>
    </row>
    <row r="250" spans="1:39" ht="15" customHeight="1">
      <c r="A250" s="42"/>
      <c r="B250" s="827"/>
      <c r="C250" s="828"/>
      <c r="D250" s="590"/>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855"/>
      <c r="AI250" s="856"/>
      <c r="AJ250" s="856"/>
      <c r="AK250" s="856"/>
      <c r="AL250" s="856"/>
      <c r="AM250" s="857"/>
    </row>
    <row r="251" spans="1:39" ht="15" customHeight="1">
      <c r="A251" s="42"/>
      <c r="B251" s="824">
        <f>B249+1</f>
        <v>63</v>
      </c>
      <c r="C251" s="825"/>
      <c r="D251" s="602" t="s">
        <v>235</v>
      </c>
      <c r="E251" s="603"/>
      <c r="F251" s="603"/>
      <c r="G251" s="603"/>
      <c r="H251" s="603"/>
      <c r="I251" s="603"/>
      <c r="J251" s="603"/>
      <c r="K251" s="603"/>
      <c r="L251" s="603"/>
      <c r="M251" s="603"/>
      <c r="N251" s="603"/>
      <c r="O251" s="603"/>
      <c r="P251" s="603"/>
      <c r="Q251" s="603"/>
      <c r="R251" s="603"/>
      <c r="S251" s="603"/>
      <c r="T251" s="603"/>
      <c r="U251" s="603"/>
      <c r="V251" s="603"/>
      <c r="W251" s="603"/>
      <c r="X251" s="603"/>
      <c r="Y251" s="603"/>
      <c r="Z251" s="603"/>
      <c r="AA251" s="603"/>
      <c r="AB251" s="603"/>
      <c r="AC251" s="603"/>
      <c r="AD251" s="603"/>
      <c r="AE251" s="603"/>
      <c r="AF251" s="603"/>
      <c r="AG251" s="603"/>
      <c r="AH251" s="855"/>
      <c r="AI251" s="856"/>
      <c r="AJ251" s="856"/>
      <c r="AK251" s="856"/>
      <c r="AL251" s="856"/>
      <c r="AM251" s="857"/>
    </row>
    <row r="252" spans="1:39" ht="15" customHeight="1">
      <c r="A252" s="42"/>
      <c r="B252" s="812"/>
      <c r="C252" s="826"/>
      <c r="D252" s="563"/>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855"/>
      <c r="AI252" s="856"/>
      <c r="AJ252" s="856"/>
      <c r="AK252" s="856"/>
      <c r="AL252" s="856"/>
      <c r="AM252" s="857"/>
    </row>
    <row r="253" spans="1:39" ht="15" customHeight="1" thickBot="1">
      <c r="A253" s="42"/>
      <c r="B253" s="815"/>
      <c r="C253" s="854"/>
      <c r="D253" s="565"/>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858"/>
      <c r="AI253" s="859"/>
      <c r="AJ253" s="859"/>
      <c r="AK253" s="859"/>
      <c r="AL253" s="859"/>
      <c r="AM253" s="860"/>
    </row>
    <row r="254" spans="1:39" ht="18" customHeight="1">
      <c r="A254" s="42"/>
      <c r="B254" s="85"/>
      <c r="C254" s="85"/>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45"/>
      <c r="AI254" s="45"/>
      <c r="AJ254" s="45"/>
      <c r="AK254" s="45"/>
      <c r="AL254" s="45"/>
      <c r="AM254" s="45"/>
    </row>
    <row r="255" spans="1:39" ht="18" customHeight="1" thickBot="1">
      <c r="A255" s="17" t="s">
        <v>115</v>
      </c>
      <c r="B255" s="85"/>
      <c r="C255" s="85"/>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45"/>
      <c r="AI255" s="45"/>
      <c r="AJ255" s="45"/>
      <c r="AK255" s="45"/>
      <c r="AL255" s="45"/>
      <c r="AM255" s="45"/>
    </row>
    <row r="256" spans="1:39" ht="15" customHeight="1">
      <c r="A256" s="42"/>
      <c r="B256" s="809">
        <f>B251+1</f>
        <v>64</v>
      </c>
      <c r="C256" s="861"/>
      <c r="D256" s="588" t="s">
        <v>236</v>
      </c>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809"/>
      <c r="AI256" s="810"/>
      <c r="AJ256" s="810"/>
      <c r="AK256" s="810"/>
      <c r="AL256" s="810"/>
      <c r="AM256" s="811"/>
    </row>
    <row r="257" spans="1:39" ht="15" customHeight="1">
      <c r="A257" s="42"/>
      <c r="B257" s="812"/>
      <c r="C257" s="826"/>
      <c r="D257" s="563"/>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812"/>
      <c r="AI257" s="813"/>
      <c r="AJ257" s="813"/>
      <c r="AK257" s="813"/>
      <c r="AL257" s="813"/>
      <c r="AM257" s="814"/>
    </row>
    <row r="258" spans="1:39" ht="15" customHeight="1" thickBot="1">
      <c r="A258" s="42"/>
      <c r="B258" s="812"/>
      <c r="C258" s="826"/>
      <c r="D258" s="563"/>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815"/>
      <c r="AI258" s="816"/>
      <c r="AJ258" s="816"/>
      <c r="AK258" s="816"/>
      <c r="AL258" s="816"/>
      <c r="AM258" s="817"/>
    </row>
    <row r="259" spans="1:39" ht="18" customHeight="1">
      <c r="A259" s="42"/>
      <c r="B259" s="824">
        <f>B256+1</f>
        <v>65</v>
      </c>
      <c r="C259" s="825"/>
      <c r="D259" s="602" t="s">
        <v>6</v>
      </c>
      <c r="E259" s="603"/>
      <c r="F259" s="603"/>
      <c r="G259" s="603"/>
      <c r="H259" s="603"/>
      <c r="I259" s="603"/>
      <c r="J259" s="603"/>
      <c r="K259" s="603"/>
      <c r="L259" s="603"/>
      <c r="M259" s="603"/>
      <c r="N259" s="603"/>
      <c r="O259" s="603"/>
      <c r="P259" s="603"/>
      <c r="Q259" s="603"/>
      <c r="R259" s="603"/>
      <c r="S259" s="603"/>
      <c r="T259" s="603"/>
      <c r="U259" s="603"/>
      <c r="V259" s="603"/>
      <c r="W259" s="603"/>
      <c r="X259" s="603"/>
      <c r="Y259" s="603"/>
      <c r="Z259" s="603"/>
      <c r="AA259" s="603"/>
      <c r="AB259" s="603"/>
      <c r="AC259" s="603"/>
      <c r="AD259" s="603"/>
      <c r="AE259" s="603"/>
      <c r="AF259" s="603"/>
      <c r="AG259" s="603"/>
      <c r="AH259" s="564"/>
      <c r="AI259" s="564"/>
      <c r="AJ259" s="564"/>
      <c r="AK259" s="564"/>
      <c r="AL259" s="564"/>
      <c r="AM259" s="853"/>
    </row>
    <row r="260" spans="1:39" ht="18" customHeight="1">
      <c r="A260" s="42"/>
      <c r="B260" s="812"/>
      <c r="C260" s="826"/>
      <c r="D260" s="563"/>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4"/>
      <c r="AL260" s="564"/>
      <c r="AM260" s="853"/>
    </row>
    <row r="261" spans="1:39" ht="18" customHeight="1">
      <c r="A261" s="42"/>
      <c r="B261" s="812"/>
      <c r="C261" s="826"/>
      <c r="D261" s="205" t="s">
        <v>79</v>
      </c>
      <c r="E261" s="609"/>
      <c r="F261" s="609"/>
      <c r="G261" s="198" t="s">
        <v>80</v>
      </c>
      <c r="H261" s="564" t="s">
        <v>81</v>
      </c>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4"/>
      <c r="AL261" s="564"/>
      <c r="AM261" s="853"/>
    </row>
    <row r="262" spans="1:39" ht="18" customHeight="1">
      <c r="A262" s="42"/>
      <c r="B262" s="812"/>
      <c r="C262" s="826"/>
      <c r="D262" s="205" t="s">
        <v>79</v>
      </c>
      <c r="E262" s="609"/>
      <c r="F262" s="609"/>
      <c r="G262" s="198" t="s">
        <v>80</v>
      </c>
      <c r="H262" s="564" t="s">
        <v>82</v>
      </c>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4"/>
      <c r="AL262" s="564"/>
      <c r="AM262" s="853"/>
    </row>
    <row r="263" spans="1:39" ht="18" customHeight="1">
      <c r="A263" s="42"/>
      <c r="B263" s="812"/>
      <c r="C263" s="826"/>
      <c r="D263" s="205" t="s">
        <v>79</v>
      </c>
      <c r="E263" s="609"/>
      <c r="F263" s="609"/>
      <c r="G263" s="198" t="s">
        <v>80</v>
      </c>
      <c r="H263" s="564" t="s">
        <v>83</v>
      </c>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4"/>
      <c r="AL263" s="564"/>
      <c r="AM263" s="853"/>
    </row>
    <row r="264" spans="1:39" ht="18" customHeight="1">
      <c r="A264" s="42"/>
      <c r="B264" s="812"/>
      <c r="C264" s="826"/>
      <c r="D264" s="205" t="s">
        <v>79</v>
      </c>
      <c r="E264" s="609"/>
      <c r="F264" s="609"/>
      <c r="G264" s="198" t="s">
        <v>80</v>
      </c>
      <c r="H264" s="564" t="s">
        <v>84</v>
      </c>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4"/>
      <c r="AL264" s="564"/>
      <c r="AM264" s="853"/>
    </row>
    <row r="265" spans="1:39" ht="18" customHeight="1">
      <c r="A265" s="42"/>
      <c r="B265" s="812"/>
      <c r="C265" s="826"/>
      <c r="D265" s="205" t="s">
        <v>79</v>
      </c>
      <c r="E265" s="609"/>
      <c r="F265" s="609"/>
      <c r="G265" s="198" t="s">
        <v>80</v>
      </c>
      <c r="H265" s="564" t="s">
        <v>85</v>
      </c>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4"/>
      <c r="AL265" s="564"/>
      <c r="AM265" s="853"/>
    </row>
    <row r="266" spans="1:39" ht="18" customHeight="1">
      <c r="A266" s="42"/>
      <c r="B266" s="812"/>
      <c r="C266" s="826"/>
      <c r="D266" s="205" t="s">
        <v>79</v>
      </c>
      <c r="E266" s="609"/>
      <c r="F266" s="609"/>
      <c r="G266" s="198" t="s">
        <v>80</v>
      </c>
      <c r="H266" s="564" t="s">
        <v>86</v>
      </c>
      <c r="I266" s="564"/>
      <c r="J266" s="564"/>
      <c r="K266" s="564"/>
      <c r="L266" s="564"/>
      <c r="M266" s="564"/>
      <c r="N266" s="564"/>
      <c r="O266" s="564"/>
      <c r="P266" s="564"/>
      <c r="Q266" s="564"/>
      <c r="R266" s="564"/>
      <c r="S266" s="564"/>
      <c r="T266" s="564"/>
      <c r="U266" s="564"/>
      <c r="V266" s="564"/>
      <c r="W266" s="564"/>
      <c r="X266" s="564"/>
      <c r="Y266" s="564"/>
      <c r="Z266" s="564"/>
      <c r="AA266" s="564"/>
      <c r="AB266" s="564"/>
      <c r="AC266" s="564"/>
      <c r="AD266" s="564"/>
      <c r="AE266" s="564"/>
      <c r="AF266" s="564"/>
      <c r="AG266" s="564"/>
      <c r="AH266" s="564"/>
      <c r="AI266" s="564"/>
      <c r="AJ266" s="564"/>
      <c r="AK266" s="564"/>
      <c r="AL266" s="564"/>
      <c r="AM266" s="853"/>
    </row>
    <row r="267" spans="1:39" ht="18" customHeight="1">
      <c r="A267" s="42"/>
      <c r="B267" s="812"/>
      <c r="C267" s="826"/>
      <c r="D267" s="205" t="s">
        <v>79</v>
      </c>
      <c r="E267" s="609"/>
      <c r="F267" s="609"/>
      <c r="G267" s="198" t="s">
        <v>80</v>
      </c>
      <c r="H267" s="564" t="s">
        <v>87</v>
      </c>
      <c r="I267" s="564"/>
      <c r="J267" s="564"/>
      <c r="K267" s="564"/>
      <c r="L267" s="564"/>
      <c r="M267" s="564"/>
      <c r="N267" s="564"/>
      <c r="O267" s="564"/>
      <c r="P267" s="564"/>
      <c r="Q267" s="564"/>
      <c r="R267" s="564"/>
      <c r="S267" s="564"/>
      <c r="T267" s="564"/>
      <c r="U267" s="564"/>
      <c r="V267" s="564"/>
      <c r="W267" s="564"/>
      <c r="X267" s="564"/>
      <c r="Y267" s="564"/>
      <c r="Z267" s="564"/>
      <c r="AA267" s="564"/>
      <c r="AB267" s="564"/>
      <c r="AC267" s="564"/>
      <c r="AD267" s="564"/>
      <c r="AE267" s="564"/>
      <c r="AF267" s="564"/>
      <c r="AG267" s="564"/>
      <c r="AH267" s="564"/>
      <c r="AI267" s="564"/>
      <c r="AJ267" s="564"/>
      <c r="AK267" s="564"/>
      <c r="AL267" s="564"/>
      <c r="AM267" s="853"/>
    </row>
    <row r="268" spans="1:39" ht="18" customHeight="1">
      <c r="A268" s="42"/>
      <c r="B268" s="812"/>
      <c r="C268" s="826"/>
      <c r="D268" s="205" t="s">
        <v>79</v>
      </c>
      <c r="E268" s="609"/>
      <c r="F268" s="609"/>
      <c r="G268" s="198" t="s">
        <v>80</v>
      </c>
      <c r="H268" s="564" t="s">
        <v>88</v>
      </c>
      <c r="I268" s="564"/>
      <c r="J268" s="564"/>
      <c r="K268" s="564"/>
      <c r="L268" s="564"/>
      <c r="M268" s="564"/>
      <c r="N268" s="564"/>
      <c r="O268" s="564"/>
      <c r="P268" s="564"/>
      <c r="Q268" s="564"/>
      <c r="R268" s="564"/>
      <c r="S268" s="564"/>
      <c r="T268" s="564"/>
      <c r="U268" s="564"/>
      <c r="V268" s="564"/>
      <c r="W268" s="564"/>
      <c r="X268" s="564"/>
      <c r="Y268" s="564"/>
      <c r="Z268" s="564"/>
      <c r="AA268" s="564"/>
      <c r="AB268" s="564"/>
      <c r="AC268" s="564"/>
      <c r="AD268" s="564"/>
      <c r="AE268" s="564"/>
      <c r="AF268" s="564"/>
      <c r="AG268" s="564"/>
      <c r="AH268" s="564"/>
      <c r="AI268" s="564"/>
      <c r="AJ268" s="564"/>
      <c r="AK268" s="564"/>
      <c r="AL268" s="564"/>
      <c r="AM268" s="853"/>
    </row>
    <row r="269" spans="1:39" ht="18" customHeight="1">
      <c r="A269" s="42"/>
      <c r="B269" s="812"/>
      <c r="C269" s="826"/>
      <c r="D269" s="205" t="s">
        <v>79</v>
      </c>
      <c r="E269" s="609"/>
      <c r="F269" s="609"/>
      <c r="G269" s="198" t="s">
        <v>80</v>
      </c>
      <c r="H269" s="862" t="s">
        <v>270</v>
      </c>
      <c r="I269" s="862"/>
      <c r="J269" s="862"/>
      <c r="K269" s="862"/>
      <c r="L269" s="862"/>
      <c r="M269" s="862"/>
      <c r="N269" s="862"/>
      <c r="O269" s="862"/>
      <c r="P269" s="862"/>
      <c r="Q269" s="862"/>
      <c r="R269" s="862"/>
      <c r="S269" s="862"/>
      <c r="T269" s="862"/>
      <c r="U269" s="862"/>
      <c r="V269" s="862"/>
      <c r="W269" s="862"/>
      <c r="X269" s="862"/>
      <c r="Y269" s="862"/>
      <c r="Z269" s="862"/>
      <c r="AA269" s="862"/>
      <c r="AB269" s="862"/>
      <c r="AC269" s="862"/>
      <c r="AD269" s="862"/>
      <c r="AE269" s="862"/>
      <c r="AF269" s="862"/>
      <c r="AG269" s="862"/>
      <c r="AH269" s="862"/>
      <c r="AI269" s="862"/>
      <c r="AJ269" s="862"/>
      <c r="AK269" s="862"/>
      <c r="AL269" s="862"/>
      <c r="AM269" s="863"/>
    </row>
    <row r="270" spans="1:39" ht="18" customHeight="1" thickBot="1">
      <c r="A270" s="42"/>
      <c r="B270" s="815"/>
      <c r="C270" s="854"/>
      <c r="D270" s="206" t="s">
        <v>79</v>
      </c>
      <c r="E270" s="606"/>
      <c r="F270" s="606"/>
      <c r="G270" s="197" t="s">
        <v>80</v>
      </c>
      <c r="H270" s="566" t="s">
        <v>90</v>
      </c>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6"/>
      <c r="AL270" s="566"/>
      <c r="AM270" s="873"/>
    </row>
    <row r="271" spans="1:39" ht="18" customHeight="1">
      <c r="A271" s="42"/>
      <c r="B271" s="203"/>
      <c r="C271" s="203"/>
      <c r="D271" s="196"/>
      <c r="E271" s="196"/>
      <c r="F271" s="196"/>
      <c r="G271" s="196"/>
      <c r="H271" s="196" t="s">
        <v>89</v>
      </c>
      <c r="I271" s="196"/>
      <c r="J271" s="196"/>
      <c r="K271" s="196"/>
      <c r="L271" s="196"/>
      <c r="M271" s="196"/>
      <c r="N271" s="196"/>
      <c r="O271" s="196"/>
      <c r="P271" s="196"/>
      <c r="Q271" s="196"/>
      <c r="R271" s="196"/>
      <c r="S271" s="196"/>
      <c r="T271" s="196"/>
      <c r="U271" s="196"/>
      <c r="V271" s="196"/>
      <c r="W271" s="196"/>
      <c r="X271" s="196"/>
      <c r="Y271" s="196"/>
      <c r="Z271" s="196"/>
      <c r="AA271" s="196"/>
      <c r="AB271" s="196"/>
      <c r="AC271" s="196"/>
      <c r="AD271" s="196"/>
      <c r="AE271" s="196"/>
      <c r="AF271" s="196"/>
      <c r="AG271" s="196"/>
      <c r="AH271" s="45"/>
      <c r="AI271" s="45"/>
      <c r="AJ271" s="45"/>
      <c r="AK271" s="45"/>
      <c r="AL271" s="45"/>
      <c r="AM271" s="45"/>
    </row>
    <row r="272" spans="1:39" ht="18" customHeight="1" thickBot="1">
      <c r="A272" s="17" t="s">
        <v>116</v>
      </c>
      <c r="B272" s="203"/>
      <c r="C272" s="203"/>
      <c r="D272" s="196"/>
      <c r="E272" s="196"/>
      <c r="F272" s="196"/>
      <c r="G272" s="196"/>
      <c r="H272" s="196"/>
      <c r="I272" s="196"/>
      <c r="J272" s="196"/>
      <c r="K272" s="196"/>
      <c r="L272" s="196"/>
      <c r="M272" s="196"/>
      <c r="N272" s="196"/>
      <c r="O272" s="196"/>
      <c r="P272" s="196"/>
      <c r="Q272" s="196"/>
      <c r="R272" s="196"/>
      <c r="S272" s="196"/>
      <c r="T272" s="196"/>
      <c r="U272" s="196"/>
      <c r="V272" s="196"/>
      <c r="W272" s="196"/>
      <c r="X272" s="196"/>
      <c r="Y272" s="196"/>
      <c r="Z272" s="196"/>
      <c r="AA272" s="196"/>
      <c r="AB272" s="196"/>
      <c r="AC272" s="196"/>
      <c r="AD272" s="196"/>
      <c r="AE272" s="196"/>
      <c r="AF272" s="196"/>
      <c r="AG272" s="196"/>
      <c r="AH272" s="45"/>
      <c r="AI272" s="45"/>
      <c r="AJ272" s="45"/>
      <c r="AK272" s="45"/>
      <c r="AL272" s="45"/>
      <c r="AM272" s="45"/>
    </row>
    <row r="273" spans="1:39" ht="15" customHeight="1">
      <c r="A273" s="42"/>
      <c r="B273" s="809">
        <f>B259+1</f>
        <v>66</v>
      </c>
      <c r="C273" s="861"/>
      <c r="D273" s="588" t="s">
        <v>237</v>
      </c>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809"/>
      <c r="AI273" s="810"/>
      <c r="AJ273" s="810"/>
      <c r="AK273" s="810"/>
      <c r="AL273" s="810"/>
      <c r="AM273" s="811"/>
    </row>
    <row r="274" spans="1:39" ht="15" customHeight="1">
      <c r="A274" s="42"/>
      <c r="B274" s="812"/>
      <c r="C274" s="826"/>
      <c r="D274" s="563"/>
      <c r="E274" s="564"/>
      <c r="F274" s="564"/>
      <c r="G274" s="564"/>
      <c r="H274" s="564"/>
      <c r="I274" s="564"/>
      <c r="J274" s="564"/>
      <c r="K274" s="564"/>
      <c r="L274" s="564"/>
      <c r="M274" s="564"/>
      <c r="N274" s="564"/>
      <c r="O274" s="564"/>
      <c r="P274" s="564"/>
      <c r="Q274" s="564"/>
      <c r="R274" s="564"/>
      <c r="S274" s="564"/>
      <c r="T274" s="564"/>
      <c r="U274" s="564"/>
      <c r="V274" s="564"/>
      <c r="W274" s="564"/>
      <c r="X274" s="564"/>
      <c r="Y274" s="564"/>
      <c r="Z274" s="564"/>
      <c r="AA274" s="564"/>
      <c r="AB274" s="564"/>
      <c r="AC274" s="564"/>
      <c r="AD274" s="564"/>
      <c r="AE274" s="564"/>
      <c r="AF274" s="564"/>
      <c r="AG274" s="564"/>
      <c r="AH274" s="812"/>
      <c r="AI274" s="813"/>
      <c r="AJ274" s="813"/>
      <c r="AK274" s="813"/>
      <c r="AL274" s="813"/>
      <c r="AM274" s="814"/>
    </row>
    <row r="275" spans="1:39" ht="15" customHeight="1">
      <c r="A275" s="42"/>
      <c r="B275" s="827"/>
      <c r="C275" s="828"/>
      <c r="D275" s="590"/>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827"/>
      <c r="AI275" s="831"/>
      <c r="AJ275" s="831"/>
      <c r="AK275" s="831"/>
      <c r="AL275" s="831"/>
      <c r="AM275" s="832"/>
    </row>
    <row r="276" spans="1:39" ht="15" customHeight="1">
      <c r="A276" s="42"/>
      <c r="B276" s="824">
        <f>B273+1</f>
        <v>67</v>
      </c>
      <c r="C276" s="825"/>
      <c r="D276" s="602" t="s">
        <v>271</v>
      </c>
      <c r="E276" s="603"/>
      <c r="F276" s="603"/>
      <c r="G276" s="603"/>
      <c r="H276" s="603"/>
      <c r="I276" s="603"/>
      <c r="J276" s="603"/>
      <c r="K276" s="603"/>
      <c r="L276" s="603"/>
      <c r="M276" s="603"/>
      <c r="N276" s="603"/>
      <c r="O276" s="603"/>
      <c r="P276" s="603"/>
      <c r="Q276" s="603"/>
      <c r="R276" s="603"/>
      <c r="S276" s="603"/>
      <c r="T276" s="603"/>
      <c r="U276" s="603"/>
      <c r="V276" s="603"/>
      <c r="W276" s="603"/>
      <c r="X276" s="603"/>
      <c r="Y276" s="603"/>
      <c r="Z276" s="603"/>
      <c r="AA276" s="603"/>
      <c r="AB276" s="603"/>
      <c r="AC276" s="603"/>
      <c r="AD276" s="603"/>
      <c r="AE276" s="603"/>
      <c r="AF276" s="603"/>
      <c r="AG276" s="603"/>
      <c r="AH276" s="824"/>
      <c r="AI276" s="829"/>
      <c r="AJ276" s="829"/>
      <c r="AK276" s="829"/>
      <c r="AL276" s="829"/>
      <c r="AM276" s="830"/>
    </row>
    <row r="277" spans="1:39" ht="15" customHeight="1">
      <c r="A277" s="42"/>
      <c r="B277" s="812"/>
      <c r="C277" s="826"/>
      <c r="D277" s="563"/>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564"/>
      <c r="AF277" s="564"/>
      <c r="AG277" s="564"/>
      <c r="AH277" s="812"/>
      <c r="AI277" s="813"/>
      <c r="AJ277" s="813"/>
      <c r="AK277" s="813"/>
      <c r="AL277" s="813"/>
      <c r="AM277" s="814"/>
    </row>
    <row r="278" spans="1:39" ht="15" customHeight="1">
      <c r="A278" s="42"/>
      <c r="B278" s="812"/>
      <c r="C278" s="826"/>
      <c r="D278" s="563"/>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812"/>
      <c r="AI278" s="813"/>
      <c r="AJ278" s="813"/>
      <c r="AK278" s="813"/>
      <c r="AL278" s="813"/>
      <c r="AM278" s="814"/>
    </row>
    <row r="279" spans="1:39" ht="15" customHeight="1">
      <c r="A279" s="42"/>
      <c r="B279" s="812"/>
      <c r="C279" s="826"/>
      <c r="D279" s="563"/>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812"/>
      <c r="AI279" s="813"/>
      <c r="AJ279" s="813"/>
      <c r="AK279" s="813"/>
      <c r="AL279" s="813"/>
      <c r="AM279" s="814"/>
    </row>
    <row r="280" spans="1:39" ht="15" customHeight="1">
      <c r="A280" s="42"/>
      <c r="B280" s="199"/>
      <c r="C280" s="200"/>
      <c r="D280" s="888" t="s">
        <v>558</v>
      </c>
      <c r="E280" s="889"/>
      <c r="F280" s="889"/>
      <c r="G280" s="889"/>
      <c r="H280" s="889"/>
      <c r="I280" s="889"/>
      <c r="J280" s="889"/>
      <c r="K280" s="889"/>
      <c r="L280" s="889"/>
      <c r="M280" s="889"/>
      <c r="N280" s="889"/>
      <c r="O280" s="889"/>
      <c r="P280" s="889"/>
      <c r="Q280" s="889"/>
      <c r="R280" s="889"/>
      <c r="S280" s="889"/>
      <c r="T280" s="889"/>
      <c r="U280" s="889"/>
      <c r="V280" s="889"/>
      <c r="W280" s="889"/>
      <c r="X280" s="889"/>
      <c r="Y280" s="889"/>
      <c r="Z280" s="889"/>
      <c r="AA280" s="889"/>
      <c r="AB280" s="889"/>
      <c r="AC280" s="889"/>
      <c r="AD280" s="889"/>
      <c r="AE280" s="889"/>
      <c r="AF280" s="889"/>
      <c r="AG280" s="889"/>
      <c r="AH280" s="889"/>
      <c r="AI280" s="889"/>
      <c r="AJ280" s="889"/>
      <c r="AK280" s="889"/>
      <c r="AL280" s="889"/>
      <c r="AM280" s="890"/>
    </row>
    <row r="281" spans="1:39" ht="15" customHeight="1">
      <c r="A281" s="42"/>
      <c r="B281" s="199"/>
      <c r="C281" s="200"/>
      <c r="D281" s="882"/>
      <c r="E281" s="883"/>
      <c r="F281" s="883"/>
      <c r="G281" s="883"/>
      <c r="H281" s="883"/>
      <c r="I281" s="883"/>
      <c r="J281" s="883"/>
      <c r="K281" s="883"/>
      <c r="L281" s="883"/>
      <c r="M281" s="883"/>
      <c r="N281" s="883"/>
      <c r="O281" s="883"/>
      <c r="P281" s="883"/>
      <c r="Q281" s="883"/>
      <c r="R281" s="883"/>
      <c r="S281" s="883"/>
      <c r="T281" s="883"/>
      <c r="U281" s="883"/>
      <c r="V281" s="883"/>
      <c r="W281" s="883"/>
      <c r="X281" s="883"/>
      <c r="Y281" s="883"/>
      <c r="Z281" s="883"/>
      <c r="AA281" s="883"/>
      <c r="AB281" s="883"/>
      <c r="AC281" s="883"/>
      <c r="AD281" s="883"/>
      <c r="AE281" s="883"/>
      <c r="AF281" s="883"/>
      <c r="AG281" s="883"/>
      <c r="AH281" s="883"/>
      <c r="AI281" s="883"/>
      <c r="AJ281" s="883"/>
      <c r="AK281" s="883"/>
      <c r="AL281" s="883"/>
      <c r="AM281" s="884"/>
    </row>
    <row r="282" spans="1:39" ht="15" customHeight="1">
      <c r="A282" s="42"/>
      <c r="B282" s="199"/>
      <c r="C282" s="200"/>
      <c r="D282" s="882"/>
      <c r="E282" s="883"/>
      <c r="F282" s="883"/>
      <c r="G282" s="883"/>
      <c r="H282" s="883"/>
      <c r="I282" s="883"/>
      <c r="J282" s="883"/>
      <c r="K282" s="883"/>
      <c r="L282" s="883"/>
      <c r="M282" s="883"/>
      <c r="N282" s="883"/>
      <c r="O282" s="883"/>
      <c r="P282" s="883"/>
      <c r="Q282" s="883"/>
      <c r="R282" s="883"/>
      <c r="S282" s="883"/>
      <c r="T282" s="883"/>
      <c r="U282" s="883"/>
      <c r="V282" s="883"/>
      <c r="W282" s="883"/>
      <c r="X282" s="883"/>
      <c r="Y282" s="883"/>
      <c r="Z282" s="883"/>
      <c r="AA282" s="883"/>
      <c r="AB282" s="883"/>
      <c r="AC282" s="883"/>
      <c r="AD282" s="883"/>
      <c r="AE282" s="883"/>
      <c r="AF282" s="883"/>
      <c r="AG282" s="883"/>
      <c r="AH282" s="883"/>
      <c r="AI282" s="883"/>
      <c r="AJ282" s="883"/>
      <c r="AK282" s="883"/>
      <c r="AL282" s="883"/>
      <c r="AM282" s="884"/>
    </row>
    <row r="283" spans="1:39" ht="15" customHeight="1" thickBot="1">
      <c r="A283" s="42"/>
      <c r="B283" s="201"/>
      <c r="C283" s="202"/>
      <c r="D283" s="885"/>
      <c r="E283" s="886"/>
      <c r="F283" s="886"/>
      <c r="G283" s="886"/>
      <c r="H283" s="886"/>
      <c r="I283" s="886"/>
      <c r="J283" s="886"/>
      <c r="K283" s="886"/>
      <c r="L283" s="886"/>
      <c r="M283" s="886"/>
      <c r="N283" s="886"/>
      <c r="O283" s="886"/>
      <c r="P283" s="886"/>
      <c r="Q283" s="886"/>
      <c r="R283" s="886"/>
      <c r="S283" s="886"/>
      <c r="T283" s="886"/>
      <c r="U283" s="886"/>
      <c r="V283" s="886"/>
      <c r="W283" s="886"/>
      <c r="X283" s="886"/>
      <c r="Y283" s="886"/>
      <c r="Z283" s="886"/>
      <c r="AA283" s="886"/>
      <c r="AB283" s="886"/>
      <c r="AC283" s="886"/>
      <c r="AD283" s="886"/>
      <c r="AE283" s="886"/>
      <c r="AF283" s="886"/>
      <c r="AG283" s="886"/>
      <c r="AH283" s="886"/>
      <c r="AI283" s="886"/>
      <c r="AJ283" s="886"/>
      <c r="AK283" s="886"/>
      <c r="AL283" s="886"/>
      <c r="AM283" s="887"/>
    </row>
    <row r="284" spans="1:39" ht="18" customHeight="1">
      <c r="A284" s="42"/>
      <c r="B284" s="872" t="s">
        <v>238</v>
      </c>
      <c r="C284" s="742"/>
      <c r="D284" s="742"/>
      <c r="E284" s="742"/>
      <c r="F284" s="742"/>
      <c r="G284" s="742"/>
      <c r="H284" s="742"/>
      <c r="I284" s="742"/>
      <c r="J284" s="742"/>
      <c r="K284" s="742"/>
      <c r="L284" s="742"/>
      <c r="M284" s="742"/>
      <c r="N284" s="742"/>
      <c r="O284" s="742"/>
      <c r="P284" s="742"/>
      <c r="Q284" s="742"/>
      <c r="R284" s="742"/>
      <c r="S284" s="742"/>
      <c r="T284" s="742"/>
      <c r="U284" s="742"/>
      <c r="V284" s="742"/>
      <c r="W284" s="742"/>
      <c r="X284" s="742"/>
      <c r="Y284" s="742"/>
      <c r="Z284" s="742"/>
      <c r="AA284" s="742"/>
      <c r="AB284" s="742"/>
      <c r="AC284" s="742"/>
      <c r="AD284" s="742"/>
      <c r="AE284" s="742"/>
      <c r="AF284" s="742"/>
      <c r="AG284" s="742"/>
      <c r="AH284" s="742"/>
      <c r="AI284" s="742"/>
      <c r="AJ284" s="742"/>
      <c r="AK284" s="742"/>
      <c r="AL284" s="742"/>
      <c r="AM284" s="743"/>
    </row>
    <row r="285" spans="1:39" ht="18" customHeight="1">
      <c r="A285" s="42"/>
      <c r="B285" s="63" t="s">
        <v>46</v>
      </c>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78"/>
      <c r="AE285" s="78"/>
      <c r="AF285" s="78"/>
      <c r="AG285" s="78"/>
      <c r="AH285" s="78"/>
      <c r="AI285" s="78"/>
      <c r="AJ285" s="78"/>
      <c r="AK285" s="78"/>
      <c r="AL285" s="45"/>
      <c r="AM285" s="64"/>
    </row>
    <row r="286" spans="1:39" ht="18" customHeight="1">
      <c r="A286" s="42"/>
      <c r="B286" s="63" t="s">
        <v>47</v>
      </c>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c r="AG286" s="78"/>
      <c r="AH286" s="78"/>
      <c r="AI286" s="78"/>
      <c r="AJ286" s="78"/>
      <c r="AK286" s="78"/>
      <c r="AL286" s="45"/>
      <c r="AM286" s="64"/>
    </row>
    <row r="287" spans="1:39" ht="18" customHeight="1">
      <c r="A287" s="42"/>
      <c r="B287" s="63" t="s">
        <v>48</v>
      </c>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c r="AH287" s="78"/>
      <c r="AI287" s="78"/>
      <c r="AJ287" s="78"/>
      <c r="AK287" s="78"/>
      <c r="AL287" s="45"/>
      <c r="AM287" s="64"/>
    </row>
    <row r="288" spans="1:39" ht="18" customHeight="1">
      <c r="A288" s="42"/>
      <c r="B288" s="63"/>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c r="AB288" s="78"/>
      <c r="AC288" s="78"/>
      <c r="AD288" s="78"/>
      <c r="AE288" s="78"/>
      <c r="AF288" s="78"/>
      <c r="AG288" s="78"/>
      <c r="AH288" s="78"/>
      <c r="AI288" s="78"/>
      <c r="AJ288" s="78"/>
      <c r="AK288" s="78"/>
      <c r="AL288" s="45"/>
      <c r="AM288" s="64"/>
    </row>
    <row r="289" spans="1:39" ht="18" customHeight="1">
      <c r="A289" s="42"/>
      <c r="B289" s="63"/>
      <c r="C289" s="45"/>
      <c r="D289" s="54"/>
      <c r="E289" s="55"/>
      <c r="F289" s="904" t="s">
        <v>7</v>
      </c>
      <c r="G289" s="905"/>
      <c r="H289" s="905"/>
      <c r="I289" s="905"/>
      <c r="J289" s="905"/>
      <c r="K289" s="906"/>
      <c r="L289" s="900" t="s">
        <v>8</v>
      </c>
      <c r="M289" s="901"/>
      <c r="N289" s="901"/>
      <c r="O289" s="901"/>
      <c r="P289" s="901"/>
      <c r="Q289" s="902"/>
      <c r="R289" s="900" t="s">
        <v>9</v>
      </c>
      <c r="S289" s="901"/>
      <c r="T289" s="901"/>
      <c r="U289" s="901"/>
      <c r="V289" s="901"/>
      <c r="W289" s="901"/>
      <c r="X289" s="901"/>
      <c r="Y289" s="901"/>
      <c r="Z289" s="901"/>
      <c r="AA289" s="901"/>
      <c r="AB289" s="901"/>
      <c r="AC289" s="901"/>
      <c r="AD289" s="901"/>
      <c r="AE289" s="901"/>
      <c r="AF289" s="901"/>
      <c r="AG289" s="901"/>
      <c r="AH289" s="901"/>
      <c r="AI289" s="901"/>
      <c r="AJ289" s="901"/>
      <c r="AK289" s="902"/>
      <c r="AL289" s="45"/>
      <c r="AM289" s="64"/>
    </row>
    <row r="290" spans="1:39" ht="18" customHeight="1">
      <c r="A290" s="42"/>
      <c r="B290" s="63"/>
      <c r="C290" s="45"/>
      <c r="D290" s="846" t="s">
        <v>91</v>
      </c>
      <c r="E290" s="847"/>
      <c r="F290" s="578"/>
      <c r="G290" s="579"/>
      <c r="H290" s="579"/>
      <c r="I290" s="579"/>
      <c r="J290" s="579"/>
      <c r="K290" s="835"/>
      <c r="L290" s="578"/>
      <c r="M290" s="579"/>
      <c r="N290" s="579"/>
      <c r="O290" s="579"/>
      <c r="P290" s="579"/>
      <c r="Q290" s="835"/>
      <c r="R290" s="578"/>
      <c r="S290" s="579"/>
      <c r="T290" s="579"/>
      <c r="U290" s="579"/>
      <c r="V290" s="579"/>
      <c r="W290" s="579"/>
      <c r="X290" s="579"/>
      <c r="Y290" s="579"/>
      <c r="Z290" s="579"/>
      <c r="AA290" s="579"/>
      <c r="AB290" s="579"/>
      <c r="AC290" s="579"/>
      <c r="AD290" s="579"/>
      <c r="AE290" s="579"/>
      <c r="AF290" s="579"/>
      <c r="AG290" s="579"/>
      <c r="AH290" s="579"/>
      <c r="AI290" s="579"/>
      <c r="AJ290" s="579"/>
      <c r="AK290" s="835"/>
      <c r="AL290" s="45"/>
      <c r="AM290" s="64"/>
    </row>
    <row r="291" spans="1:39" ht="18" customHeight="1">
      <c r="A291" s="42"/>
      <c r="B291" s="63"/>
      <c r="C291" s="45"/>
      <c r="D291" s="848"/>
      <c r="E291" s="849"/>
      <c r="F291" s="580"/>
      <c r="G291" s="581"/>
      <c r="H291" s="581"/>
      <c r="I291" s="581"/>
      <c r="J291" s="581"/>
      <c r="K291" s="836"/>
      <c r="L291" s="580"/>
      <c r="M291" s="581"/>
      <c r="N291" s="581"/>
      <c r="O291" s="581"/>
      <c r="P291" s="581"/>
      <c r="Q291" s="836"/>
      <c r="R291" s="580"/>
      <c r="S291" s="581"/>
      <c r="T291" s="581"/>
      <c r="U291" s="581"/>
      <c r="V291" s="581"/>
      <c r="W291" s="581"/>
      <c r="X291" s="581"/>
      <c r="Y291" s="581"/>
      <c r="Z291" s="581"/>
      <c r="AA291" s="581"/>
      <c r="AB291" s="581"/>
      <c r="AC291" s="581"/>
      <c r="AD291" s="581"/>
      <c r="AE291" s="581"/>
      <c r="AF291" s="581"/>
      <c r="AG291" s="581"/>
      <c r="AH291" s="581"/>
      <c r="AI291" s="581"/>
      <c r="AJ291" s="581"/>
      <c r="AK291" s="836"/>
      <c r="AL291" s="45"/>
      <c r="AM291" s="64"/>
    </row>
    <row r="292" spans="1:39" ht="18" customHeight="1">
      <c r="A292" s="42"/>
      <c r="B292" s="63"/>
      <c r="C292" s="45"/>
      <c r="D292" s="848"/>
      <c r="E292" s="849"/>
      <c r="F292" s="580"/>
      <c r="G292" s="581"/>
      <c r="H292" s="581"/>
      <c r="I292" s="581"/>
      <c r="J292" s="581"/>
      <c r="K292" s="836"/>
      <c r="L292" s="580"/>
      <c r="M292" s="581"/>
      <c r="N292" s="581"/>
      <c r="O292" s="581"/>
      <c r="P292" s="581"/>
      <c r="Q292" s="836"/>
      <c r="R292" s="580"/>
      <c r="S292" s="581"/>
      <c r="T292" s="581"/>
      <c r="U292" s="581"/>
      <c r="V292" s="581"/>
      <c r="W292" s="581"/>
      <c r="X292" s="581"/>
      <c r="Y292" s="581"/>
      <c r="Z292" s="581"/>
      <c r="AA292" s="581"/>
      <c r="AB292" s="581"/>
      <c r="AC292" s="581"/>
      <c r="AD292" s="581"/>
      <c r="AE292" s="581"/>
      <c r="AF292" s="581"/>
      <c r="AG292" s="581"/>
      <c r="AH292" s="581"/>
      <c r="AI292" s="581"/>
      <c r="AJ292" s="581"/>
      <c r="AK292" s="836"/>
      <c r="AL292" s="45"/>
      <c r="AM292" s="64"/>
    </row>
    <row r="293" spans="1:39" ht="18" customHeight="1">
      <c r="A293" s="42"/>
      <c r="B293" s="63"/>
      <c r="C293" s="45"/>
      <c r="D293" s="848"/>
      <c r="E293" s="849"/>
      <c r="F293" s="580"/>
      <c r="G293" s="581"/>
      <c r="H293" s="581"/>
      <c r="I293" s="581"/>
      <c r="J293" s="581"/>
      <c r="K293" s="836"/>
      <c r="L293" s="580"/>
      <c r="M293" s="581"/>
      <c r="N293" s="581"/>
      <c r="O293" s="581"/>
      <c r="P293" s="581"/>
      <c r="Q293" s="836"/>
      <c r="R293" s="580"/>
      <c r="S293" s="581"/>
      <c r="T293" s="581"/>
      <c r="U293" s="581"/>
      <c r="V293" s="581"/>
      <c r="W293" s="581"/>
      <c r="X293" s="581"/>
      <c r="Y293" s="581"/>
      <c r="Z293" s="581"/>
      <c r="AA293" s="581"/>
      <c r="AB293" s="581"/>
      <c r="AC293" s="581"/>
      <c r="AD293" s="581"/>
      <c r="AE293" s="581"/>
      <c r="AF293" s="581"/>
      <c r="AG293" s="581"/>
      <c r="AH293" s="581"/>
      <c r="AI293" s="581"/>
      <c r="AJ293" s="581"/>
      <c r="AK293" s="836"/>
      <c r="AL293" s="45"/>
      <c r="AM293" s="64"/>
    </row>
    <row r="294" spans="1:39" ht="18" customHeight="1">
      <c r="A294" s="42"/>
      <c r="B294" s="63"/>
      <c r="C294" s="45"/>
      <c r="D294" s="848"/>
      <c r="E294" s="849"/>
      <c r="F294" s="580"/>
      <c r="G294" s="581"/>
      <c r="H294" s="581"/>
      <c r="I294" s="581"/>
      <c r="J294" s="581"/>
      <c r="K294" s="836"/>
      <c r="L294" s="580"/>
      <c r="M294" s="581"/>
      <c r="N294" s="581"/>
      <c r="O294" s="581"/>
      <c r="P294" s="581"/>
      <c r="Q294" s="836"/>
      <c r="R294" s="580"/>
      <c r="S294" s="581"/>
      <c r="T294" s="581"/>
      <c r="U294" s="581"/>
      <c r="V294" s="581"/>
      <c r="W294" s="581"/>
      <c r="X294" s="581"/>
      <c r="Y294" s="581"/>
      <c r="Z294" s="581"/>
      <c r="AA294" s="581"/>
      <c r="AB294" s="581"/>
      <c r="AC294" s="581"/>
      <c r="AD294" s="581"/>
      <c r="AE294" s="581"/>
      <c r="AF294" s="581"/>
      <c r="AG294" s="581"/>
      <c r="AH294" s="581"/>
      <c r="AI294" s="581"/>
      <c r="AJ294" s="581"/>
      <c r="AK294" s="836"/>
      <c r="AL294" s="45"/>
      <c r="AM294" s="64"/>
    </row>
    <row r="295" spans="1:39" ht="18" customHeight="1">
      <c r="A295" s="42"/>
      <c r="B295" s="63"/>
      <c r="C295" s="45"/>
      <c r="D295" s="848"/>
      <c r="E295" s="849"/>
      <c r="F295" s="580"/>
      <c r="G295" s="581"/>
      <c r="H295" s="581"/>
      <c r="I295" s="581"/>
      <c r="J295" s="581"/>
      <c r="K295" s="836"/>
      <c r="L295" s="580"/>
      <c r="M295" s="581"/>
      <c r="N295" s="581"/>
      <c r="O295" s="581"/>
      <c r="P295" s="581"/>
      <c r="Q295" s="836"/>
      <c r="R295" s="580"/>
      <c r="S295" s="581"/>
      <c r="T295" s="581"/>
      <c r="U295" s="581"/>
      <c r="V295" s="581"/>
      <c r="W295" s="581"/>
      <c r="X295" s="581"/>
      <c r="Y295" s="581"/>
      <c r="Z295" s="581"/>
      <c r="AA295" s="581"/>
      <c r="AB295" s="581"/>
      <c r="AC295" s="581"/>
      <c r="AD295" s="581"/>
      <c r="AE295" s="581"/>
      <c r="AF295" s="581"/>
      <c r="AG295" s="581"/>
      <c r="AH295" s="581"/>
      <c r="AI295" s="581"/>
      <c r="AJ295" s="581"/>
      <c r="AK295" s="836"/>
      <c r="AL295" s="45"/>
      <c r="AM295" s="64"/>
    </row>
    <row r="296" spans="1:39" ht="18" customHeight="1">
      <c r="A296" s="42"/>
      <c r="B296" s="63"/>
      <c r="C296" s="45"/>
      <c r="D296" s="850"/>
      <c r="E296" s="851"/>
      <c r="F296" s="582"/>
      <c r="G296" s="583"/>
      <c r="H296" s="583"/>
      <c r="I296" s="583"/>
      <c r="J296" s="583"/>
      <c r="K296" s="837"/>
      <c r="L296" s="582"/>
      <c r="M296" s="583"/>
      <c r="N296" s="583"/>
      <c r="O296" s="583"/>
      <c r="P296" s="583"/>
      <c r="Q296" s="837"/>
      <c r="R296" s="582"/>
      <c r="S296" s="583"/>
      <c r="T296" s="583"/>
      <c r="U296" s="583"/>
      <c r="V296" s="583"/>
      <c r="W296" s="583"/>
      <c r="X296" s="583"/>
      <c r="Y296" s="583"/>
      <c r="Z296" s="583"/>
      <c r="AA296" s="583"/>
      <c r="AB296" s="583"/>
      <c r="AC296" s="583"/>
      <c r="AD296" s="583"/>
      <c r="AE296" s="583"/>
      <c r="AF296" s="583"/>
      <c r="AG296" s="583"/>
      <c r="AH296" s="583"/>
      <c r="AI296" s="583"/>
      <c r="AJ296" s="583"/>
      <c r="AK296" s="837"/>
      <c r="AL296" s="45"/>
      <c r="AM296" s="64"/>
    </row>
    <row r="297" spans="1:39" ht="18" customHeight="1">
      <c r="A297" s="42"/>
      <c r="B297" s="63"/>
      <c r="C297" s="45"/>
      <c r="D297" s="846" t="s">
        <v>92</v>
      </c>
      <c r="E297" s="847"/>
      <c r="F297" s="578"/>
      <c r="G297" s="579"/>
      <c r="H297" s="579"/>
      <c r="I297" s="579"/>
      <c r="J297" s="579"/>
      <c r="K297" s="835"/>
      <c r="L297" s="578"/>
      <c r="M297" s="579"/>
      <c r="N297" s="579"/>
      <c r="O297" s="579"/>
      <c r="P297" s="579"/>
      <c r="Q297" s="835"/>
      <c r="R297" s="578"/>
      <c r="S297" s="579"/>
      <c r="T297" s="579"/>
      <c r="U297" s="579"/>
      <c r="V297" s="579"/>
      <c r="W297" s="579"/>
      <c r="X297" s="579"/>
      <c r="Y297" s="579"/>
      <c r="Z297" s="579"/>
      <c r="AA297" s="579"/>
      <c r="AB297" s="579"/>
      <c r="AC297" s="579"/>
      <c r="AD297" s="579"/>
      <c r="AE297" s="579"/>
      <c r="AF297" s="579"/>
      <c r="AG297" s="579"/>
      <c r="AH297" s="579"/>
      <c r="AI297" s="579"/>
      <c r="AJ297" s="579"/>
      <c r="AK297" s="835"/>
      <c r="AL297" s="45"/>
      <c r="AM297" s="64"/>
    </row>
    <row r="298" spans="1:39" ht="18" customHeight="1">
      <c r="A298" s="42"/>
      <c r="B298" s="63"/>
      <c r="C298" s="45"/>
      <c r="D298" s="848"/>
      <c r="E298" s="849"/>
      <c r="F298" s="580"/>
      <c r="G298" s="581"/>
      <c r="H298" s="581"/>
      <c r="I298" s="581"/>
      <c r="J298" s="581"/>
      <c r="K298" s="836"/>
      <c r="L298" s="580"/>
      <c r="M298" s="581"/>
      <c r="N298" s="581"/>
      <c r="O298" s="581"/>
      <c r="P298" s="581"/>
      <c r="Q298" s="836"/>
      <c r="R298" s="580"/>
      <c r="S298" s="581"/>
      <c r="T298" s="581"/>
      <c r="U298" s="581"/>
      <c r="V298" s="581"/>
      <c r="W298" s="581"/>
      <c r="X298" s="581"/>
      <c r="Y298" s="581"/>
      <c r="Z298" s="581"/>
      <c r="AA298" s="581"/>
      <c r="AB298" s="581"/>
      <c r="AC298" s="581"/>
      <c r="AD298" s="581"/>
      <c r="AE298" s="581"/>
      <c r="AF298" s="581"/>
      <c r="AG298" s="581"/>
      <c r="AH298" s="581"/>
      <c r="AI298" s="581"/>
      <c r="AJ298" s="581"/>
      <c r="AK298" s="836"/>
      <c r="AL298" s="45"/>
      <c r="AM298" s="64"/>
    </row>
    <row r="299" spans="1:39" ht="18" customHeight="1">
      <c r="A299" s="42"/>
      <c r="B299" s="63"/>
      <c r="C299" s="45"/>
      <c r="D299" s="848"/>
      <c r="E299" s="849"/>
      <c r="F299" s="580"/>
      <c r="G299" s="581"/>
      <c r="H299" s="581"/>
      <c r="I299" s="581"/>
      <c r="J299" s="581"/>
      <c r="K299" s="836"/>
      <c r="L299" s="580"/>
      <c r="M299" s="581"/>
      <c r="N299" s="581"/>
      <c r="O299" s="581"/>
      <c r="P299" s="581"/>
      <c r="Q299" s="836"/>
      <c r="R299" s="580"/>
      <c r="S299" s="581"/>
      <c r="T299" s="581"/>
      <c r="U299" s="581"/>
      <c r="V299" s="581"/>
      <c r="W299" s="581"/>
      <c r="X299" s="581"/>
      <c r="Y299" s="581"/>
      <c r="Z299" s="581"/>
      <c r="AA299" s="581"/>
      <c r="AB299" s="581"/>
      <c r="AC299" s="581"/>
      <c r="AD299" s="581"/>
      <c r="AE299" s="581"/>
      <c r="AF299" s="581"/>
      <c r="AG299" s="581"/>
      <c r="AH299" s="581"/>
      <c r="AI299" s="581"/>
      <c r="AJ299" s="581"/>
      <c r="AK299" s="836"/>
      <c r="AL299" s="45"/>
      <c r="AM299" s="64"/>
    </row>
    <row r="300" spans="1:39" ht="18" customHeight="1">
      <c r="A300" s="42"/>
      <c r="B300" s="63"/>
      <c r="C300" s="45"/>
      <c r="D300" s="848"/>
      <c r="E300" s="849"/>
      <c r="F300" s="580"/>
      <c r="G300" s="581"/>
      <c r="H300" s="581"/>
      <c r="I300" s="581"/>
      <c r="J300" s="581"/>
      <c r="K300" s="836"/>
      <c r="L300" s="580"/>
      <c r="M300" s="581"/>
      <c r="N300" s="581"/>
      <c r="O300" s="581"/>
      <c r="P300" s="581"/>
      <c r="Q300" s="836"/>
      <c r="R300" s="580"/>
      <c r="S300" s="581"/>
      <c r="T300" s="581"/>
      <c r="U300" s="581"/>
      <c r="V300" s="581"/>
      <c r="W300" s="581"/>
      <c r="X300" s="581"/>
      <c r="Y300" s="581"/>
      <c r="Z300" s="581"/>
      <c r="AA300" s="581"/>
      <c r="AB300" s="581"/>
      <c r="AC300" s="581"/>
      <c r="AD300" s="581"/>
      <c r="AE300" s="581"/>
      <c r="AF300" s="581"/>
      <c r="AG300" s="581"/>
      <c r="AH300" s="581"/>
      <c r="AI300" s="581"/>
      <c r="AJ300" s="581"/>
      <c r="AK300" s="836"/>
      <c r="AL300" s="45"/>
      <c r="AM300" s="64"/>
    </row>
    <row r="301" spans="1:39" ht="18" customHeight="1">
      <c r="A301" s="42"/>
      <c r="B301" s="63"/>
      <c r="C301" s="45"/>
      <c r="D301" s="848"/>
      <c r="E301" s="849"/>
      <c r="F301" s="580"/>
      <c r="G301" s="581"/>
      <c r="H301" s="581"/>
      <c r="I301" s="581"/>
      <c r="J301" s="581"/>
      <c r="K301" s="836"/>
      <c r="L301" s="580"/>
      <c r="M301" s="581"/>
      <c r="N301" s="581"/>
      <c r="O301" s="581"/>
      <c r="P301" s="581"/>
      <c r="Q301" s="836"/>
      <c r="R301" s="580"/>
      <c r="S301" s="581"/>
      <c r="T301" s="581"/>
      <c r="U301" s="581"/>
      <c r="V301" s="581"/>
      <c r="W301" s="581"/>
      <c r="X301" s="581"/>
      <c r="Y301" s="581"/>
      <c r="Z301" s="581"/>
      <c r="AA301" s="581"/>
      <c r="AB301" s="581"/>
      <c r="AC301" s="581"/>
      <c r="AD301" s="581"/>
      <c r="AE301" s="581"/>
      <c r="AF301" s="581"/>
      <c r="AG301" s="581"/>
      <c r="AH301" s="581"/>
      <c r="AI301" s="581"/>
      <c r="AJ301" s="581"/>
      <c r="AK301" s="836"/>
      <c r="AL301" s="45"/>
      <c r="AM301" s="64"/>
    </row>
    <row r="302" spans="1:39" ht="18" customHeight="1">
      <c r="A302" s="42"/>
      <c r="B302" s="63"/>
      <c r="C302" s="45"/>
      <c r="D302" s="848"/>
      <c r="E302" s="849"/>
      <c r="F302" s="580"/>
      <c r="G302" s="581"/>
      <c r="H302" s="581"/>
      <c r="I302" s="581"/>
      <c r="J302" s="581"/>
      <c r="K302" s="836"/>
      <c r="L302" s="580"/>
      <c r="M302" s="581"/>
      <c r="N302" s="581"/>
      <c r="O302" s="581"/>
      <c r="P302" s="581"/>
      <c r="Q302" s="836"/>
      <c r="R302" s="580"/>
      <c r="S302" s="581"/>
      <c r="T302" s="581"/>
      <c r="U302" s="581"/>
      <c r="V302" s="581"/>
      <c r="W302" s="581"/>
      <c r="X302" s="581"/>
      <c r="Y302" s="581"/>
      <c r="Z302" s="581"/>
      <c r="AA302" s="581"/>
      <c r="AB302" s="581"/>
      <c r="AC302" s="581"/>
      <c r="AD302" s="581"/>
      <c r="AE302" s="581"/>
      <c r="AF302" s="581"/>
      <c r="AG302" s="581"/>
      <c r="AH302" s="581"/>
      <c r="AI302" s="581"/>
      <c r="AJ302" s="581"/>
      <c r="AK302" s="836"/>
      <c r="AL302" s="45"/>
      <c r="AM302" s="64"/>
    </row>
    <row r="303" spans="1:39" ht="18" customHeight="1">
      <c r="A303" s="42"/>
      <c r="B303" s="63"/>
      <c r="C303" s="45"/>
      <c r="D303" s="850"/>
      <c r="E303" s="851"/>
      <c r="F303" s="582"/>
      <c r="G303" s="583"/>
      <c r="H303" s="583"/>
      <c r="I303" s="583"/>
      <c r="J303" s="583"/>
      <c r="K303" s="837"/>
      <c r="L303" s="582"/>
      <c r="M303" s="583"/>
      <c r="N303" s="583"/>
      <c r="O303" s="583"/>
      <c r="P303" s="583"/>
      <c r="Q303" s="837"/>
      <c r="R303" s="582"/>
      <c r="S303" s="583"/>
      <c r="T303" s="583"/>
      <c r="U303" s="583"/>
      <c r="V303" s="583"/>
      <c r="W303" s="583"/>
      <c r="X303" s="583"/>
      <c r="Y303" s="583"/>
      <c r="Z303" s="583"/>
      <c r="AA303" s="583"/>
      <c r="AB303" s="583"/>
      <c r="AC303" s="583"/>
      <c r="AD303" s="583"/>
      <c r="AE303" s="583"/>
      <c r="AF303" s="583"/>
      <c r="AG303" s="583"/>
      <c r="AH303" s="583"/>
      <c r="AI303" s="583"/>
      <c r="AJ303" s="583"/>
      <c r="AK303" s="837"/>
      <c r="AL303" s="45"/>
      <c r="AM303" s="64"/>
    </row>
    <row r="304" spans="1:39" ht="18" customHeight="1">
      <c r="A304" s="42"/>
      <c r="B304" s="63"/>
      <c r="C304" s="45"/>
      <c r="D304" s="38" t="s">
        <v>10</v>
      </c>
      <c r="E304" s="903" t="s">
        <v>11</v>
      </c>
      <c r="F304" s="903"/>
      <c r="G304" s="903"/>
      <c r="H304" s="903"/>
      <c r="I304" s="903"/>
      <c r="J304" s="903"/>
      <c r="K304" s="903"/>
      <c r="L304" s="903"/>
      <c r="M304" s="903"/>
      <c r="N304" s="903"/>
      <c r="O304" s="903"/>
      <c r="P304" s="903"/>
      <c r="Q304" s="903"/>
      <c r="R304" s="903"/>
      <c r="S304" s="903"/>
      <c r="T304" s="903"/>
      <c r="U304" s="903"/>
      <c r="V304" s="903"/>
      <c r="W304" s="903"/>
      <c r="X304" s="903"/>
      <c r="Y304" s="903"/>
      <c r="Z304" s="903"/>
      <c r="AA304" s="903"/>
      <c r="AB304" s="903"/>
      <c r="AC304" s="903"/>
      <c r="AD304" s="903"/>
      <c r="AE304" s="903"/>
      <c r="AF304" s="903"/>
      <c r="AG304" s="903"/>
      <c r="AH304" s="903"/>
      <c r="AI304" s="903"/>
      <c r="AJ304" s="903"/>
      <c r="AK304" s="903"/>
      <c r="AL304" s="45"/>
      <c r="AM304" s="64"/>
    </row>
    <row r="305" spans="1:40" ht="18" customHeight="1">
      <c r="A305" s="42"/>
      <c r="B305" s="63"/>
      <c r="C305" s="45"/>
      <c r="D305" s="38" t="s">
        <v>10</v>
      </c>
      <c r="E305" s="852" t="s">
        <v>51</v>
      </c>
      <c r="F305" s="852"/>
      <c r="G305" s="852"/>
      <c r="H305" s="852"/>
      <c r="I305" s="852"/>
      <c r="J305" s="852"/>
      <c r="K305" s="852"/>
      <c r="L305" s="852"/>
      <c r="M305" s="852"/>
      <c r="N305" s="852"/>
      <c r="O305" s="852"/>
      <c r="P305" s="852"/>
      <c r="Q305" s="852"/>
      <c r="R305" s="852"/>
      <c r="S305" s="852"/>
      <c r="T305" s="852"/>
      <c r="U305" s="852"/>
      <c r="V305" s="852"/>
      <c r="W305" s="852"/>
      <c r="X305" s="852"/>
      <c r="Y305" s="852"/>
      <c r="Z305" s="852"/>
      <c r="AA305" s="852"/>
      <c r="AB305" s="852"/>
      <c r="AC305" s="852"/>
      <c r="AD305" s="852"/>
      <c r="AE305" s="852"/>
      <c r="AF305" s="852"/>
      <c r="AG305" s="852"/>
      <c r="AH305" s="852"/>
      <c r="AI305" s="852"/>
      <c r="AJ305" s="852"/>
      <c r="AK305" s="852"/>
      <c r="AL305" s="45"/>
      <c r="AM305" s="64"/>
    </row>
    <row r="306" spans="1:40" ht="18" customHeight="1" thickBot="1">
      <c r="A306" s="42"/>
      <c r="B306" s="65"/>
      <c r="C306" s="86"/>
      <c r="D306" s="86"/>
      <c r="E306" s="87"/>
      <c r="F306" s="87"/>
      <c r="G306" s="87"/>
      <c r="H306" s="87"/>
      <c r="I306" s="87"/>
      <c r="J306" s="87"/>
      <c r="K306" s="87"/>
      <c r="L306" s="87"/>
      <c r="M306" s="87"/>
      <c r="N306" s="87"/>
      <c r="O306" s="86"/>
      <c r="P306" s="86"/>
      <c r="Q306" s="86"/>
      <c r="R306" s="86"/>
      <c r="S306" s="86"/>
      <c r="T306" s="86"/>
      <c r="U306" s="86"/>
      <c r="V306" s="86"/>
      <c r="W306" s="87"/>
      <c r="X306" s="87"/>
      <c r="Y306" s="87"/>
      <c r="Z306" s="87"/>
      <c r="AA306" s="87"/>
      <c r="AB306" s="87"/>
      <c r="AC306" s="87"/>
      <c r="AD306" s="87"/>
      <c r="AE306" s="87"/>
      <c r="AF306" s="66"/>
      <c r="AG306" s="66"/>
      <c r="AH306" s="66"/>
      <c r="AI306" s="66"/>
      <c r="AJ306" s="66"/>
      <c r="AK306" s="66"/>
      <c r="AL306" s="66"/>
      <c r="AM306" s="67"/>
    </row>
    <row r="307" spans="1:40" ht="15" customHeight="1">
      <c r="A307" s="42"/>
      <c r="B307" s="869">
        <f>B276+1</f>
        <v>68</v>
      </c>
      <c r="C307" s="870"/>
      <c r="D307" s="588" t="s">
        <v>239</v>
      </c>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89"/>
      <c r="AL307" s="589"/>
      <c r="AM307" s="844"/>
    </row>
    <row r="308" spans="1:40" ht="15" customHeight="1">
      <c r="A308" s="42"/>
      <c r="B308" s="855"/>
      <c r="C308" s="856"/>
      <c r="D308" s="865"/>
      <c r="E308" s="866"/>
      <c r="F308" s="866"/>
      <c r="G308" s="866"/>
      <c r="H308" s="866"/>
      <c r="I308" s="866"/>
      <c r="J308" s="866"/>
      <c r="K308" s="866"/>
      <c r="L308" s="866"/>
      <c r="M308" s="866"/>
      <c r="N308" s="866"/>
      <c r="O308" s="866"/>
      <c r="P308" s="866"/>
      <c r="Q308" s="866"/>
      <c r="R308" s="866"/>
      <c r="S308" s="866"/>
      <c r="T308" s="866"/>
      <c r="U308" s="866"/>
      <c r="V308" s="866"/>
      <c r="W308" s="866"/>
      <c r="X308" s="866"/>
      <c r="Y308" s="866"/>
      <c r="Z308" s="866"/>
      <c r="AA308" s="866"/>
      <c r="AB308" s="866"/>
      <c r="AC308" s="866"/>
      <c r="AD308" s="866"/>
      <c r="AE308" s="866"/>
      <c r="AF308" s="866"/>
      <c r="AG308" s="866"/>
      <c r="AH308" s="866"/>
      <c r="AI308" s="866"/>
      <c r="AJ308" s="866"/>
      <c r="AK308" s="866"/>
      <c r="AL308" s="866"/>
      <c r="AM308" s="867"/>
    </row>
    <row r="309" spans="1:40" ht="18" customHeight="1">
      <c r="A309" s="42"/>
      <c r="B309" s="855"/>
      <c r="C309" s="856"/>
      <c r="D309" s="563" t="s">
        <v>130</v>
      </c>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4"/>
      <c r="AL309" s="564"/>
      <c r="AM309" s="853"/>
    </row>
    <row r="310" spans="1:40" ht="18" customHeight="1">
      <c r="A310" s="42"/>
      <c r="B310" s="855"/>
      <c r="C310" s="856"/>
      <c r="D310" s="563"/>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4"/>
      <c r="AL310" s="564"/>
      <c r="AM310" s="853"/>
    </row>
    <row r="311" spans="1:40" ht="18" customHeight="1">
      <c r="A311" s="42"/>
      <c r="B311" s="855"/>
      <c r="C311" s="856"/>
      <c r="D311" s="563"/>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4"/>
      <c r="AL311" s="564"/>
      <c r="AM311" s="853"/>
    </row>
    <row r="312" spans="1:40" ht="18" customHeight="1">
      <c r="A312" s="42"/>
      <c r="B312" s="855"/>
      <c r="C312" s="856"/>
      <c r="D312" s="590"/>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91"/>
      <c r="AL312" s="591"/>
      <c r="AM312" s="845"/>
    </row>
    <row r="313" spans="1:40" ht="15" customHeight="1">
      <c r="A313" s="42"/>
      <c r="B313" s="824">
        <f>B307+1</f>
        <v>69</v>
      </c>
      <c r="C313" s="825"/>
      <c r="D313" s="602" t="s">
        <v>275</v>
      </c>
      <c r="E313" s="603"/>
      <c r="F313" s="603"/>
      <c r="G313" s="603"/>
      <c r="H313" s="603"/>
      <c r="I313" s="603"/>
      <c r="J313" s="603"/>
      <c r="K313" s="603"/>
      <c r="L313" s="603"/>
      <c r="M313" s="603"/>
      <c r="N313" s="603"/>
      <c r="O313" s="603"/>
      <c r="P313" s="603"/>
      <c r="Q313" s="603"/>
      <c r="R313" s="603"/>
      <c r="S313" s="603"/>
      <c r="T313" s="603"/>
      <c r="U313" s="603"/>
      <c r="V313" s="603"/>
      <c r="W313" s="603"/>
      <c r="X313" s="603"/>
      <c r="Y313" s="603"/>
      <c r="Z313" s="603"/>
      <c r="AA313" s="603"/>
      <c r="AB313" s="603"/>
      <c r="AC313" s="603"/>
      <c r="AD313" s="603"/>
      <c r="AE313" s="603"/>
      <c r="AF313" s="603"/>
      <c r="AG313" s="603"/>
      <c r="AH313" s="824"/>
      <c r="AI313" s="829"/>
      <c r="AJ313" s="829"/>
      <c r="AK313" s="829"/>
      <c r="AL313" s="829"/>
      <c r="AM313" s="830"/>
      <c r="AN313" s="95"/>
    </row>
    <row r="314" spans="1:40" ht="15" customHeight="1">
      <c r="A314" s="42"/>
      <c r="B314" s="812"/>
      <c r="C314" s="826"/>
      <c r="D314" s="563"/>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812"/>
      <c r="AI314" s="813"/>
      <c r="AJ314" s="813"/>
      <c r="AK314" s="813"/>
      <c r="AL314" s="813"/>
      <c r="AM314" s="814"/>
    </row>
    <row r="315" spans="1:40" ht="15" customHeight="1">
      <c r="A315" s="42"/>
      <c r="B315" s="812"/>
      <c r="C315" s="826"/>
      <c r="D315" s="563"/>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812"/>
      <c r="AI315" s="813"/>
      <c r="AJ315" s="813"/>
      <c r="AK315" s="813"/>
      <c r="AL315" s="813"/>
      <c r="AM315" s="814"/>
    </row>
    <row r="316" spans="1:40" ht="15" customHeight="1">
      <c r="A316" s="42"/>
      <c r="B316" s="812"/>
      <c r="C316" s="826"/>
      <c r="D316" s="563"/>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812"/>
      <c r="AI316" s="813"/>
      <c r="AJ316" s="813"/>
      <c r="AK316" s="813"/>
      <c r="AL316" s="813"/>
      <c r="AM316" s="814"/>
    </row>
    <row r="317" spans="1:40" ht="15" customHeight="1">
      <c r="A317" s="42"/>
      <c r="B317" s="812"/>
      <c r="C317" s="826"/>
      <c r="D317" s="879" t="s">
        <v>568</v>
      </c>
      <c r="E317" s="880"/>
      <c r="F317" s="880"/>
      <c r="G317" s="880"/>
      <c r="H317" s="880"/>
      <c r="I317" s="880"/>
      <c r="J317" s="880"/>
      <c r="K317" s="880"/>
      <c r="L317" s="880"/>
      <c r="M317" s="880"/>
      <c r="N317" s="880"/>
      <c r="O317" s="880"/>
      <c r="P317" s="880"/>
      <c r="Q317" s="880"/>
      <c r="R317" s="880"/>
      <c r="S317" s="880"/>
      <c r="T317" s="880"/>
      <c r="U317" s="880"/>
      <c r="V317" s="880"/>
      <c r="W317" s="880"/>
      <c r="X317" s="880"/>
      <c r="Y317" s="880"/>
      <c r="Z317" s="880"/>
      <c r="AA317" s="880"/>
      <c r="AB317" s="880"/>
      <c r="AC317" s="880"/>
      <c r="AD317" s="880"/>
      <c r="AE317" s="880"/>
      <c r="AF317" s="880"/>
      <c r="AG317" s="881"/>
      <c r="AH317" s="812"/>
      <c r="AI317" s="813"/>
      <c r="AJ317" s="813"/>
      <c r="AK317" s="813"/>
      <c r="AL317" s="813"/>
      <c r="AM317" s="814"/>
      <c r="AN317" s="95"/>
    </row>
    <row r="318" spans="1:40" ht="15" customHeight="1">
      <c r="A318" s="42"/>
      <c r="B318" s="812"/>
      <c r="C318" s="826"/>
      <c r="D318" s="882"/>
      <c r="E318" s="883"/>
      <c r="F318" s="883"/>
      <c r="G318" s="883"/>
      <c r="H318" s="883"/>
      <c r="I318" s="883"/>
      <c r="J318" s="883"/>
      <c r="K318" s="883"/>
      <c r="L318" s="883"/>
      <c r="M318" s="883"/>
      <c r="N318" s="883"/>
      <c r="O318" s="883"/>
      <c r="P318" s="883"/>
      <c r="Q318" s="883"/>
      <c r="R318" s="883"/>
      <c r="S318" s="883"/>
      <c r="T318" s="883"/>
      <c r="U318" s="883"/>
      <c r="V318" s="883"/>
      <c r="W318" s="883"/>
      <c r="X318" s="883"/>
      <c r="Y318" s="883"/>
      <c r="Z318" s="883"/>
      <c r="AA318" s="883"/>
      <c r="AB318" s="883"/>
      <c r="AC318" s="883"/>
      <c r="AD318" s="883"/>
      <c r="AE318" s="883"/>
      <c r="AF318" s="883"/>
      <c r="AG318" s="884"/>
      <c r="AH318" s="812"/>
      <c r="AI318" s="813"/>
      <c r="AJ318" s="813"/>
      <c r="AK318" s="813"/>
      <c r="AL318" s="813"/>
      <c r="AM318" s="814"/>
    </row>
    <row r="319" spans="1:40" ht="15" customHeight="1">
      <c r="A319" s="42"/>
      <c r="B319" s="812"/>
      <c r="C319" s="826"/>
      <c r="D319" s="882"/>
      <c r="E319" s="883"/>
      <c r="F319" s="883"/>
      <c r="G319" s="883"/>
      <c r="H319" s="883"/>
      <c r="I319" s="883"/>
      <c r="J319" s="883"/>
      <c r="K319" s="883"/>
      <c r="L319" s="883"/>
      <c r="M319" s="883"/>
      <c r="N319" s="883"/>
      <c r="O319" s="883"/>
      <c r="P319" s="883"/>
      <c r="Q319" s="883"/>
      <c r="R319" s="883"/>
      <c r="S319" s="883"/>
      <c r="T319" s="883"/>
      <c r="U319" s="883"/>
      <c r="V319" s="883"/>
      <c r="W319" s="883"/>
      <c r="X319" s="883"/>
      <c r="Y319" s="883"/>
      <c r="Z319" s="883"/>
      <c r="AA319" s="883"/>
      <c r="AB319" s="883"/>
      <c r="AC319" s="883"/>
      <c r="AD319" s="883"/>
      <c r="AE319" s="883"/>
      <c r="AF319" s="883"/>
      <c r="AG319" s="884"/>
      <c r="AH319" s="812"/>
      <c r="AI319" s="813"/>
      <c r="AJ319" s="813"/>
      <c r="AK319" s="813"/>
      <c r="AL319" s="813"/>
      <c r="AM319" s="814"/>
    </row>
    <row r="320" spans="1:40" ht="15" customHeight="1">
      <c r="A320" s="42"/>
      <c r="B320" s="812"/>
      <c r="C320" s="826"/>
      <c r="D320" s="882"/>
      <c r="E320" s="883"/>
      <c r="F320" s="883"/>
      <c r="G320" s="883"/>
      <c r="H320" s="883"/>
      <c r="I320" s="883"/>
      <c r="J320" s="883"/>
      <c r="K320" s="883"/>
      <c r="L320" s="883"/>
      <c r="M320" s="883"/>
      <c r="N320" s="883"/>
      <c r="O320" s="883"/>
      <c r="P320" s="883"/>
      <c r="Q320" s="883"/>
      <c r="R320" s="883"/>
      <c r="S320" s="883"/>
      <c r="T320" s="883"/>
      <c r="U320" s="883"/>
      <c r="V320" s="883"/>
      <c r="W320" s="883"/>
      <c r="X320" s="883"/>
      <c r="Y320" s="883"/>
      <c r="Z320" s="883"/>
      <c r="AA320" s="883"/>
      <c r="AB320" s="883"/>
      <c r="AC320" s="883"/>
      <c r="AD320" s="883"/>
      <c r="AE320" s="883"/>
      <c r="AF320" s="883"/>
      <c r="AG320" s="884"/>
      <c r="AH320" s="812"/>
      <c r="AI320" s="813"/>
      <c r="AJ320" s="813"/>
      <c r="AK320" s="813"/>
      <c r="AL320" s="813"/>
      <c r="AM320" s="814"/>
    </row>
    <row r="321" spans="1:40" ht="15" customHeight="1">
      <c r="A321" s="42"/>
      <c r="B321" s="812"/>
      <c r="C321" s="826"/>
      <c r="D321" s="882"/>
      <c r="E321" s="883"/>
      <c r="F321" s="883"/>
      <c r="G321" s="883"/>
      <c r="H321" s="883"/>
      <c r="I321" s="883"/>
      <c r="J321" s="883"/>
      <c r="K321" s="883"/>
      <c r="L321" s="883"/>
      <c r="M321" s="883"/>
      <c r="N321" s="883"/>
      <c r="O321" s="883"/>
      <c r="P321" s="883"/>
      <c r="Q321" s="883"/>
      <c r="R321" s="883"/>
      <c r="S321" s="883"/>
      <c r="T321" s="883"/>
      <c r="U321" s="883"/>
      <c r="V321" s="883"/>
      <c r="W321" s="883"/>
      <c r="X321" s="883"/>
      <c r="Y321" s="883"/>
      <c r="Z321" s="883"/>
      <c r="AA321" s="883"/>
      <c r="AB321" s="883"/>
      <c r="AC321" s="883"/>
      <c r="AD321" s="883"/>
      <c r="AE321" s="883"/>
      <c r="AF321" s="883"/>
      <c r="AG321" s="884"/>
      <c r="AH321" s="812"/>
      <c r="AI321" s="813"/>
      <c r="AJ321" s="813"/>
      <c r="AK321" s="813"/>
      <c r="AL321" s="813"/>
      <c r="AM321" s="814"/>
    </row>
    <row r="322" spans="1:40" ht="15" customHeight="1">
      <c r="A322" s="42"/>
      <c r="B322" s="812"/>
      <c r="C322" s="826"/>
      <c r="D322" s="882"/>
      <c r="E322" s="883"/>
      <c r="F322" s="883"/>
      <c r="G322" s="883"/>
      <c r="H322" s="883"/>
      <c r="I322" s="883"/>
      <c r="J322" s="883"/>
      <c r="K322" s="883"/>
      <c r="L322" s="883"/>
      <c r="M322" s="883"/>
      <c r="N322" s="883"/>
      <c r="O322" s="883"/>
      <c r="P322" s="883"/>
      <c r="Q322" s="883"/>
      <c r="R322" s="883"/>
      <c r="S322" s="883"/>
      <c r="T322" s="883"/>
      <c r="U322" s="883"/>
      <c r="V322" s="883"/>
      <c r="W322" s="883"/>
      <c r="X322" s="883"/>
      <c r="Y322" s="883"/>
      <c r="Z322" s="883"/>
      <c r="AA322" s="883"/>
      <c r="AB322" s="883"/>
      <c r="AC322" s="883"/>
      <c r="AD322" s="883"/>
      <c r="AE322" s="883"/>
      <c r="AF322" s="883"/>
      <c r="AG322" s="884"/>
      <c r="AH322" s="812"/>
      <c r="AI322" s="813"/>
      <c r="AJ322" s="813"/>
      <c r="AK322" s="813"/>
      <c r="AL322" s="813"/>
      <c r="AM322" s="814"/>
    </row>
    <row r="323" spans="1:40" ht="15" customHeight="1">
      <c r="A323" s="42"/>
      <c r="B323" s="812"/>
      <c r="C323" s="826"/>
      <c r="D323" s="882"/>
      <c r="E323" s="883"/>
      <c r="F323" s="883"/>
      <c r="G323" s="883"/>
      <c r="H323" s="883"/>
      <c r="I323" s="883"/>
      <c r="J323" s="883"/>
      <c r="K323" s="883"/>
      <c r="L323" s="883"/>
      <c r="M323" s="883"/>
      <c r="N323" s="883"/>
      <c r="O323" s="883"/>
      <c r="P323" s="883"/>
      <c r="Q323" s="883"/>
      <c r="R323" s="883"/>
      <c r="S323" s="883"/>
      <c r="T323" s="883"/>
      <c r="U323" s="883"/>
      <c r="V323" s="883"/>
      <c r="W323" s="883"/>
      <c r="X323" s="883"/>
      <c r="Y323" s="883"/>
      <c r="Z323" s="883"/>
      <c r="AA323" s="883"/>
      <c r="AB323" s="883"/>
      <c r="AC323" s="883"/>
      <c r="AD323" s="883"/>
      <c r="AE323" s="883"/>
      <c r="AF323" s="883"/>
      <c r="AG323" s="884"/>
      <c r="AH323" s="812"/>
      <c r="AI323" s="813"/>
      <c r="AJ323" s="813"/>
      <c r="AK323" s="813"/>
      <c r="AL323" s="813"/>
      <c r="AM323" s="814"/>
    </row>
    <row r="324" spans="1:40" ht="15" customHeight="1">
      <c r="A324" s="42"/>
      <c r="B324" s="812"/>
      <c r="C324" s="826"/>
      <c r="D324" s="882"/>
      <c r="E324" s="883"/>
      <c r="F324" s="883"/>
      <c r="G324" s="883"/>
      <c r="H324" s="883"/>
      <c r="I324" s="883"/>
      <c r="J324" s="883"/>
      <c r="K324" s="883"/>
      <c r="L324" s="883"/>
      <c r="M324" s="883"/>
      <c r="N324" s="883"/>
      <c r="O324" s="883"/>
      <c r="P324" s="883"/>
      <c r="Q324" s="883"/>
      <c r="R324" s="883"/>
      <c r="S324" s="883"/>
      <c r="T324" s="883"/>
      <c r="U324" s="883"/>
      <c r="V324" s="883"/>
      <c r="W324" s="883"/>
      <c r="X324" s="883"/>
      <c r="Y324" s="883"/>
      <c r="Z324" s="883"/>
      <c r="AA324" s="883"/>
      <c r="AB324" s="883"/>
      <c r="AC324" s="883"/>
      <c r="AD324" s="883"/>
      <c r="AE324" s="883"/>
      <c r="AF324" s="883"/>
      <c r="AG324" s="884"/>
      <c r="AH324" s="812"/>
      <c r="AI324" s="813"/>
      <c r="AJ324" s="813"/>
      <c r="AK324" s="813"/>
      <c r="AL324" s="813"/>
      <c r="AM324" s="814"/>
    </row>
    <row r="325" spans="1:40" ht="15" customHeight="1">
      <c r="A325" s="42"/>
      <c r="B325" s="812"/>
      <c r="C325" s="826"/>
      <c r="D325" s="882"/>
      <c r="E325" s="883"/>
      <c r="F325" s="883"/>
      <c r="G325" s="883"/>
      <c r="H325" s="883"/>
      <c r="I325" s="883"/>
      <c r="J325" s="883"/>
      <c r="K325" s="883"/>
      <c r="L325" s="883"/>
      <c r="M325" s="883"/>
      <c r="N325" s="883"/>
      <c r="O325" s="883"/>
      <c r="P325" s="883"/>
      <c r="Q325" s="883"/>
      <c r="R325" s="883"/>
      <c r="S325" s="883"/>
      <c r="T325" s="883"/>
      <c r="U325" s="883"/>
      <c r="V325" s="883"/>
      <c r="W325" s="883"/>
      <c r="X325" s="883"/>
      <c r="Y325" s="883"/>
      <c r="Z325" s="883"/>
      <c r="AA325" s="883"/>
      <c r="AB325" s="883"/>
      <c r="AC325" s="883"/>
      <c r="AD325" s="883"/>
      <c r="AE325" s="883"/>
      <c r="AF325" s="883"/>
      <c r="AG325" s="884"/>
      <c r="AH325" s="812"/>
      <c r="AI325" s="813"/>
      <c r="AJ325" s="813"/>
      <c r="AK325" s="813"/>
      <c r="AL325" s="813"/>
      <c r="AM325" s="814"/>
    </row>
    <row r="326" spans="1:40" ht="15" customHeight="1">
      <c r="A326" s="42"/>
      <c r="B326" s="812"/>
      <c r="C326" s="826"/>
      <c r="D326" s="882"/>
      <c r="E326" s="883"/>
      <c r="F326" s="883"/>
      <c r="G326" s="883"/>
      <c r="H326" s="883"/>
      <c r="I326" s="883"/>
      <c r="J326" s="883"/>
      <c r="K326" s="883"/>
      <c r="L326" s="883"/>
      <c r="M326" s="883"/>
      <c r="N326" s="883"/>
      <c r="O326" s="883"/>
      <c r="P326" s="883"/>
      <c r="Q326" s="883"/>
      <c r="R326" s="883"/>
      <c r="S326" s="883"/>
      <c r="T326" s="883"/>
      <c r="U326" s="883"/>
      <c r="V326" s="883"/>
      <c r="W326" s="883"/>
      <c r="X326" s="883"/>
      <c r="Y326" s="883"/>
      <c r="Z326" s="883"/>
      <c r="AA326" s="883"/>
      <c r="AB326" s="883"/>
      <c r="AC326" s="883"/>
      <c r="AD326" s="883"/>
      <c r="AE326" s="883"/>
      <c r="AF326" s="883"/>
      <c r="AG326" s="884"/>
      <c r="AH326" s="812"/>
      <c r="AI326" s="813"/>
      <c r="AJ326" s="813"/>
      <c r="AK326" s="813"/>
      <c r="AL326" s="813"/>
      <c r="AM326" s="814"/>
    </row>
    <row r="327" spans="1:40" ht="15" customHeight="1" thickBot="1">
      <c r="A327" s="42"/>
      <c r="B327" s="815"/>
      <c r="C327" s="854"/>
      <c r="D327" s="885"/>
      <c r="E327" s="886"/>
      <c r="F327" s="886"/>
      <c r="G327" s="886"/>
      <c r="H327" s="886"/>
      <c r="I327" s="886"/>
      <c r="J327" s="886"/>
      <c r="K327" s="886"/>
      <c r="L327" s="886"/>
      <c r="M327" s="886"/>
      <c r="N327" s="886"/>
      <c r="O327" s="886"/>
      <c r="P327" s="886"/>
      <c r="Q327" s="886"/>
      <c r="R327" s="886"/>
      <c r="S327" s="886"/>
      <c r="T327" s="886"/>
      <c r="U327" s="886"/>
      <c r="V327" s="886"/>
      <c r="W327" s="886"/>
      <c r="X327" s="886"/>
      <c r="Y327" s="886"/>
      <c r="Z327" s="886"/>
      <c r="AA327" s="886"/>
      <c r="AB327" s="886"/>
      <c r="AC327" s="886"/>
      <c r="AD327" s="886"/>
      <c r="AE327" s="886"/>
      <c r="AF327" s="886"/>
      <c r="AG327" s="887"/>
      <c r="AH327" s="815"/>
      <c r="AI327" s="816"/>
      <c r="AJ327" s="816"/>
      <c r="AK327" s="816"/>
      <c r="AL327" s="816"/>
      <c r="AM327" s="817"/>
    </row>
    <row r="328" spans="1:40" ht="18" customHeight="1">
      <c r="A328" s="42"/>
      <c r="B328" s="85"/>
      <c r="C328" s="85"/>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c r="AB328" s="78"/>
      <c r="AC328" s="78"/>
      <c r="AD328" s="78"/>
      <c r="AE328" s="78"/>
      <c r="AF328" s="78"/>
      <c r="AG328" s="78"/>
      <c r="AH328" s="85"/>
      <c r="AI328" s="85"/>
      <c r="AJ328" s="85"/>
      <c r="AK328" s="85"/>
      <c r="AL328" s="85"/>
      <c r="AM328" s="50"/>
    </row>
    <row r="329" spans="1:40" ht="18" customHeight="1" thickBot="1">
      <c r="A329" s="17" t="s">
        <v>117</v>
      </c>
      <c r="B329" s="85"/>
      <c r="C329" s="85"/>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45"/>
      <c r="AI329" s="45"/>
      <c r="AJ329" s="45"/>
      <c r="AK329" s="45"/>
      <c r="AL329" s="45"/>
      <c r="AM329" s="45"/>
    </row>
    <row r="330" spans="1:40" ht="15" customHeight="1">
      <c r="A330" s="17"/>
      <c r="B330" s="809">
        <f>B313+1</f>
        <v>70</v>
      </c>
      <c r="C330" s="861"/>
      <c r="D330" s="588" t="s">
        <v>124</v>
      </c>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89"/>
      <c r="AL330" s="589"/>
      <c r="AM330" s="844"/>
    </row>
    <row r="331" spans="1:40" ht="15" customHeight="1">
      <c r="A331" s="17"/>
      <c r="B331" s="812"/>
      <c r="C331" s="826"/>
      <c r="D331" s="590"/>
      <c r="E331" s="591"/>
      <c r="F331" s="591"/>
      <c r="G331" s="591"/>
      <c r="H331" s="591"/>
      <c r="I331" s="591"/>
      <c r="J331" s="591"/>
      <c r="K331" s="591"/>
      <c r="L331" s="591"/>
      <c r="M331" s="591"/>
      <c r="N331" s="591"/>
      <c r="O331" s="591"/>
      <c r="P331" s="591"/>
      <c r="Q331" s="591"/>
      <c r="R331" s="591"/>
      <c r="S331" s="591"/>
      <c r="T331" s="591"/>
      <c r="U331" s="591"/>
      <c r="V331" s="591"/>
      <c r="W331" s="591"/>
      <c r="X331" s="591"/>
      <c r="Y331" s="591"/>
      <c r="Z331" s="591"/>
      <c r="AA331" s="591"/>
      <c r="AB331" s="591"/>
      <c r="AC331" s="591"/>
      <c r="AD331" s="591"/>
      <c r="AE331" s="591"/>
      <c r="AF331" s="591"/>
      <c r="AG331" s="591"/>
      <c r="AH331" s="591"/>
      <c r="AI331" s="591"/>
      <c r="AJ331" s="591"/>
      <c r="AK331" s="591"/>
      <c r="AL331" s="591"/>
      <c r="AM331" s="845"/>
    </row>
    <row r="332" spans="1:40" ht="20.100000000000001" customHeight="1">
      <c r="A332" s="17"/>
      <c r="B332" s="812"/>
      <c r="C332" s="826"/>
      <c r="D332" s="73"/>
      <c r="E332" s="564" t="s">
        <v>12</v>
      </c>
      <c r="F332" s="564"/>
      <c r="G332" s="564"/>
      <c r="H332" s="564"/>
      <c r="I332" s="564"/>
      <c r="J332" s="564"/>
      <c r="K332" s="564"/>
      <c r="L332" s="564"/>
      <c r="M332" s="564"/>
      <c r="N332" s="74" t="s">
        <v>20</v>
      </c>
      <c r="O332" s="564"/>
      <c r="P332" s="564"/>
      <c r="Q332" s="564"/>
      <c r="R332" s="564"/>
      <c r="S332" s="564"/>
      <c r="T332" s="564"/>
      <c r="U332" s="564"/>
      <c r="V332" s="564"/>
      <c r="W332" s="564"/>
      <c r="X332" s="564"/>
      <c r="Y332" s="564"/>
      <c r="Z332" s="564"/>
      <c r="AA332" s="564"/>
      <c r="AB332" s="564"/>
      <c r="AC332" s="564"/>
      <c r="AD332" s="564"/>
      <c r="AE332" s="45" t="s">
        <v>22</v>
      </c>
      <c r="AF332" s="45"/>
      <c r="AG332" s="41"/>
      <c r="AH332" s="41"/>
      <c r="AI332" s="41"/>
      <c r="AJ332" s="41"/>
      <c r="AK332" s="41"/>
      <c r="AL332" s="41"/>
      <c r="AM332" s="68"/>
    </row>
    <row r="333" spans="1:40" ht="20.100000000000001" customHeight="1" thickBot="1">
      <c r="A333" s="17"/>
      <c r="B333" s="815"/>
      <c r="C333" s="854"/>
      <c r="D333" s="76"/>
      <c r="E333" s="566" t="s">
        <v>13</v>
      </c>
      <c r="F333" s="566"/>
      <c r="G333" s="566"/>
      <c r="H333" s="566"/>
      <c r="I333" s="566"/>
      <c r="J333" s="566"/>
      <c r="K333" s="566"/>
      <c r="L333" s="566"/>
      <c r="M333" s="566"/>
      <c r="N333" s="77" t="s">
        <v>20</v>
      </c>
      <c r="O333" s="566"/>
      <c r="P333" s="566"/>
      <c r="Q333" s="566"/>
      <c r="R333" s="566"/>
      <c r="S333" s="566"/>
      <c r="T333" s="566"/>
      <c r="U333" s="566"/>
      <c r="V333" s="566"/>
      <c r="W333" s="566"/>
      <c r="X333" s="566"/>
      <c r="Y333" s="566"/>
      <c r="Z333" s="566"/>
      <c r="AA333" s="566"/>
      <c r="AB333" s="566"/>
      <c r="AC333" s="566"/>
      <c r="AD333" s="566"/>
      <c r="AE333" s="66" t="s">
        <v>22</v>
      </c>
      <c r="AF333" s="66"/>
      <c r="AG333" s="69"/>
      <c r="AH333" s="69"/>
      <c r="AI333" s="69"/>
      <c r="AJ333" s="69"/>
      <c r="AK333" s="69"/>
      <c r="AL333" s="69"/>
      <c r="AM333" s="70"/>
    </row>
    <row r="334" spans="1:40" ht="15.75" customHeight="1">
      <c r="A334" s="17"/>
      <c r="B334" s="85"/>
      <c r="C334" s="85"/>
      <c r="D334" s="71" t="s">
        <v>127</v>
      </c>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row>
    <row r="335" spans="1:40" ht="15.75" customHeight="1">
      <c r="A335" s="17"/>
      <c r="B335" s="85"/>
      <c r="C335" s="85"/>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row>
    <row r="336" spans="1:40" ht="18" customHeight="1">
      <c r="A336" s="207" t="s">
        <v>289</v>
      </c>
      <c r="B336" s="208"/>
      <c r="C336" s="208"/>
      <c r="D336" s="204"/>
      <c r="E336" s="204"/>
      <c r="F336" s="204"/>
      <c r="G336" s="204"/>
      <c r="H336" s="204"/>
      <c r="I336" s="204"/>
      <c r="J336" s="204"/>
      <c r="K336" s="204"/>
      <c r="L336" s="204"/>
      <c r="M336" s="204"/>
      <c r="N336" s="204"/>
      <c r="O336" s="204"/>
      <c r="P336" s="204"/>
      <c r="Q336" s="204"/>
      <c r="R336" s="204"/>
      <c r="S336" s="204"/>
      <c r="T336" s="204"/>
      <c r="U336" s="204"/>
      <c r="V336" s="204"/>
      <c r="W336" s="204"/>
      <c r="X336" s="204"/>
      <c r="Y336" s="204"/>
      <c r="Z336" s="204"/>
      <c r="AA336" s="204"/>
      <c r="AB336" s="204"/>
      <c r="AC336" s="204"/>
      <c r="AD336" s="204"/>
      <c r="AE336" s="204"/>
      <c r="AF336" s="204"/>
      <c r="AG336" s="204"/>
      <c r="AH336" s="209"/>
      <c r="AI336" s="209"/>
      <c r="AJ336" s="209"/>
      <c r="AK336" s="209"/>
      <c r="AL336" s="209"/>
      <c r="AM336" s="209"/>
      <c r="AN336" s="96"/>
    </row>
    <row r="337" spans="1:39" s="44" customFormat="1" ht="18" customHeight="1">
      <c r="A337" s="207"/>
      <c r="B337" s="707" t="s">
        <v>285</v>
      </c>
      <c r="C337" s="707"/>
      <c r="D337" s="707"/>
      <c r="E337" s="707"/>
      <c r="F337" s="707"/>
      <c r="G337" s="707"/>
      <c r="H337" s="707"/>
      <c r="I337" s="707"/>
      <c r="J337" s="707"/>
      <c r="K337" s="707"/>
      <c r="L337" s="707"/>
      <c r="M337" s="707"/>
      <c r="N337" s="707"/>
      <c r="O337" s="707"/>
      <c r="P337" s="707"/>
      <c r="Q337" s="707"/>
      <c r="R337" s="707"/>
      <c r="S337" s="707"/>
      <c r="T337" s="707"/>
      <c r="U337" s="707"/>
      <c r="V337" s="707"/>
      <c r="W337" s="707"/>
      <c r="X337" s="707"/>
      <c r="Y337" s="707"/>
      <c r="Z337" s="707"/>
      <c r="AA337" s="707"/>
      <c r="AB337" s="707"/>
      <c r="AC337" s="707"/>
      <c r="AD337" s="707"/>
      <c r="AE337" s="707"/>
      <c r="AF337" s="707"/>
      <c r="AG337" s="707"/>
      <c r="AH337" s="707"/>
      <c r="AI337" s="707"/>
      <c r="AJ337" s="707"/>
      <c r="AK337" s="707"/>
      <c r="AL337" s="707"/>
      <c r="AM337" s="707"/>
    </row>
    <row r="338" spans="1:39" s="44" customFormat="1" ht="15.75" customHeight="1" thickBot="1">
      <c r="A338" s="207"/>
      <c r="B338" s="708"/>
      <c r="C338" s="708"/>
      <c r="D338" s="708"/>
      <c r="E338" s="708"/>
      <c r="F338" s="708"/>
      <c r="G338" s="708"/>
      <c r="H338" s="708"/>
      <c r="I338" s="708"/>
      <c r="J338" s="708"/>
      <c r="K338" s="708"/>
      <c r="L338" s="708"/>
      <c r="M338" s="708"/>
      <c r="N338" s="708"/>
      <c r="O338" s="708"/>
      <c r="P338" s="708"/>
      <c r="Q338" s="708"/>
      <c r="R338" s="708"/>
      <c r="S338" s="708"/>
      <c r="T338" s="708"/>
      <c r="U338" s="708"/>
      <c r="V338" s="708"/>
      <c r="W338" s="708"/>
      <c r="X338" s="708"/>
      <c r="Y338" s="708"/>
      <c r="Z338" s="708"/>
      <c r="AA338" s="708"/>
      <c r="AB338" s="708"/>
      <c r="AC338" s="708"/>
      <c r="AD338" s="708"/>
      <c r="AE338" s="708"/>
      <c r="AF338" s="708"/>
      <c r="AG338" s="708"/>
      <c r="AH338" s="708"/>
      <c r="AI338" s="708"/>
      <c r="AJ338" s="708"/>
      <c r="AK338" s="708"/>
      <c r="AL338" s="708"/>
      <c r="AM338" s="708"/>
    </row>
    <row r="339" spans="1:39" ht="15" customHeight="1">
      <c r="A339" s="210" t="s">
        <v>29</v>
      </c>
      <c r="B339" s="762">
        <f>B330+1</f>
        <v>71</v>
      </c>
      <c r="C339" s="763"/>
      <c r="D339" s="764" t="s">
        <v>280</v>
      </c>
      <c r="E339" s="765"/>
      <c r="F339" s="765"/>
      <c r="G339" s="765"/>
      <c r="H339" s="765"/>
      <c r="I339" s="765"/>
      <c r="J339" s="765"/>
      <c r="K339" s="765"/>
      <c r="L339" s="765"/>
      <c r="M339" s="765"/>
      <c r="N339" s="765"/>
      <c r="O339" s="765"/>
      <c r="P339" s="765"/>
      <c r="Q339" s="765"/>
      <c r="R339" s="765"/>
      <c r="S339" s="765"/>
      <c r="T339" s="765"/>
      <c r="U339" s="765"/>
      <c r="V339" s="765"/>
      <c r="W339" s="765"/>
      <c r="X339" s="765"/>
      <c r="Y339" s="765"/>
      <c r="Z339" s="765"/>
      <c r="AA339" s="765"/>
      <c r="AB339" s="765"/>
      <c r="AC339" s="765"/>
      <c r="AD339" s="765"/>
      <c r="AE339" s="765"/>
      <c r="AF339" s="765"/>
      <c r="AG339" s="765"/>
      <c r="AH339" s="762"/>
      <c r="AI339" s="766"/>
      <c r="AJ339" s="766"/>
      <c r="AK339" s="766"/>
      <c r="AL339" s="766"/>
      <c r="AM339" s="767"/>
    </row>
    <row r="340" spans="1:39" ht="15" customHeight="1">
      <c r="A340" s="210"/>
      <c r="B340" s="711"/>
      <c r="C340" s="712"/>
      <c r="D340" s="733"/>
      <c r="E340" s="707"/>
      <c r="F340" s="707"/>
      <c r="G340" s="707"/>
      <c r="H340" s="707"/>
      <c r="I340" s="707"/>
      <c r="J340" s="707"/>
      <c r="K340" s="707"/>
      <c r="L340" s="707"/>
      <c r="M340" s="707"/>
      <c r="N340" s="707"/>
      <c r="O340" s="707"/>
      <c r="P340" s="707"/>
      <c r="Q340" s="707"/>
      <c r="R340" s="707"/>
      <c r="S340" s="707"/>
      <c r="T340" s="707"/>
      <c r="U340" s="707"/>
      <c r="V340" s="707"/>
      <c r="W340" s="707"/>
      <c r="X340" s="707"/>
      <c r="Y340" s="707"/>
      <c r="Z340" s="707"/>
      <c r="AA340" s="707"/>
      <c r="AB340" s="707"/>
      <c r="AC340" s="707"/>
      <c r="AD340" s="707"/>
      <c r="AE340" s="707"/>
      <c r="AF340" s="707"/>
      <c r="AG340" s="707"/>
      <c r="AH340" s="711"/>
      <c r="AI340" s="726"/>
      <c r="AJ340" s="726"/>
      <c r="AK340" s="726"/>
      <c r="AL340" s="726"/>
      <c r="AM340" s="727"/>
    </row>
    <row r="341" spans="1:39" ht="15" customHeight="1">
      <c r="A341" s="210"/>
      <c r="B341" s="711"/>
      <c r="C341" s="712"/>
      <c r="D341" s="733"/>
      <c r="E341" s="707"/>
      <c r="F341" s="707"/>
      <c r="G341" s="707"/>
      <c r="H341" s="707"/>
      <c r="I341" s="707"/>
      <c r="J341" s="707"/>
      <c r="K341" s="707"/>
      <c r="L341" s="707"/>
      <c r="M341" s="707"/>
      <c r="N341" s="707"/>
      <c r="O341" s="707"/>
      <c r="P341" s="707"/>
      <c r="Q341" s="707"/>
      <c r="R341" s="707"/>
      <c r="S341" s="707"/>
      <c r="T341" s="707"/>
      <c r="U341" s="707"/>
      <c r="V341" s="707"/>
      <c r="W341" s="707"/>
      <c r="X341" s="707"/>
      <c r="Y341" s="707"/>
      <c r="Z341" s="707"/>
      <c r="AA341" s="707"/>
      <c r="AB341" s="707"/>
      <c r="AC341" s="707"/>
      <c r="AD341" s="707"/>
      <c r="AE341" s="707"/>
      <c r="AF341" s="707"/>
      <c r="AG341" s="707"/>
      <c r="AH341" s="711"/>
      <c r="AI341" s="726"/>
      <c r="AJ341" s="726"/>
      <c r="AK341" s="726"/>
      <c r="AL341" s="726"/>
      <c r="AM341" s="727"/>
    </row>
    <row r="342" spans="1:39" ht="15" customHeight="1">
      <c r="A342" s="210"/>
      <c r="B342" s="709">
        <f>B339+1</f>
        <v>72</v>
      </c>
      <c r="C342" s="710"/>
      <c r="D342" s="730" t="s">
        <v>577</v>
      </c>
      <c r="E342" s="731"/>
      <c r="F342" s="731"/>
      <c r="G342" s="731"/>
      <c r="H342" s="731"/>
      <c r="I342" s="731"/>
      <c r="J342" s="731"/>
      <c r="K342" s="731"/>
      <c r="L342" s="731"/>
      <c r="M342" s="731"/>
      <c r="N342" s="731"/>
      <c r="O342" s="731"/>
      <c r="P342" s="731"/>
      <c r="Q342" s="731"/>
      <c r="R342" s="731"/>
      <c r="S342" s="731"/>
      <c r="T342" s="731"/>
      <c r="U342" s="731"/>
      <c r="V342" s="731"/>
      <c r="W342" s="731"/>
      <c r="X342" s="731"/>
      <c r="Y342" s="731"/>
      <c r="Z342" s="731"/>
      <c r="AA342" s="731"/>
      <c r="AB342" s="731"/>
      <c r="AC342" s="731"/>
      <c r="AD342" s="731"/>
      <c r="AE342" s="731"/>
      <c r="AF342" s="731"/>
      <c r="AG342" s="732"/>
      <c r="AH342" s="709"/>
      <c r="AI342" s="724"/>
      <c r="AJ342" s="724"/>
      <c r="AK342" s="724"/>
      <c r="AL342" s="724"/>
      <c r="AM342" s="725"/>
    </row>
    <row r="343" spans="1:39" ht="15" customHeight="1">
      <c r="A343" s="210"/>
      <c r="B343" s="711"/>
      <c r="C343" s="712"/>
      <c r="D343" s="733"/>
      <c r="E343" s="707"/>
      <c r="F343" s="707"/>
      <c r="G343" s="707"/>
      <c r="H343" s="707"/>
      <c r="I343" s="707"/>
      <c r="J343" s="707"/>
      <c r="K343" s="707"/>
      <c r="L343" s="707"/>
      <c r="M343" s="707"/>
      <c r="N343" s="707"/>
      <c r="O343" s="707"/>
      <c r="P343" s="707"/>
      <c r="Q343" s="707"/>
      <c r="R343" s="707"/>
      <c r="S343" s="707"/>
      <c r="T343" s="707"/>
      <c r="U343" s="707"/>
      <c r="V343" s="707"/>
      <c r="W343" s="707"/>
      <c r="X343" s="707"/>
      <c r="Y343" s="707"/>
      <c r="Z343" s="707"/>
      <c r="AA343" s="707"/>
      <c r="AB343" s="707"/>
      <c r="AC343" s="707"/>
      <c r="AD343" s="707"/>
      <c r="AE343" s="707"/>
      <c r="AF343" s="707"/>
      <c r="AG343" s="734"/>
      <c r="AH343" s="711"/>
      <c r="AI343" s="726"/>
      <c r="AJ343" s="726"/>
      <c r="AK343" s="726"/>
      <c r="AL343" s="726"/>
      <c r="AM343" s="727"/>
    </row>
    <row r="344" spans="1:39" ht="15" customHeight="1">
      <c r="A344" s="210"/>
      <c r="B344" s="711"/>
      <c r="C344" s="712"/>
      <c r="D344" s="733"/>
      <c r="E344" s="707"/>
      <c r="F344" s="707"/>
      <c r="G344" s="707"/>
      <c r="H344" s="707"/>
      <c r="I344" s="707"/>
      <c r="J344" s="707"/>
      <c r="K344" s="707"/>
      <c r="L344" s="707"/>
      <c r="M344" s="707"/>
      <c r="N344" s="707"/>
      <c r="O344" s="707"/>
      <c r="P344" s="707"/>
      <c r="Q344" s="707"/>
      <c r="R344" s="707"/>
      <c r="S344" s="707"/>
      <c r="T344" s="707"/>
      <c r="U344" s="707"/>
      <c r="V344" s="707"/>
      <c r="W344" s="707"/>
      <c r="X344" s="707"/>
      <c r="Y344" s="707"/>
      <c r="Z344" s="707"/>
      <c r="AA344" s="707"/>
      <c r="AB344" s="707"/>
      <c r="AC344" s="707"/>
      <c r="AD344" s="707"/>
      <c r="AE344" s="707"/>
      <c r="AF344" s="707"/>
      <c r="AG344" s="734"/>
      <c r="AH344" s="711"/>
      <c r="AI344" s="726"/>
      <c r="AJ344" s="726"/>
      <c r="AK344" s="726"/>
      <c r="AL344" s="726"/>
      <c r="AM344" s="727"/>
    </row>
    <row r="345" spans="1:39" ht="15" customHeight="1">
      <c r="A345" s="210"/>
      <c r="B345" s="711"/>
      <c r="C345" s="712"/>
      <c r="D345" s="733"/>
      <c r="E345" s="707"/>
      <c r="F345" s="707"/>
      <c r="G345" s="707"/>
      <c r="H345" s="707"/>
      <c r="I345" s="707"/>
      <c r="J345" s="707"/>
      <c r="K345" s="707"/>
      <c r="L345" s="707"/>
      <c r="M345" s="707"/>
      <c r="N345" s="707"/>
      <c r="O345" s="707"/>
      <c r="P345" s="707"/>
      <c r="Q345" s="707"/>
      <c r="R345" s="707"/>
      <c r="S345" s="707"/>
      <c r="T345" s="707"/>
      <c r="U345" s="707"/>
      <c r="V345" s="707"/>
      <c r="W345" s="707"/>
      <c r="X345" s="707"/>
      <c r="Y345" s="707"/>
      <c r="Z345" s="707"/>
      <c r="AA345" s="707"/>
      <c r="AB345" s="707"/>
      <c r="AC345" s="707"/>
      <c r="AD345" s="707"/>
      <c r="AE345" s="707"/>
      <c r="AF345" s="707"/>
      <c r="AG345" s="734"/>
      <c r="AH345" s="711"/>
      <c r="AI345" s="726"/>
      <c r="AJ345" s="726"/>
      <c r="AK345" s="726"/>
      <c r="AL345" s="726"/>
      <c r="AM345" s="727"/>
    </row>
    <row r="346" spans="1:39" ht="15" customHeight="1">
      <c r="A346" s="210"/>
      <c r="B346" s="711"/>
      <c r="C346" s="712"/>
      <c r="D346" s="733"/>
      <c r="E346" s="707"/>
      <c r="F346" s="707"/>
      <c r="G346" s="707"/>
      <c r="H346" s="707"/>
      <c r="I346" s="707"/>
      <c r="J346" s="707"/>
      <c r="K346" s="707"/>
      <c r="L346" s="707"/>
      <c r="M346" s="707"/>
      <c r="N346" s="707"/>
      <c r="O346" s="707"/>
      <c r="P346" s="707"/>
      <c r="Q346" s="707"/>
      <c r="R346" s="707"/>
      <c r="S346" s="707"/>
      <c r="T346" s="707"/>
      <c r="U346" s="707"/>
      <c r="V346" s="707"/>
      <c r="W346" s="707"/>
      <c r="X346" s="707"/>
      <c r="Y346" s="707"/>
      <c r="Z346" s="707"/>
      <c r="AA346" s="707"/>
      <c r="AB346" s="707"/>
      <c r="AC346" s="707"/>
      <c r="AD346" s="707"/>
      <c r="AE346" s="707"/>
      <c r="AF346" s="707"/>
      <c r="AG346" s="734"/>
      <c r="AH346" s="711"/>
      <c r="AI346" s="726"/>
      <c r="AJ346" s="726"/>
      <c r="AK346" s="726"/>
      <c r="AL346" s="726"/>
      <c r="AM346" s="727"/>
    </row>
    <row r="347" spans="1:39" ht="15" customHeight="1">
      <c r="A347" s="210"/>
      <c r="B347" s="711"/>
      <c r="C347" s="712"/>
      <c r="D347" s="733"/>
      <c r="E347" s="707"/>
      <c r="F347" s="707"/>
      <c r="G347" s="707"/>
      <c r="H347" s="707"/>
      <c r="I347" s="707"/>
      <c r="J347" s="707"/>
      <c r="K347" s="707"/>
      <c r="L347" s="707"/>
      <c r="M347" s="707"/>
      <c r="N347" s="707"/>
      <c r="O347" s="707"/>
      <c r="P347" s="707"/>
      <c r="Q347" s="707"/>
      <c r="R347" s="707"/>
      <c r="S347" s="707"/>
      <c r="T347" s="707"/>
      <c r="U347" s="707"/>
      <c r="V347" s="707"/>
      <c r="W347" s="707"/>
      <c r="X347" s="707"/>
      <c r="Y347" s="707"/>
      <c r="Z347" s="707"/>
      <c r="AA347" s="707"/>
      <c r="AB347" s="707"/>
      <c r="AC347" s="707"/>
      <c r="AD347" s="707"/>
      <c r="AE347" s="707"/>
      <c r="AF347" s="707"/>
      <c r="AG347" s="734"/>
      <c r="AH347" s="711"/>
      <c r="AI347" s="726"/>
      <c r="AJ347" s="726"/>
      <c r="AK347" s="726"/>
      <c r="AL347" s="726"/>
      <c r="AM347" s="727"/>
    </row>
    <row r="348" spans="1:39" ht="15" customHeight="1">
      <c r="A348" s="210"/>
      <c r="B348" s="711"/>
      <c r="C348" s="712"/>
      <c r="D348" s="733"/>
      <c r="E348" s="707"/>
      <c r="F348" s="707"/>
      <c r="G348" s="707"/>
      <c r="H348" s="707"/>
      <c r="I348" s="707"/>
      <c r="J348" s="707"/>
      <c r="K348" s="707"/>
      <c r="L348" s="707"/>
      <c r="M348" s="707"/>
      <c r="N348" s="707"/>
      <c r="O348" s="707"/>
      <c r="P348" s="707"/>
      <c r="Q348" s="707"/>
      <c r="R348" s="707"/>
      <c r="S348" s="707"/>
      <c r="T348" s="707"/>
      <c r="U348" s="707"/>
      <c r="V348" s="707"/>
      <c r="W348" s="707"/>
      <c r="X348" s="707"/>
      <c r="Y348" s="707"/>
      <c r="Z348" s="707"/>
      <c r="AA348" s="707"/>
      <c r="AB348" s="707"/>
      <c r="AC348" s="707"/>
      <c r="AD348" s="707"/>
      <c r="AE348" s="707"/>
      <c r="AF348" s="707"/>
      <c r="AG348" s="734"/>
      <c r="AH348" s="711"/>
      <c r="AI348" s="726"/>
      <c r="AJ348" s="726"/>
      <c r="AK348" s="726"/>
      <c r="AL348" s="726"/>
      <c r="AM348" s="727"/>
    </row>
    <row r="349" spans="1:39" ht="15" customHeight="1">
      <c r="A349" s="210"/>
      <c r="B349" s="713"/>
      <c r="C349" s="714"/>
      <c r="D349" s="735"/>
      <c r="E349" s="736"/>
      <c r="F349" s="736"/>
      <c r="G349" s="736"/>
      <c r="H349" s="736"/>
      <c r="I349" s="736"/>
      <c r="J349" s="736"/>
      <c r="K349" s="736"/>
      <c r="L349" s="736"/>
      <c r="M349" s="736"/>
      <c r="N349" s="736"/>
      <c r="O349" s="736"/>
      <c r="P349" s="736"/>
      <c r="Q349" s="736"/>
      <c r="R349" s="736"/>
      <c r="S349" s="736"/>
      <c r="T349" s="736"/>
      <c r="U349" s="736"/>
      <c r="V349" s="736"/>
      <c r="W349" s="736"/>
      <c r="X349" s="736"/>
      <c r="Y349" s="736"/>
      <c r="Z349" s="736"/>
      <c r="AA349" s="736"/>
      <c r="AB349" s="736"/>
      <c r="AC349" s="736"/>
      <c r="AD349" s="736"/>
      <c r="AE349" s="736"/>
      <c r="AF349" s="736"/>
      <c r="AG349" s="737"/>
      <c r="AH349" s="713"/>
      <c r="AI349" s="728"/>
      <c r="AJ349" s="728"/>
      <c r="AK349" s="728"/>
      <c r="AL349" s="728"/>
      <c r="AM349" s="729"/>
    </row>
    <row r="350" spans="1:39" ht="15" customHeight="1">
      <c r="A350" s="210"/>
      <c r="B350" s="709">
        <f>B342+1</f>
        <v>73</v>
      </c>
      <c r="C350" s="710"/>
      <c r="D350" s="745" t="s">
        <v>281</v>
      </c>
      <c r="E350" s="746"/>
      <c r="F350" s="746"/>
      <c r="G350" s="746"/>
      <c r="H350" s="746"/>
      <c r="I350" s="746"/>
      <c r="J350" s="746"/>
      <c r="K350" s="746"/>
      <c r="L350" s="746"/>
      <c r="M350" s="746"/>
      <c r="N350" s="746"/>
      <c r="O350" s="746"/>
      <c r="P350" s="746"/>
      <c r="Q350" s="746"/>
      <c r="R350" s="746"/>
      <c r="S350" s="746"/>
      <c r="T350" s="746"/>
      <c r="U350" s="746"/>
      <c r="V350" s="746"/>
      <c r="W350" s="746"/>
      <c r="X350" s="746"/>
      <c r="Y350" s="746"/>
      <c r="Z350" s="746"/>
      <c r="AA350" s="746"/>
      <c r="AB350" s="746"/>
      <c r="AC350" s="746"/>
      <c r="AD350" s="746"/>
      <c r="AE350" s="746"/>
      <c r="AF350" s="746"/>
      <c r="AG350" s="747"/>
      <c r="AH350" s="709"/>
      <c r="AI350" s="724"/>
      <c r="AJ350" s="724"/>
      <c r="AK350" s="724"/>
      <c r="AL350" s="724"/>
      <c r="AM350" s="725"/>
    </row>
    <row r="351" spans="1:39" ht="15" customHeight="1">
      <c r="A351" s="210"/>
      <c r="B351" s="713"/>
      <c r="C351" s="714"/>
      <c r="D351" s="748"/>
      <c r="E351" s="749"/>
      <c r="F351" s="749"/>
      <c r="G351" s="749"/>
      <c r="H351" s="749"/>
      <c r="I351" s="749"/>
      <c r="J351" s="749"/>
      <c r="K351" s="749"/>
      <c r="L351" s="749"/>
      <c r="M351" s="749"/>
      <c r="N351" s="749"/>
      <c r="O351" s="749"/>
      <c r="P351" s="749"/>
      <c r="Q351" s="749"/>
      <c r="R351" s="749"/>
      <c r="S351" s="749"/>
      <c r="T351" s="749"/>
      <c r="U351" s="749"/>
      <c r="V351" s="749"/>
      <c r="W351" s="749"/>
      <c r="X351" s="749"/>
      <c r="Y351" s="749"/>
      <c r="Z351" s="749"/>
      <c r="AA351" s="749"/>
      <c r="AB351" s="749"/>
      <c r="AC351" s="749"/>
      <c r="AD351" s="749"/>
      <c r="AE351" s="749"/>
      <c r="AF351" s="749"/>
      <c r="AG351" s="750"/>
      <c r="AH351" s="713"/>
      <c r="AI351" s="728"/>
      <c r="AJ351" s="728"/>
      <c r="AK351" s="728"/>
      <c r="AL351" s="728"/>
      <c r="AM351" s="729"/>
    </row>
    <row r="352" spans="1:39" ht="15" customHeight="1">
      <c r="A352" s="210"/>
      <c r="B352" s="709">
        <f>B350+1</f>
        <v>74</v>
      </c>
      <c r="C352" s="710"/>
      <c r="D352" s="745" t="s">
        <v>282</v>
      </c>
      <c r="E352" s="746"/>
      <c r="F352" s="746"/>
      <c r="G352" s="746"/>
      <c r="H352" s="746"/>
      <c r="I352" s="746"/>
      <c r="J352" s="746"/>
      <c r="K352" s="746"/>
      <c r="L352" s="746"/>
      <c r="M352" s="746"/>
      <c r="N352" s="746"/>
      <c r="O352" s="746"/>
      <c r="P352" s="746"/>
      <c r="Q352" s="746"/>
      <c r="R352" s="746"/>
      <c r="S352" s="746"/>
      <c r="T352" s="746"/>
      <c r="U352" s="746"/>
      <c r="V352" s="746"/>
      <c r="W352" s="746"/>
      <c r="X352" s="746"/>
      <c r="Y352" s="746"/>
      <c r="Z352" s="746"/>
      <c r="AA352" s="746"/>
      <c r="AB352" s="746"/>
      <c r="AC352" s="746"/>
      <c r="AD352" s="746"/>
      <c r="AE352" s="746"/>
      <c r="AF352" s="746"/>
      <c r="AG352" s="747"/>
      <c r="AH352" s="709"/>
      <c r="AI352" s="724"/>
      <c r="AJ352" s="724"/>
      <c r="AK352" s="724"/>
      <c r="AL352" s="724"/>
      <c r="AM352" s="725"/>
    </row>
    <row r="353" spans="1:39" ht="15" customHeight="1">
      <c r="A353" s="210"/>
      <c r="B353" s="713"/>
      <c r="C353" s="714"/>
      <c r="D353" s="748"/>
      <c r="E353" s="749"/>
      <c r="F353" s="749"/>
      <c r="G353" s="749"/>
      <c r="H353" s="749"/>
      <c r="I353" s="749"/>
      <c r="J353" s="749"/>
      <c r="K353" s="749"/>
      <c r="L353" s="749"/>
      <c r="M353" s="749"/>
      <c r="N353" s="749"/>
      <c r="O353" s="749"/>
      <c r="P353" s="749"/>
      <c r="Q353" s="749"/>
      <c r="R353" s="749"/>
      <c r="S353" s="749"/>
      <c r="T353" s="749"/>
      <c r="U353" s="749"/>
      <c r="V353" s="749"/>
      <c r="W353" s="749"/>
      <c r="X353" s="749"/>
      <c r="Y353" s="749"/>
      <c r="Z353" s="749"/>
      <c r="AA353" s="749"/>
      <c r="AB353" s="749"/>
      <c r="AC353" s="749"/>
      <c r="AD353" s="749"/>
      <c r="AE353" s="749"/>
      <c r="AF353" s="749"/>
      <c r="AG353" s="750"/>
      <c r="AH353" s="713"/>
      <c r="AI353" s="728"/>
      <c r="AJ353" s="728"/>
      <c r="AK353" s="728"/>
      <c r="AL353" s="728"/>
      <c r="AM353" s="729"/>
    </row>
    <row r="354" spans="1:39" ht="15" customHeight="1">
      <c r="A354" s="210"/>
      <c r="B354" s="709">
        <f>B352+1</f>
        <v>75</v>
      </c>
      <c r="C354" s="710"/>
      <c r="D354" s="745" t="s">
        <v>283</v>
      </c>
      <c r="E354" s="746"/>
      <c r="F354" s="746"/>
      <c r="G354" s="746"/>
      <c r="H354" s="746"/>
      <c r="I354" s="746"/>
      <c r="J354" s="746"/>
      <c r="K354" s="746"/>
      <c r="L354" s="746"/>
      <c r="M354" s="746"/>
      <c r="N354" s="746"/>
      <c r="O354" s="746"/>
      <c r="P354" s="746"/>
      <c r="Q354" s="746"/>
      <c r="R354" s="746"/>
      <c r="S354" s="746"/>
      <c r="T354" s="746"/>
      <c r="U354" s="746"/>
      <c r="V354" s="746"/>
      <c r="W354" s="746"/>
      <c r="X354" s="746"/>
      <c r="Y354" s="746"/>
      <c r="Z354" s="746"/>
      <c r="AA354" s="746"/>
      <c r="AB354" s="746"/>
      <c r="AC354" s="746"/>
      <c r="AD354" s="746"/>
      <c r="AE354" s="746"/>
      <c r="AF354" s="746"/>
      <c r="AG354" s="747"/>
      <c r="AH354" s="709"/>
      <c r="AI354" s="724"/>
      <c r="AJ354" s="724"/>
      <c r="AK354" s="724"/>
      <c r="AL354" s="724"/>
      <c r="AM354" s="725"/>
    </row>
    <row r="355" spans="1:39" ht="15" customHeight="1">
      <c r="A355" s="210"/>
      <c r="B355" s="713"/>
      <c r="C355" s="714"/>
      <c r="D355" s="748"/>
      <c r="E355" s="749"/>
      <c r="F355" s="749"/>
      <c r="G355" s="749"/>
      <c r="H355" s="749"/>
      <c r="I355" s="749"/>
      <c r="J355" s="749"/>
      <c r="K355" s="749"/>
      <c r="L355" s="749"/>
      <c r="M355" s="749"/>
      <c r="N355" s="749"/>
      <c r="O355" s="749"/>
      <c r="P355" s="749"/>
      <c r="Q355" s="749"/>
      <c r="R355" s="749"/>
      <c r="S355" s="749"/>
      <c r="T355" s="749"/>
      <c r="U355" s="749"/>
      <c r="V355" s="749"/>
      <c r="W355" s="749"/>
      <c r="X355" s="749"/>
      <c r="Y355" s="749"/>
      <c r="Z355" s="749"/>
      <c r="AA355" s="749"/>
      <c r="AB355" s="749"/>
      <c r="AC355" s="749"/>
      <c r="AD355" s="749"/>
      <c r="AE355" s="749"/>
      <c r="AF355" s="749"/>
      <c r="AG355" s="750"/>
      <c r="AH355" s="713"/>
      <c r="AI355" s="728"/>
      <c r="AJ355" s="728"/>
      <c r="AK355" s="728"/>
      <c r="AL355" s="728"/>
      <c r="AM355" s="729"/>
    </row>
    <row r="356" spans="1:39" ht="15" customHeight="1">
      <c r="A356" s="210"/>
      <c r="B356" s="709">
        <f>B354+1</f>
        <v>76</v>
      </c>
      <c r="C356" s="710"/>
      <c r="D356" s="753" t="s">
        <v>284</v>
      </c>
      <c r="E356" s="746"/>
      <c r="F356" s="746"/>
      <c r="G356" s="746"/>
      <c r="H356" s="746"/>
      <c r="I356" s="746"/>
      <c r="J356" s="746"/>
      <c r="K356" s="746"/>
      <c r="L356" s="746"/>
      <c r="M356" s="746"/>
      <c r="N356" s="746"/>
      <c r="O356" s="746"/>
      <c r="P356" s="746"/>
      <c r="Q356" s="746"/>
      <c r="R356" s="746"/>
      <c r="S356" s="746"/>
      <c r="T356" s="746"/>
      <c r="U356" s="746"/>
      <c r="V356" s="746"/>
      <c r="W356" s="746"/>
      <c r="X356" s="746"/>
      <c r="Y356" s="746"/>
      <c r="Z356" s="746"/>
      <c r="AA356" s="746"/>
      <c r="AB356" s="746"/>
      <c r="AC356" s="746"/>
      <c r="AD356" s="746"/>
      <c r="AE356" s="746"/>
      <c r="AF356" s="746"/>
      <c r="AG356" s="747"/>
      <c r="AH356" s="709"/>
      <c r="AI356" s="724"/>
      <c r="AJ356" s="724"/>
      <c r="AK356" s="724"/>
      <c r="AL356" s="724"/>
      <c r="AM356" s="725"/>
    </row>
    <row r="357" spans="1:39" ht="15" customHeight="1">
      <c r="A357" s="210"/>
      <c r="B357" s="711"/>
      <c r="C357" s="712"/>
      <c r="D357" s="754"/>
      <c r="E357" s="755"/>
      <c r="F357" s="755"/>
      <c r="G357" s="755"/>
      <c r="H357" s="755"/>
      <c r="I357" s="755"/>
      <c r="J357" s="755"/>
      <c r="K357" s="755"/>
      <c r="L357" s="755"/>
      <c r="M357" s="755"/>
      <c r="N357" s="755"/>
      <c r="O357" s="755"/>
      <c r="P357" s="755"/>
      <c r="Q357" s="755"/>
      <c r="R357" s="755"/>
      <c r="S357" s="755"/>
      <c r="T357" s="755"/>
      <c r="U357" s="755"/>
      <c r="V357" s="755"/>
      <c r="W357" s="755"/>
      <c r="X357" s="755"/>
      <c r="Y357" s="755"/>
      <c r="Z357" s="755"/>
      <c r="AA357" s="755"/>
      <c r="AB357" s="755"/>
      <c r="AC357" s="755"/>
      <c r="AD357" s="755"/>
      <c r="AE357" s="755"/>
      <c r="AF357" s="755"/>
      <c r="AG357" s="756"/>
      <c r="AH357" s="711"/>
      <c r="AI357" s="726"/>
      <c r="AJ357" s="726"/>
      <c r="AK357" s="726"/>
      <c r="AL357" s="726"/>
      <c r="AM357" s="727"/>
    </row>
    <row r="358" spans="1:39" ht="15" customHeight="1">
      <c r="A358" s="210"/>
      <c r="B358" s="711"/>
      <c r="C358" s="712"/>
      <c r="D358" s="754"/>
      <c r="E358" s="755"/>
      <c r="F358" s="755"/>
      <c r="G358" s="755"/>
      <c r="H358" s="755"/>
      <c r="I358" s="755"/>
      <c r="J358" s="755"/>
      <c r="K358" s="755"/>
      <c r="L358" s="755"/>
      <c r="M358" s="755"/>
      <c r="N358" s="755"/>
      <c r="O358" s="755"/>
      <c r="P358" s="755"/>
      <c r="Q358" s="755"/>
      <c r="R358" s="755"/>
      <c r="S358" s="755"/>
      <c r="T358" s="755"/>
      <c r="U358" s="755"/>
      <c r="V358" s="755"/>
      <c r="W358" s="755"/>
      <c r="X358" s="755"/>
      <c r="Y358" s="755"/>
      <c r="Z358" s="755"/>
      <c r="AA358" s="755"/>
      <c r="AB358" s="755"/>
      <c r="AC358" s="755"/>
      <c r="AD358" s="755"/>
      <c r="AE358" s="755"/>
      <c r="AF358" s="755"/>
      <c r="AG358" s="756"/>
      <c r="AH358" s="711"/>
      <c r="AI358" s="726"/>
      <c r="AJ358" s="726"/>
      <c r="AK358" s="726"/>
      <c r="AL358" s="726"/>
      <c r="AM358" s="727"/>
    </row>
    <row r="359" spans="1:39" ht="15" customHeight="1">
      <c r="A359" s="210"/>
      <c r="B359" s="711"/>
      <c r="C359" s="712"/>
      <c r="D359" s="754"/>
      <c r="E359" s="755"/>
      <c r="F359" s="755"/>
      <c r="G359" s="755"/>
      <c r="H359" s="755"/>
      <c r="I359" s="755"/>
      <c r="J359" s="755"/>
      <c r="K359" s="755"/>
      <c r="L359" s="755"/>
      <c r="M359" s="755"/>
      <c r="N359" s="755"/>
      <c r="O359" s="755"/>
      <c r="P359" s="755"/>
      <c r="Q359" s="755"/>
      <c r="R359" s="755"/>
      <c r="S359" s="755"/>
      <c r="T359" s="755"/>
      <c r="U359" s="755"/>
      <c r="V359" s="755"/>
      <c r="W359" s="755"/>
      <c r="X359" s="755"/>
      <c r="Y359" s="755"/>
      <c r="Z359" s="755"/>
      <c r="AA359" s="755"/>
      <c r="AB359" s="755"/>
      <c r="AC359" s="755"/>
      <c r="AD359" s="755"/>
      <c r="AE359" s="755"/>
      <c r="AF359" s="755"/>
      <c r="AG359" s="756"/>
      <c r="AH359" s="711"/>
      <c r="AI359" s="726"/>
      <c r="AJ359" s="726"/>
      <c r="AK359" s="726"/>
      <c r="AL359" s="726"/>
      <c r="AM359" s="727"/>
    </row>
    <row r="360" spans="1:39" ht="15" customHeight="1">
      <c r="A360" s="210"/>
      <c r="B360" s="711"/>
      <c r="C360" s="712"/>
      <c r="D360" s="754"/>
      <c r="E360" s="755"/>
      <c r="F360" s="755"/>
      <c r="G360" s="755"/>
      <c r="H360" s="755"/>
      <c r="I360" s="755"/>
      <c r="J360" s="755"/>
      <c r="K360" s="755"/>
      <c r="L360" s="755"/>
      <c r="M360" s="755"/>
      <c r="N360" s="755"/>
      <c r="O360" s="755"/>
      <c r="P360" s="755"/>
      <c r="Q360" s="755"/>
      <c r="R360" s="755"/>
      <c r="S360" s="755"/>
      <c r="T360" s="755"/>
      <c r="U360" s="755"/>
      <c r="V360" s="755"/>
      <c r="W360" s="755"/>
      <c r="X360" s="755"/>
      <c r="Y360" s="755"/>
      <c r="Z360" s="755"/>
      <c r="AA360" s="755"/>
      <c r="AB360" s="755"/>
      <c r="AC360" s="755"/>
      <c r="AD360" s="755"/>
      <c r="AE360" s="755"/>
      <c r="AF360" s="755"/>
      <c r="AG360" s="756"/>
      <c r="AH360" s="711"/>
      <c r="AI360" s="726"/>
      <c r="AJ360" s="726"/>
      <c r="AK360" s="726"/>
      <c r="AL360" s="726"/>
      <c r="AM360" s="727"/>
    </row>
    <row r="361" spans="1:39" ht="15" customHeight="1">
      <c r="A361" s="210"/>
      <c r="B361" s="711"/>
      <c r="C361" s="712"/>
      <c r="D361" s="754"/>
      <c r="E361" s="755"/>
      <c r="F361" s="755"/>
      <c r="G361" s="755"/>
      <c r="H361" s="755"/>
      <c r="I361" s="755"/>
      <c r="J361" s="755"/>
      <c r="K361" s="755"/>
      <c r="L361" s="755"/>
      <c r="M361" s="755"/>
      <c r="N361" s="755"/>
      <c r="O361" s="755"/>
      <c r="P361" s="755"/>
      <c r="Q361" s="755"/>
      <c r="R361" s="755"/>
      <c r="S361" s="755"/>
      <c r="T361" s="755"/>
      <c r="U361" s="755"/>
      <c r="V361" s="755"/>
      <c r="W361" s="755"/>
      <c r="X361" s="755"/>
      <c r="Y361" s="755"/>
      <c r="Z361" s="755"/>
      <c r="AA361" s="755"/>
      <c r="AB361" s="755"/>
      <c r="AC361" s="755"/>
      <c r="AD361" s="755"/>
      <c r="AE361" s="755"/>
      <c r="AF361" s="755"/>
      <c r="AG361" s="756"/>
      <c r="AH361" s="711"/>
      <c r="AI361" s="726"/>
      <c r="AJ361" s="726"/>
      <c r="AK361" s="726"/>
      <c r="AL361" s="726"/>
      <c r="AM361" s="727"/>
    </row>
    <row r="362" spans="1:39" ht="15" customHeight="1">
      <c r="A362" s="210"/>
      <c r="B362" s="711"/>
      <c r="C362" s="712"/>
      <c r="D362" s="754"/>
      <c r="E362" s="755"/>
      <c r="F362" s="755"/>
      <c r="G362" s="755"/>
      <c r="H362" s="755"/>
      <c r="I362" s="755"/>
      <c r="J362" s="755"/>
      <c r="K362" s="755"/>
      <c r="L362" s="755"/>
      <c r="M362" s="755"/>
      <c r="N362" s="755"/>
      <c r="O362" s="755"/>
      <c r="P362" s="755"/>
      <c r="Q362" s="755"/>
      <c r="R362" s="755"/>
      <c r="S362" s="755"/>
      <c r="T362" s="755"/>
      <c r="U362" s="755"/>
      <c r="V362" s="755"/>
      <c r="W362" s="755"/>
      <c r="X362" s="755"/>
      <c r="Y362" s="755"/>
      <c r="Z362" s="755"/>
      <c r="AA362" s="755"/>
      <c r="AB362" s="755"/>
      <c r="AC362" s="755"/>
      <c r="AD362" s="755"/>
      <c r="AE362" s="755"/>
      <c r="AF362" s="755"/>
      <c r="AG362" s="756"/>
      <c r="AH362" s="711"/>
      <c r="AI362" s="726"/>
      <c r="AJ362" s="726"/>
      <c r="AK362" s="726"/>
      <c r="AL362" s="726"/>
      <c r="AM362" s="727"/>
    </row>
    <row r="363" spans="1:39" ht="15" customHeight="1">
      <c r="A363" s="210"/>
      <c r="B363" s="711"/>
      <c r="C363" s="712"/>
      <c r="D363" s="754"/>
      <c r="E363" s="755"/>
      <c r="F363" s="755"/>
      <c r="G363" s="755"/>
      <c r="H363" s="755"/>
      <c r="I363" s="755"/>
      <c r="J363" s="755"/>
      <c r="K363" s="755"/>
      <c r="L363" s="755"/>
      <c r="M363" s="755"/>
      <c r="N363" s="755"/>
      <c r="O363" s="755"/>
      <c r="P363" s="755"/>
      <c r="Q363" s="755"/>
      <c r="R363" s="755"/>
      <c r="S363" s="755"/>
      <c r="T363" s="755"/>
      <c r="U363" s="755"/>
      <c r="V363" s="755"/>
      <c r="W363" s="755"/>
      <c r="X363" s="755"/>
      <c r="Y363" s="755"/>
      <c r="Z363" s="755"/>
      <c r="AA363" s="755"/>
      <c r="AB363" s="755"/>
      <c r="AC363" s="755"/>
      <c r="AD363" s="755"/>
      <c r="AE363" s="755"/>
      <c r="AF363" s="755"/>
      <c r="AG363" s="756"/>
      <c r="AH363" s="711"/>
      <c r="AI363" s="726"/>
      <c r="AJ363" s="726"/>
      <c r="AK363" s="726"/>
      <c r="AL363" s="726"/>
      <c r="AM363" s="727"/>
    </row>
    <row r="364" spans="1:39" ht="15" customHeight="1">
      <c r="A364" s="210"/>
      <c r="B364" s="711"/>
      <c r="C364" s="712"/>
      <c r="D364" s="754"/>
      <c r="E364" s="755"/>
      <c r="F364" s="755"/>
      <c r="G364" s="755"/>
      <c r="H364" s="755"/>
      <c r="I364" s="755"/>
      <c r="J364" s="755"/>
      <c r="K364" s="755"/>
      <c r="L364" s="755"/>
      <c r="M364" s="755"/>
      <c r="N364" s="755"/>
      <c r="O364" s="755"/>
      <c r="P364" s="755"/>
      <c r="Q364" s="755"/>
      <c r="R364" s="755"/>
      <c r="S364" s="755"/>
      <c r="T364" s="755"/>
      <c r="U364" s="755"/>
      <c r="V364" s="755"/>
      <c r="W364" s="755"/>
      <c r="X364" s="755"/>
      <c r="Y364" s="755"/>
      <c r="Z364" s="755"/>
      <c r="AA364" s="755"/>
      <c r="AB364" s="755"/>
      <c r="AC364" s="755"/>
      <c r="AD364" s="755"/>
      <c r="AE364" s="755"/>
      <c r="AF364" s="755"/>
      <c r="AG364" s="756"/>
      <c r="AH364" s="711"/>
      <c r="AI364" s="726"/>
      <c r="AJ364" s="726"/>
      <c r="AK364" s="726"/>
      <c r="AL364" s="726"/>
      <c r="AM364" s="727"/>
    </row>
    <row r="365" spans="1:39" ht="15" customHeight="1" thickBot="1">
      <c r="A365" s="210"/>
      <c r="B365" s="751"/>
      <c r="C365" s="752"/>
      <c r="D365" s="757"/>
      <c r="E365" s="758"/>
      <c r="F365" s="758"/>
      <c r="G365" s="758"/>
      <c r="H365" s="758"/>
      <c r="I365" s="758"/>
      <c r="J365" s="758"/>
      <c r="K365" s="758"/>
      <c r="L365" s="758"/>
      <c r="M365" s="758"/>
      <c r="N365" s="758"/>
      <c r="O365" s="758"/>
      <c r="P365" s="758"/>
      <c r="Q365" s="758"/>
      <c r="R365" s="758"/>
      <c r="S365" s="758"/>
      <c r="T365" s="758"/>
      <c r="U365" s="758"/>
      <c r="V365" s="758"/>
      <c r="W365" s="758"/>
      <c r="X365" s="758"/>
      <c r="Y365" s="758"/>
      <c r="Z365" s="758"/>
      <c r="AA365" s="758"/>
      <c r="AB365" s="758"/>
      <c r="AC365" s="758"/>
      <c r="AD365" s="758"/>
      <c r="AE365" s="758"/>
      <c r="AF365" s="758"/>
      <c r="AG365" s="759"/>
      <c r="AH365" s="751"/>
      <c r="AI365" s="760"/>
      <c r="AJ365" s="760"/>
      <c r="AK365" s="760"/>
      <c r="AL365" s="760"/>
      <c r="AM365" s="761"/>
    </row>
    <row r="366" spans="1:39" ht="18" customHeight="1">
      <c r="A366" s="210"/>
      <c r="B366" s="211"/>
      <c r="C366" s="208"/>
      <c r="D366" s="208"/>
      <c r="E366" s="208"/>
      <c r="F366" s="208"/>
      <c r="G366" s="208"/>
      <c r="H366" s="208"/>
      <c r="I366" s="208"/>
      <c r="J366" s="208"/>
      <c r="K366" s="208"/>
      <c r="L366" s="208"/>
      <c r="M366" s="208"/>
      <c r="N366" s="208"/>
      <c r="O366" s="208"/>
      <c r="P366" s="208"/>
      <c r="Q366" s="212"/>
      <c r="R366" s="212"/>
      <c r="S366" s="212"/>
      <c r="T366" s="212"/>
      <c r="U366" s="212"/>
      <c r="V366" s="212"/>
      <c r="W366" s="212"/>
      <c r="X366" s="212"/>
      <c r="Y366" s="212"/>
      <c r="Z366" s="212"/>
      <c r="AA366" s="212"/>
      <c r="AB366" s="212"/>
      <c r="AC366" s="212"/>
      <c r="AD366" s="212"/>
      <c r="AE366" s="212"/>
      <c r="AF366" s="212"/>
      <c r="AG366" s="212"/>
      <c r="AH366" s="212"/>
      <c r="AI366" s="212"/>
      <c r="AJ366" s="212"/>
      <c r="AK366" s="212"/>
      <c r="AL366" s="212"/>
      <c r="AM366" s="212"/>
    </row>
    <row r="367" spans="1:39" ht="18" customHeight="1">
      <c r="A367" s="210"/>
      <c r="B367" s="211"/>
      <c r="C367" s="208"/>
      <c r="D367" s="208"/>
      <c r="E367" s="208"/>
      <c r="F367" s="208"/>
      <c r="G367" s="208"/>
      <c r="H367" s="208"/>
      <c r="I367" s="208"/>
      <c r="J367" s="208"/>
      <c r="K367" s="208"/>
      <c r="L367" s="208"/>
      <c r="M367" s="208"/>
      <c r="N367" s="208"/>
      <c r="O367" s="208"/>
      <c r="P367" s="208"/>
      <c r="Q367" s="212"/>
      <c r="R367" s="212"/>
      <c r="S367" s="212"/>
      <c r="T367" s="212"/>
      <c r="U367" s="212"/>
      <c r="V367" s="212"/>
      <c r="W367" s="212"/>
      <c r="X367" s="212"/>
      <c r="Y367" s="212"/>
      <c r="Z367" s="212"/>
      <c r="AA367" s="212"/>
      <c r="AB367" s="212"/>
      <c r="AC367" s="212"/>
      <c r="AD367" s="212"/>
      <c r="AE367" s="212"/>
      <c r="AF367" s="212"/>
      <c r="AG367" s="212"/>
      <c r="AH367" s="212"/>
      <c r="AI367" s="212"/>
      <c r="AJ367" s="212"/>
      <c r="AK367" s="212"/>
      <c r="AL367" s="212"/>
      <c r="AM367" s="212"/>
    </row>
    <row r="368" spans="1:39" ht="18" customHeight="1" thickBot="1">
      <c r="A368" s="207" t="s">
        <v>290</v>
      </c>
      <c r="B368" s="208"/>
      <c r="C368" s="208"/>
      <c r="D368" s="204"/>
      <c r="E368" s="204"/>
      <c r="F368" s="204"/>
      <c r="G368" s="204"/>
      <c r="H368" s="204"/>
      <c r="I368" s="204"/>
      <c r="J368" s="204"/>
      <c r="K368" s="204"/>
      <c r="L368" s="204"/>
      <c r="M368" s="204"/>
      <c r="N368" s="204"/>
      <c r="O368" s="204"/>
      <c r="P368" s="204"/>
      <c r="Q368" s="204"/>
      <c r="R368" s="204"/>
      <c r="S368" s="204"/>
      <c r="T368" s="204"/>
      <c r="U368" s="204"/>
      <c r="V368" s="204"/>
      <c r="W368" s="204"/>
      <c r="X368" s="204"/>
      <c r="Y368" s="204"/>
      <c r="Z368" s="204"/>
      <c r="AA368" s="204"/>
      <c r="AB368" s="204"/>
      <c r="AC368" s="204"/>
      <c r="AD368" s="204"/>
      <c r="AE368" s="204"/>
      <c r="AF368" s="204"/>
      <c r="AG368" s="204"/>
      <c r="AH368" s="209"/>
      <c r="AI368" s="209"/>
      <c r="AJ368" s="209"/>
      <c r="AK368" s="209"/>
      <c r="AL368" s="209"/>
      <c r="AM368" s="209"/>
    </row>
    <row r="369" spans="1:39" ht="15" customHeight="1">
      <c r="A369" s="16"/>
      <c r="B369" s="739">
        <f>B356+1</f>
        <v>77</v>
      </c>
      <c r="C369" s="740"/>
      <c r="D369" s="807" t="s">
        <v>240</v>
      </c>
      <c r="E369" s="627"/>
      <c r="F369" s="627"/>
      <c r="G369" s="627"/>
      <c r="H369" s="627"/>
      <c r="I369" s="627"/>
      <c r="J369" s="627"/>
      <c r="K369" s="627"/>
      <c r="L369" s="627"/>
      <c r="M369" s="627"/>
      <c r="N369" s="627"/>
      <c r="O369" s="627"/>
      <c r="P369" s="627"/>
      <c r="Q369" s="627"/>
      <c r="R369" s="627"/>
      <c r="S369" s="627"/>
      <c r="T369" s="627"/>
      <c r="U369" s="627"/>
      <c r="V369" s="627"/>
      <c r="W369" s="627"/>
      <c r="X369" s="627"/>
      <c r="Y369" s="627"/>
      <c r="Z369" s="627"/>
      <c r="AA369" s="627"/>
      <c r="AB369" s="627"/>
      <c r="AC369" s="627"/>
      <c r="AD369" s="627"/>
      <c r="AE369" s="627"/>
      <c r="AF369" s="627"/>
      <c r="AG369" s="627"/>
      <c r="AH369" s="739"/>
      <c r="AI369" s="586"/>
      <c r="AJ369" s="586"/>
      <c r="AK369" s="586"/>
      <c r="AL369" s="586"/>
      <c r="AM369" s="638"/>
    </row>
    <row r="370" spans="1:39" ht="15" customHeight="1">
      <c r="A370" s="16"/>
      <c r="B370" s="680"/>
      <c r="C370" s="646"/>
      <c r="D370" s="660"/>
      <c r="E370" s="630"/>
      <c r="F370" s="630"/>
      <c r="G370" s="630"/>
      <c r="H370" s="630"/>
      <c r="I370" s="630"/>
      <c r="J370" s="630"/>
      <c r="K370" s="630"/>
      <c r="L370" s="630"/>
      <c r="M370" s="630"/>
      <c r="N370" s="630"/>
      <c r="O370" s="630"/>
      <c r="P370" s="630"/>
      <c r="Q370" s="630"/>
      <c r="R370" s="630"/>
      <c r="S370" s="630"/>
      <c r="T370" s="630"/>
      <c r="U370" s="630"/>
      <c r="V370" s="630"/>
      <c r="W370" s="630"/>
      <c r="X370" s="630"/>
      <c r="Y370" s="630"/>
      <c r="Z370" s="630"/>
      <c r="AA370" s="630"/>
      <c r="AB370" s="630"/>
      <c r="AC370" s="630"/>
      <c r="AD370" s="630"/>
      <c r="AE370" s="630"/>
      <c r="AF370" s="630"/>
      <c r="AG370" s="630"/>
      <c r="AH370" s="680"/>
      <c r="AI370" s="577"/>
      <c r="AJ370" s="577"/>
      <c r="AK370" s="577"/>
      <c r="AL370" s="577"/>
      <c r="AM370" s="808"/>
    </row>
    <row r="371" spans="1:39" ht="15" customHeight="1" thickBot="1">
      <c r="A371" s="16"/>
      <c r="B371" s="656"/>
      <c r="C371" s="657"/>
      <c r="D371" s="660"/>
      <c r="E371" s="630"/>
      <c r="F371" s="630"/>
      <c r="G371" s="630"/>
      <c r="H371" s="630"/>
      <c r="I371" s="630"/>
      <c r="J371" s="630"/>
      <c r="K371" s="630"/>
      <c r="L371" s="630"/>
      <c r="M371" s="630"/>
      <c r="N371" s="630"/>
      <c r="O371" s="630"/>
      <c r="P371" s="630"/>
      <c r="Q371" s="630"/>
      <c r="R371" s="630"/>
      <c r="S371" s="630"/>
      <c r="T371" s="630"/>
      <c r="U371" s="630"/>
      <c r="V371" s="630"/>
      <c r="W371" s="630"/>
      <c r="X371" s="630"/>
      <c r="Y371" s="630"/>
      <c r="Z371" s="630"/>
      <c r="AA371" s="630"/>
      <c r="AB371" s="630"/>
      <c r="AC371" s="630"/>
      <c r="AD371" s="630"/>
      <c r="AE371" s="630"/>
      <c r="AF371" s="630"/>
      <c r="AG371" s="630"/>
      <c r="AH371" s="680"/>
      <c r="AI371" s="577"/>
      <c r="AJ371" s="577"/>
      <c r="AK371" s="577"/>
      <c r="AL371" s="577"/>
      <c r="AM371" s="808"/>
    </row>
    <row r="372" spans="1:39" ht="15" customHeight="1">
      <c r="A372" s="16"/>
      <c r="B372" s="655">
        <f>B369+1</f>
        <v>78</v>
      </c>
      <c r="C372" s="642"/>
      <c r="D372" s="788" t="s">
        <v>99</v>
      </c>
      <c r="E372" s="788"/>
      <c r="F372" s="788"/>
      <c r="G372" s="788"/>
      <c r="H372" s="788"/>
      <c r="I372" s="788"/>
      <c r="J372" s="788"/>
      <c r="K372" s="788"/>
      <c r="L372" s="788"/>
      <c r="M372" s="788"/>
      <c r="N372" s="788"/>
      <c r="O372" s="788"/>
      <c r="P372" s="788"/>
      <c r="Q372" s="788"/>
      <c r="R372" s="788"/>
      <c r="S372" s="788"/>
      <c r="T372" s="788"/>
      <c r="U372" s="788"/>
      <c r="V372" s="788"/>
      <c r="W372" s="788"/>
      <c r="X372" s="788"/>
      <c r="Y372" s="788"/>
      <c r="Z372" s="788"/>
      <c r="AA372" s="788"/>
      <c r="AB372" s="788"/>
      <c r="AC372" s="841"/>
      <c r="AD372" s="739"/>
      <c r="AE372" s="586"/>
      <c r="AF372" s="586"/>
      <c r="AG372" s="586"/>
      <c r="AH372" s="586"/>
      <c r="AI372" s="586"/>
      <c r="AJ372" s="586"/>
      <c r="AK372" s="586"/>
      <c r="AL372" s="586"/>
      <c r="AM372" s="638"/>
    </row>
    <row r="373" spans="1:39" ht="15" customHeight="1" thickBot="1">
      <c r="A373" s="16"/>
      <c r="B373" s="738"/>
      <c r="C373" s="644"/>
      <c r="D373" s="842"/>
      <c r="E373" s="842"/>
      <c r="F373" s="842"/>
      <c r="G373" s="842"/>
      <c r="H373" s="842"/>
      <c r="I373" s="842"/>
      <c r="J373" s="842"/>
      <c r="K373" s="842"/>
      <c r="L373" s="842"/>
      <c r="M373" s="842"/>
      <c r="N373" s="842"/>
      <c r="O373" s="842"/>
      <c r="P373" s="842"/>
      <c r="Q373" s="842"/>
      <c r="R373" s="842"/>
      <c r="S373" s="842"/>
      <c r="T373" s="842"/>
      <c r="U373" s="842"/>
      <c r="V373" s="842"/>
      <c r="W373" s="842"/>
      <c r="X373" s="842"/>
      <c r="Y373" s="842"/>
      <c r="Z373" s="842"/>
      <c r="AA373" s="842"/>
      <c r="AB373" s="842"/>
      <c r="AC373" s="843"/>
      <c r="AD373" s="738"/>
      <c r="AE373" s="576"/>
      <c r="AF373" s="576"/>
      <c r="AG373" s="576"/>
      <c r="AH373" s="576"/>
      <c r="AI373" s="576"/>
      <c r="AJ373" s="576"/>
      <c r="AK373" s="576"/>
      <c r="AL373" s="576"/>
      <c r="AM373" s="833"/>
    </row>
    <row r="374" spans="1:39" ht="18" customHeight="1">
      <c r="A374" s="89"/>
      <c r="B374" s="72"/>
      <c r="C374" s="72"/>
      <c r="D374" s="839" t="s">
        <v>93</v>
      </c>
      <c r="E374" s="839"/>
      <c r="F374" s="839"/>
      <c r="G374" s="839"/>
      <c r="H374" s="839"/>
      <c r="I374" s="839"/>
      <c r="J374" s="839"/>
      <c r="K374" s="839"/>
      <c r="L374" s="839"/>
      <c r="M374" s="839"/>
      <c r="N374" s="839"/>
      <c r="O374" s="839"/>
      <c r="P374" s="839"/>
      <c r="Q374" s="839"/>
      <c r="R374" s="839"/>
      <c r="S374" s="839"/>
      <c r="T374" s="839"/>
      <c r="U374" s="839"/>
      <c r="V374" s="839"/>
      <c r="W374" s="839"/>
      <c r="X374" s="839"/>
      <c r="Y374" s="839"/>
      <c r="Z374" s="839"/>
      <c r="AA374" s="839"/>
      <c r="AB374" s="839"/>
      <c r="AC374" s="839"/>
      <c r="AD374" s="839"/>
      <c r="AE374" s="839"/>
      <c r="AF374" s="839"/>
      <c r="AG374" s="839"/>
      <c r="AH374" s="839"/>
      <c r="AI374" s="839"/>
      <c r="AJ374" s="839"/>
      <c r="AK374" s="839"/>
      <c r="AL374" s="839"/>
      <c r="AM374" s="839"/>
    </row>
    <row r="375" spans="1:39" ht="18" customHeight="1">
      <c r="A375" s="89"/>
      <c r="B375" s="72"/>
      <c r="C375" s="72"/>
      <c r="D375" s="840" t="s">
        <v>94</v>
      </c>
      <c r="E375" s="840"/>
      <c r="F375" s="840"/>
      <c r="G375" s="840"/>
      <c r="H375" s="840"/>
      <c r="I375" s="840"/>
      <c r="J375" s="840"/>
      <c r="K375" s="840"/>
      <c r="L375" s="840"/>
      <c r="M375" s="840"/>
      <c r="N375" s="840"/>
      <c r="O375" s="840"/>
      <c r="P375" s="840"/>
      <c r="Q375" s="840"/>
      <c r="R375" s="840"/>
      <c r="S375" s="840"/>
      <c r="T375" s="840"/>
      <c r="U375" s="840"/>
      <c r="V375" s="840"/>
      <c r="W375" s="840"/>
      <c r="X375" s="840"/>
      <c r="Y375" s="840"/>
      <c r="Z375" s="840"/>
      <c r="AA375" s="840"/>
      <c r="AB375" s="840"/>
      <c r="AC375" s="840"/>
      <c r="AD375" s="840"/>
      <c r="AE375" s="840"/>
      <c r="AF375" s="840"/>
      <c r="AG375" s="840"/>
      <c r="AH375" s="840"/>
      <c r="AI375" s="840"/>
      <c r="AJ375" s="840"/>
      <c r="AK375" s="840"/>
      <c r="AL375" s="840"/>
      <c r="AM375" s="840"/>
    </row>
    <row r="376" spans="1:39" ht="18" customHeight="1">
      <c r="A376" s="89"/>
      <c r="B376" s="72"/>
      <c r="C376" s="72"/>
      <c r="D376" s="840"/>
      <c r="E376" s="840"/>
      <c r="F376" s="840"/>
      <c r="G376" s="840"/>
      <c r="H376" s="840"/>
      <c r="I376" s="840"/>
      <c r="J376" s="840"/>
      <c r="K376" s="840"/>
      <c r="L376" s="840"/>
      <c r="M376" s="840"/>
      <c r="N376" s="840"/>
      <c r="O376" s="840"/>
      <c r="P376" s="840"/>
      <c r="Q376" s="840"/>
      <c r="R376" s="840"/>
      <c r="S376" s="840"/>
      <c r="T376" s="840"/>
      <c r="U376" s="840"/>
      <c r="V376" s="840"/>
      <c r="W376" s="840"/>
      <c r="X376" s="840"/>
      <c r="Y376" s="840"/>
      <c r="Z376" s="840"/>
      <c r="AA376" s="840"/>
      <c r="AB376" s="840"/>
      <c r="AC376" s="840"/>
      <c r="AD376" s="840"/>
      <c r="AE376" s="840"/>
      <c r="AF376" s="840"/>
      <c r="AG376" s="840"/>
      <c r="AH376" s="840"/>
      <c r="AI376" s="840"/>
      <c r="AJ376" s="840"/>
      <c r="AK376" s="840"/>
      <c r="AL376" s="840"/>
      <c r="AM376" s="840"/>
    </row>
    <row r="377" spans="1:39" ht="18" customHeight="1">
      <c r="A377" s="89"/>
      <c r="B377" s="72"/>
      <c r="C377" s="72"/>
      <c r="D377" s="840" t="s">
        <v>95</v>
      </c>
      <c r="E377" s="840"/>
      <c r="F377" s="840"/>
      <c r="G377" s="840"/>
      <c r="H377" s="840"/>
      <c r="I377" s="840"/>
      <c r="J377" s="840"/>
      <c r="K377" s="840"/>
      <c r="L377" s="840"/>
      <c r="M377" s="840"/>
      <c r="N377" s="840"/>
      <c r="O377" s="840"/>
      <c r="P377" s="840"/>
      <c r="Q377" s="840"/>
      <c r="R377" s="840"/>
      <c r="S377" s="840"/>
      <c r="T377" s="840"/>
      <c r="U377" s="840"/>
      <c r="V377" s="840"/>
      <c r="W377" s="840"/>
      <c r="X377" s="840"/>
      <c r="Y377" s="840"/>
      <c r="Z377" s="840"/>
      <c r="AA377" s="840"/>
      <c r="AB377" s="840"/>
      <c r="AC377" s="840"/>
      <c r="AD377" s="840"/>
      <c r="AE377" s="840"/>
      <c r="AF377" s="840"/>
      <c r="AG377" s="840"/>
      <c r="AH377" s="840"/>
      <c r="AI377" s="840"/>
      <c r="AJ377" s="840"/>
      <c r="AK377" s="840"/>
      <c r="AL377" s="840"/>
      <c r="AM377" s="840"/>
    </row>
    <row r="378" spans="1:39" ht="18" customHeight="1">
      <c r="A378" s="89"/>
      <c r="B378" s="72"/>
      <c r="C378" s="72"/>
      <c r="D378" s="840"/>
      <c r="E378" s="840"/>
      <c r="F378" s="840"/>
      <c r="G378" s="840"/>
      <c r="H378" s="840"/>
      <c r="I378" s="840"/>
      <c r="J378" s="840"/>
      <c r="K378" s="840"/>
      <c r="L378" s="840"/>
      <c r="M378" s="840"/>
      <c r="N378" s="840"/>
      <c r="O378" s="840"/>
      <c r="P378" s="840"/>
      <c r="Q378" s="840"/>
      <c r="R378" s="840"/>
      <c r="S378" s="840"/>
      <c r="T378" s="840"/>
      <c r="U378" s="840"/>
      <c r="V378" s="840"/>
      <c r="W378" s="840"/>
      <c r="X378" s="840"/>
      <c r="Y378" s="840"/>
      <c r="Z378" s="840"/>
      <c r="AA378" s="840"/>
      <c r="AB378" s="840"/>
      <c r="AC378" s="840"/>
      <c r="AD378" s="840"/>
      <c r="AE378" s="840"/>
      <c r="AF378" s="840"/>
      <c r="AG378" s="840"/>
      <c r="AH378" s="840"/>
      <c r="AI378" s="840"/>
      <c r="AJ378" s="840"/>
      <c r="AK378" s="840"/>
      <c r="AL378" s="840"/>
      <c r="AM378" s="840"/>
    </row>
    <row r="379" spans="1:39" ht="18" customHeight="1">
      <c r="A379" s="89"/>
      <c r="B379" s="72"/>
      <c r="C379" s="72"/>
      <c r="D379" s="840" t="s">
        <v>96</v>
      </c>
      <c r="E379" s="840"/>
      <c r="F379" s="840"/>
      <c r="G379" s="840"/>
      <c r="H379" s="840"/>
      <c r="I379" s="840"/>
      <c r="J379" s="840"/>
      <c r="K379" s="840"/>
      <c r="L379" s="840"/>
      <c r="M379" s="840"/>
      <c r="N379" s="840"/>
      <c r="O379" s="840"/>
      <c r="P379" s="840"/>
      <c r="Q379" s="840"/>
      <c r="R379" s="840"/>
      <c r="S379" s="840"/>
      <c r="T379" s="840"/>
      <c r="U379" s="840"/>
      <c r="V379" s="840"/>
      <c r="W379" s="840"/>
      <c r="X379" s="840"/>
      <c r="Y379" s="840"/>
      <c r="Z379" s="840"/>
      <c r="AA379" s="840"/>
      <c r="AB379" s="840"/>
      <c r="AC379" s="840"/>
      <c r="AD379" s="840"/>
      <c r="AE379" s="840"/>
      <c r="AF379" s="840"/>
      <c r="AG379" s="840"/>
      <c r="AH379" s="840"/>
      <c r="AI379" s="840"/>
      <c r="AJ379" s="840"/>
      <c r="AK379" s="840"/>
      <c r="AL379" s="840"/>
      <c r="AM379" s="840"/>
    </row>
    <row r="380" spans="1:39" ht="18" customHeight="1">
      <c r="A380" s="89"/>
      <c r="B380" s="72"/>
      <c r="C380" s="72"/>
      <c r="D380" s="840"/>
      <c r="E380" s="840"/>
      <c r="F380" s="840"/>
      <c r="G380" s="840"/>
      <c r="H380" s="840"/>
      <c r="I380" s="840"/>
      <c r="J380" s="840"/>
      <c r="K380" s="840"/>
      <c r="L380" s="840"/>
      <c r="M380" s="840"/>
      <c r="N380" s="840"/>
      <c r="O380" s="840"/>
      <c r="P380" s="840"/>
      <c r="Q380" s="840"/>
      <c r="R380" s="840"/>
      <c r="S380" s="840"/>
      <c r="T380" s="840"/>
      <c r="U380" s="840"/>
      <c r="V380" s="840"/>
      <c r="W380" s="840"/>
      <c r="X380" s="840"/>
      <c r="Y380" s="840"/>
      <c r="Z380" s="840"/>
      <c r="AA380" s="840"/>
      <c r="AB380" s="840"/>
      <c r="AC380" s="840"/>
      <c r="AD380" s="840"/>
      <c r="AE380" s="840"/>
      <c r="AF380" s="840"/>
      <c r="AG380" s="840"/>
      <c r="AH380" s="840"/>
      <c r="AI380" s="840"/>
      <c r="AJ380" s="840"/>
      <c r="AK380" s="840"/>
      <c r="AL380" s="840"/>
      <c r="AM380" s="840"/>
    </row>
    <row r="381" spans="1:39" ht="18" customHeight="1" thickBot="1">
      <c r="A381" s="89"/>
      <c r="B381" s="72"/>
      <c r="C381" s="72"/>
      <c r="D381" s="840"/>
      <c r="E381" s="840"/>
      <c r="F381" s="840"/>
      <c r="G381" s="840"/>
      <c r="H381" s="840"/>
      <c r="I381" s="840"/>
      <c r="J381" s="840"/>
      <c r="K381" s="840"/>
      <c r="L381" s="840"/>
      <c r="M381" s="840"/>
      <c r="N381" s="840"/>
      <c r="O381" s="840"/>
      <c r="P381" s="840"/>
      <c r="Q381" s="840"/>
      <c r="R381" s="840"/>
      <c r="S381" s="840"/>
      <c r="T381" s="840"/>
      <c r="U381" s="840"/>
      <c r="V381" s="840"/>
      <c r="W381" s="840"/>
      <c r="X381" s="840"/>
      <c r="Y381" s="840"/>
      <c r="Z381" s="840"/>
      <c r="AA381" s="840"/>
      <c r="AB381" s="840"/>
      <c r="AC381" s="840"/>
      <c r="AD381" s="840"/>
      <c r="AE381" s="840"/>
      <c r="AF381" s="840"/>
      <c r="AG381" s="840"/>
      <c r="AH381" s="840"/>
      <c r="AI381" s="840"/>
      <c r="AJ381" s="840"/>
      <c r="AK381" s="840"/>
      <c r="AL381" s="840"/>
      <c r="AM381" s="840"/>
    </row>
    <row r="382" spans="1:39" ht="17.25" customHeight="1">
      <c r="A382" s="16"/>
      <c r="B382" s="739">
        <f>B372+1</f>
        <v>79</v>
      </c>
      <c r="C382" s="740"/>
      <c r="D382" s="741" t="s">
        <v>241</v>
      </c>
      <c r="E382" s="742"/>
      <c r="F382" s="742"/>
      <c r="G382" s="742"/>
      <c r="H382" s="742"/>
      <c r="I382" s="742"/>
      <c r="J382" s="742"/>
      <c r="K382" s="742"/>
      <c r="L382" s="742"/>
      <c r="M382" s="742"/>
      <c r="N382" s="742"/>
      <c r="O382" s="742"/>
      <c r="P382" s="742"/>
      <c r="Q382" s="742"/>
      <c r="R382" s="742"/>
      <c r="S382" s="742"/>
      <c r="T382" s="742"/>
      <c r="U382" s="742"/>
      <c r="V382" s="742"/>
      <c r="W382" s="742"/>
      <c r="X382" s="742"/>
      <c r="Y382" s="742"/>
      <c r="Z382" s="742"/>
      <c r="AA382" s="742"/>
      <c r="AB382" s="742"/>
      <c r="AC382" s="742"/>
      <c r="AD382" s="742"/>
      <c r="AE382" s="742"/>
      <c r="AF382" s="742"/>
      <c r="AG382" s="742"/>
      <c r="AH382" s="742"/>
      <c r="AI382" s="742"/>
      <c r="AJ382" s="742"/>
      <c r="AK382" s="742"/>
      <c r="AL382" s="742"/>
      <c r="AM382" s="743"/>
    </row>
    <row r="383" spans="1:39" ht="17.25" customHeight="1">
      <c r="A383" s="16"/>
      <c r="B383" s="680"/>
      <c r="C383" s="646"/>
      <c r="D383" s="79"/>
      <c r="E383" s="80"/>
      <c r="F383" s="691" t="s">
        <v>41</v>
      </c>
      <c r="G383" s="691"/>
      <c r="H383" s="691"/>
      <c r="I383" s="691"/>
      <c r="J383" s="80"/>
      <c r="K383" s="80"/>
      <c r="L383" s="80"/>
      <c r="M383" s="80"/>
      <c r="N383" s="80"/>
      <c r="O383" s="80"/>
      <c r="P383" s="80"/>
      <c r="Q383" s="80"/>
      <c r="R383" s="80"/>
      <c r="S383" s="80" t="s">
        <v>146</v>
      </c>
      <c r="T383" s="80"/>
      <c r="U383" s="80"/>
      <c r="V383" s="80"/>
      <c r="W383" s="80"/>
      <c r="X383" s="80"/>
      <c r="Y383" s="80"/>
      <c r="Z383" s="80"/>
      <c r="AA383" s="80"/>
      <c r="AB383" s="80"/>
      <c r="AC383" s="80"/>
      <c r="AD383" s="744" t="s">
        <v>50</v>
      </c>
      <c r="AE383" s="744"/>
      <c r="AF383" s="744"/>
      <c r="AG383" s="744"/>
      <c r="AH383" s="744"/>
      <c r="AI383" s="744"/>
      <c r="AJ383" s="744"/>
      <c r="AK383" s="41"/>
      <c r="AL383" s="41"/>
      <c r="AM383" s="68"/>
    </row>
    <row r="384" spans="1:39" ht="17.25" customHeight="1">
      <c r="A384" s="16"/>
      <c r="B384" s="680"/>
      <c r="C384" s="646"/>
      <c r="D384" s="79"/>
      <c r="E384" s="80"/>
      <c r="F384" s="691" t="s">
        <v>42</v>
      </c>
      <c r="G384" s="691"/>
      <c r="H384" s="691"/>
      <c r="I384" s="691"/>
      <c r="J384" s="80"/>
      <c r="K384" s="80"/>
      <c r="L384" s="80"/>
      <c r="M384" s="80"/>
      <c r="N384" s="80"/>
      <c r="O384" s="80"/>
      <c r="P384" s="80"/>
      <c r="Q384" s="80"/>
      <c r="R384" s="80"/>
      <c r="S384" s="80" t="s">
        <v>146</v>
      </c>
      <c r="T384" s="80"/>
      <c r="U384" s="80"/>
      <c r="V384" s="80"/>
      <c r="W384" s="80"/>
      <c r="X384" s="80"/>
      <c r="Y384" s="80"/>
      <c r="Z384" s="80"/>
      <c r="AA384" s="80"/>
      <c r="AB384" s="80"/>
      <c r="AC384" s="80"/>
      <c r="AD384" s="744" t="s">
        <v>50</v>
      </c>
      <c r="AE384" s="744"/>
      <c r="AF384" s="744"/>
      <c r="AG384" s="744"/>
      <c r="AH384" s="744"/>
      <c r="AI384" s="744"/>
      <c r="AJ384" s="744"/>
      <c r="AK384" s="41"/>
      <c r="AL384" s="41"/>
      <c r="AM384" s="68"/>
    </row>
    <row r="385" spans="1:39" ht="17.25" customHeight="1" thickBot="1">
      <c r="A385" s="16"/>
      <c r="B385" s="656"/>
      <c r="C385" s="657"/>
      <c r="D385" s="81"/>
      <c r="E385" s="82"/>
      <c r="F385" s="666" t="s">
        <v>43</v>
      </c>
      <c r="G385" s="666"/>
      <c r="H385" s="666"/>
      <c r="I385" s="666"/>
      <c r="J385" s="82" t="s">
        <v>98</v>
      </c>
      <c r="K385" s="82"/>
      <c r="L385" s="82"/>
      <c r="M385" s="82"/>
      <c r="N385" s="82" t="s">
        <v>80</v>
      </c>
      <c r="O385" s="82" t="s">
        <v>44</v>
      </c>
      <c r="P385" s="82"/>
      <c r="Q385" s="82"/>
      <c r="R385" s="82"/>
      <c r="S385" s="82" t="s">
        <v>146</v>
      </c>
      <c r="T385" s="82"/>
      <c r="U385" s="82"/>
      <c r="V385" s="82"/>
      <c r="W385" s="82"/>
      <c r="X385" s="82"/>
      <c r="Y385" s="82"/>
      <c r="Z385" s="82"/>
      <c r="AA385" s="82"/>
      <c r="AB385" s="82"/>
      <c r="AC385" s="82"/>
      <c r="AD385" s="838" t="s">
        <v>50</v>
      </c>
      <c r="AE385" s="838"/>
      <c r="AF385" s="838"/>
      <c r="AG385" s="838"/>
      <c r="AH385" s="744"/>
      <c r="AI385" s="744"/>
      <c r="AJ385" s="744"/>
      <c r="AK385" s="41"/>
      <c r="AL385" s="41"/>
      <c r="AM385" s="68"/>
    </row>
    <row r="386" spans="1:39" ht="15" customHeight="1">
      <c r="A386" s="16"/>
      <c r="B386" s="655">
        <f>B382+1</f>
        <v>80</v>
      </c>
      <c r="C386" s="642"/>
      <c r="D386" s="658" t="s">
        <v>242</v>
      </c>
      <c r="E386" s="659"/>
      <c r="F386" s="659"/>
      <c r="G386" s="659"/>
      <c r="H386" s="659"/>
      <c r="I386" s="659"/>
      <c r="J386" s="659"/>
      <c r="K386" s="659"/>
      <c r="L386" s="659"/>
      <c r="M386" s="659"/>
      <c r="N386" s="659"/>
      <c r="O386" s="659"/>
      <c r="P386" s="659"/>
      <c r="Q386" s="659"/>
      <c r="R386" s="659"/>
      <c r="S386" s="659"/>
      <c r="T386" s="659"/>
      <c r="U386" s="659"/>
      <c r="V386" s="659"/>
      <c r="W386" s="659"/>
      <c r="X386" s="659"/>
      <c r="Y386" s="659"/>
      <c r="Z386" s="659"/>
      <c r="AA386" s="659"/>
      <c r="AB386" s="659"/>
      <c r="AC386" s="659"/>
      <c r="AD386" s="659"/>
      <c r="AE386" s="659"/>
      <c r="AF386" s="659"/>
      <c r="AG386" s="659"/>
      <c r="AH386" s="739"/>
      <c r="AI386" s="586"/>
      <c r="AJ386" s="586"/>
      <c r="AK386" s="586"/>
      <c r="AL386" s="586"/>
      <c r="AM386" s="638"/>
    </row>
    <row r="387" spans="1:39" ht="15" customHeight="1">
      <c r="A387" s="16"/>
      <c r="B387" s="680"/>
      <c r="C387" s="646"/>
      <c r="D387" s="660"/>
      <c r="E387" s="630"/>
      <c r="F387" s="630"/>
      <c r="G387" s="630"/>
      <c r="H387" s="630"/>
      <c r="I387" s="630"/>
      <c r="J387" s="630"/>
      <c r="K387" s="630"/>
      <c r="L387" s="630"/>
      <c r="M387" s="630"/>
      <c r="N387" s="630"/>
      <c r="O387" s="630"/>
      <c r="P387" s="630"/>
      <c r="Q387" s="630"/>
      <c r="R387" s="630"/>
      <c r="S387" s="630"/>
      <c r="T387" s="630"/>
      <c r="U387" s="630"/>
      <c r="V387" s="630"/>
      <c r="W387" s="630"/>
      <c r="X387" s="630"/>
      <c r="Y387" s="630"/>
      <c r="Z387" s="630"/>
      <c r="AA387" s="630"/>
      <c r="AB387" s="630"/>
      <c r="AC387" s="630"/>
      <c r="AD387" s="630"/>
      <c r="AE387" s="630"/>
      <c r="AF387" s="630"/>
      <c r="AG387" s="630"/>
      <c r="AH387" s="680"/>
      <c r="AI387" s="577"/>
      <c r="AJ387" s="577"/>
      <c r="AK387" s="577"/>
      <c r="AL387" s="577"/>
      <c r="AM387" s="808"/>
    </row>
    <row r="388" spans="1:39" ht="15" customHeight="1">
      <c r="A388" s="16"/>
      <c r="B388" s="656"/>
      <c r="C388" s="657"/>
      <c r="D388" s="661"/>
      <c r="E388" s="662"/>
      <c r="F388" s="662"/>
      <c r="G388" s="662"/>
      <c r="H388" s="662"/>
      <c r="I388" s="662"/>
      <c r="J388" s="662"/>
      <c r="K388" s="662"/>
      <c r="L388" s="662"/>
      <c r="M388" s="662"/>
      <c r="N388" s="662"/>
      <c r="O388" s="662"/>
      <c r="P388" s="662"/>
      <c r="Q388" s="662"/>
      <c r="R388" s="662"/>
      <c r="S388" s="662"/>
      <c r="T388" s="662"/>
      <c r="U388" s="662"/>
      <c r="V388" s="662"/>
      <c r="W388" s="662"/>
      <c r="X388" s="662"/>
      <c r="Y388" s="662"/>
      <c r="Z388" s="662"/>
      <c r="AA388" s="662"/>
      <c r="AB388" s="662"/>
      <c r="AC388" s="662"/>
      <c r="AD388" s="662"/>
      <c r="AE388" s="662"/>
      <c r="AF388" s="662"/>
      <c r="AG388" s="662"/>
      <c r="AH388" s="656"/>
      <c r="AI388" s="637"/>
      <c r="AJ388" s="637"/>
      <c r="AK388" s="637"/>
      <c r="AL388" s="637"/>
      <c r="AM388" s="639"/>
    </row>
    <row r="389" spans="1:39" ht="15" customHeight="1">
      <c r="A389" s="16"/>
      <c r="B389" s="824">
        <f>B386+1</f>
        <v>81</v>
      </c>
      <c r="C389" s="825"/>
      <c r="D389" s="602" t="s">
        <v>274</v>
      </c>
      <c r="E389" s="603"/>
      <c r="F389" s="603"/>
      <c r="G389" s="603"/>
      <c r="H389" s="603"/>
      <c r="I389" s="603"/>
      <c r="J389" s="603"/>
      <c r="K389" s="603"/>
      <c r="L389" s="603"/>
      <c r="M389" s="603"/>
      <c r="N389" s="603"/>
      <c r="O389" s="603"/>
      <c r="P389" s="603"/>
      <c r="Q389" s="603"/>
      <c r="R389" s="603"/>
      <c r="S389" s="603"/>
      <c r="T389" s="603"/>
      <c r="U389" s="603"/>
      <c r="V389" s="603"/>
      <c r="W389" s="603"/>
      <c r="X389" s="603"/>
      <c r="Y389" s="603"/>
      <c r="Z389" s="603"/>
      <c r="AA389" s="603"/>
      <c r="AB389" s="603"/>
      <c r="AC389" s="603"/>
      <c r="AD389" s="603"/>
      <c r="AE389" s="603"/>
      <c r="AF389" s="603"/>
      <c r="AG389" s="603"/>
      <c r="AH389" s="824"/>
      <c r="AI389" s="829"/>
      <c r="AJ389" s="829"/>
      <c r="AK389" s="829"/>
      <c r="AL389" s="829"/>
      <c r="AM389" s="830"/>
    </row>
    <row r="390" spans="1:39" ht="15" customHeight="1">
      <c r="A390" s="16"/>
      <c r="B390" s="812"/>
      <c r="C390" s="826"/>
      <c r="D390" s="563"/>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812"/>
      <c r="AI390" s="813"/>
      <c r="AJ390" s="813"/>
      <c r="AK390" s="813"/>
      <c r="AL390" s="813"/>
      <c r="AM390" s="814"/>
    </row>
    <row r="391" spans="1:39" ht="15" customHeight="1">
      <c r="A391" s="16"/>
      <c r="B391" s="827"/>
      <c r="C391" s="828"/>
      <c r="D391" s="590"/>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827"/>
      <c r="AI391" s="831"/>
      <c r="AJ391" s="831"/>
      <c r="AK391" s="831"/>
      <c r="AL391" s="831"/>
      <c r="AM391" s="832"/>
    </row>
    <row r="392" spans="1:39" ht="15" customHeight="1">
      <c r="A392" s="16"/>
      <c r="B392" s="655">
        <f>B389+1</f>
        <v>82</v>
      </c>
      <c r="C392" s="642"/>
      <c r="D392" s="658" t="s">
        <v>243</v>
      </c>
      <c r="E392" s="659"/>
      <c r="F392" s="659"/>
      <c r="G392" s="659"/>
      <c r="H392" s="659"/>
      <c r="I392" s="659"/>
      <c r="J392" s="659"/>
      <c r="K392" s="659"/>
      <c r="L392" s="659"/>
      <c r="M392" s="659"/>
      <c r="N392" s="659"/>
      <c r="O392" s="659"/>
      <c r="P392" s="659"/>
      <c r="Q392" s="659"/>
      <c r="R392" s="659"/>
      <c r="S392" s="659"/>
      <c r="T392" s="659"/>
      <c r="U392" s="659"/>
      <c r="V392" s="659"/>
      <c r="W392" s="659"/>
      <c r="X392" s="659"/>
      <c r="Y392" s="659"/>
      <c r="Z392" s="659"/>
      <c r="AA392" s="659"/>
      <c r="AB392" s="659"/>
      <c r="AC392" s="659"/>
      <c r="AD392" s="659"/>
      <c r="AE392" s="659"/>
      <c r="AF392" s="659"/>
      <c r="AG392" s="659"/>
      <c r="AH392" s="655"/>
      <c r="AI392" s="641"/>
      <c r="AJ392" s="641"/>
      <c r="AK392" s="641"/>
      <c r="AL392" s="641"/>
      <c r="AM392" s="799"/>
    </row>
    <row r="393" spans="1:39" ht="15" customHeight="1">
      <c r="A393" s="16"/>
      <c r="B393" s="680"/>
      <c r="C393" s="646"/>
      <c r="D393" s="660"/>
      <c r="E393" s="630"/>
      <c r="F393" s="630"/>
      <c r="G393" s="630"/>
      <c r="H393" s="630"/>
      <c r="I393" s="630"/>
      <c r="J393" s="630"/>
      <c r="K393" s="630"/>
      <c r="L393" s="630"/>
      <c r="M393" s="630"/>
      <c r="N393" s="630"/>
      <c r="O393" s="630"/>
      <c r="P393" s="630"/>
      <c r="Q393" s="630"/>
      <c r="R393" s="630"/>
      <c r="S393" s="630"/>
      <c r="T393" s="630"/>
      <c r="U393" s="630"/>
      <c r="V393" s="630"/>
      <c r="W393" s="630"/>
      <c r="X393" s="630"/>
      <c r="Y393" s="630"/>
      <c r="Z393" s="630"/>
      <c r="AA393" s="630"/>
      <c r="AB393" s="630"/>
      <c r="AC393" s="630"/>
      <c r="AD393" s="630"/>
      <c r="AE393" s="630"/>
      <c r="AF393" s="630"/>
      <c r="AG393" s="630"/>
      <c r="AH393" s="680"/>
      <c r="AI393" s="577"/>
      <c r="AJ393" s="577"/>
      <c r="AK393" s="577"/>
      <c r="AL393" s="577"/>
      <c r="AM393" s="808"/>
    </row>
    <row r="394" spans="1:39" ht="15" customHeight="1" thickBot="1">
      <c r="A394" s="16"/>
      <c r="B394" s="738"/>
      <c r="C394" s="644"/>
      <c r="D394" s="694"/>
      <c r="E394" s="633"/>
      <c r="F394" s="633"/>
      <c r="G394" s="633"/>
      <c r="H394" s="633"/>
      <c r="I394" s="633"/>
      <c r="J394" s="633"/>
      <c r="K394" s="633"/>
      <c r="L394" s="633"/>
      <c r="M394" s="633"/>
      <c r="N394" s="633"/>
      <c r="O394" s="633"/>
      <c r="P394" s="633"/>
      <c r="Q394" s="633"/>
      <c r="R394" s="633"/>
      <c r="S394" s="633"/>
      <c r="T394" s="633"/>
      <c r="U394" s="633"/>
      <c r="V394" s="633"/>
      <c r="W394" s="633"/>
      <c r="X394" s="633"/>
      <c r="Y394" s="633"/>
      <c r="Z394" s="633"/>
      <c r="AA394" s="633"/>
      <c r="AB394" s="633"/>
      <c r="AC394" s="633"/>
      <c r="AD394" s="633"/>
      <c r="AE394" s="633"/>
      <c r="AF394" s="633"/>
      <c r="AG394" s="633"/>
      <c r="AH394" s="738"/>
      <c r="AI394" s="576"/>
      <c r="AJ394" s="576"/>
      <c r="AK394" s="576"/>
      <c r="AL394" s="576"/>
      <c r="AM394" s="833"/>
    </row>
    <row r="395" spans="1:39" ht="18" customHeight="1">
      <c r="A395" s="89"/>
      <c r="B395" s="72"/>
      <c r="C395" s="72"/>
      <c r="D395" s="806" t="s">
        <v>97</v>
      </c>
      <c r="E395" s="806"/>
      <c r="F395" s="806"/>
      <c r="G395" s="806"/>
      <c r="H395" s="806"/>
      <c r="I395" s="806"/>
      <c r="J395" s="806"/>
      <c r="K395" s="806"/>
      <c r="L395" s="806"/>
      <c r="M395" s="806"/>
      <c r="N395" s="806"/>
      <c r="O395" s="806"/>
      <c r="P395" s="806"/>
      <c r="Q395" s="806"/>
      <c r="R395" s="806"/>
      <c r="S395" s="806"/>
      <c r="T395" s="806"/>
      <c r="U395" s="806"/>
      <c r="V395" s="806"/>
      <c r="W395" s="806"/>
      <c r="X395" s="806"/>
      <c r="Y395" s="806"/>
      <c r="Z395" s="806"/>
      <c r="AA395" s="806"/>
      <c r="AB395" s="806"/>
      <c r="AC395" s="806"/>
      <c r="AD395" s="806"/>
      <c r="AE395" s="806"/>
      <c r="AF395" s="806"/>
      <c r="AG395" s="806"/>
      <c r="AH395" s="806"/>
      <c r="AI395" s="806"/>
      <c r="AJ395" s="806"/>
      <c r="AK395" s="806"/>
      <c r="AL395" s="806"/>
      <c r="AM395" s="806"/>
    </row>
    <row r="396" spans="1:39" ht="18" customHeight="1">
      <c r="A396" s="89"/>
      <c r="B396" s="72"/>
      <c r="C396" s="72"/>
      <c r="D396" s="806"/>
      <c r="E396" s="806"/>
      <c r="F396" s="806"/>
      <c r="G396" s="806"/>
      <c r="H396" s="806"/>
      <c r="I396" s="806"/>
      <c r="J396" s="806"/>
      <c r="K396" s="806"/>
      <c r="L396" s="806"/>
      <c r="M396" s="806"/>
      <c r="N396" s="806"/>
      <c r="O396" s="806"/>
      <c r="P396" s="806"/>
      <c r="Q396" s="806"/>
      <c r="R396" s="806"/>
      <c r="S396" s="806"/>
      <c r="T396" s="806"/>
      <c r="U396" s="806"/>
      <c r="V396" s="806"/>
      <c r="W396" s="806"/>
      <c r="X396" s="806"/>
      <c r="Y396" s="806"/>
      <c r="Z396" s="806"/>
      <c r="AA396" s="806"/>
      <c r="AB396" s="806"/>
      <c r="AC396" s="806"/>
      <c r="AD396" s="806"/>
      <c r="AE396" s="806"/>
      <c r="AF396" s="806"/>
      <c r="AG396" s="806"/>
      <c r="AH396" s="806"/>
      <c r="AI396" s="806"/>
      <c r="AJ396" s="806"/>
      <c r="AK396" s="806"/>
      <c r="AL396" s="806"/>
      <c r="AM396" s="806"/>
    </row>
    <row r="397" spans="1:39" ht="18" customHeight="1">
      <c r="A397" s="89"/>
      <c r="B397" s="72"/>
      <c r="C397" s="72"/>
      <c r="D397" s="925"/>
      <c r="E397" s="925"/>
      <c r="F397" s="925"/>
      <c r="G397" s="925"/>
      <c r="H397" s="925"/>
      <c r="I397" s="925"/>
      <c r="J397" s="925"/>
      <c r="K397" s="925"/>
      <c r="L397" s="925"/>
      <c r="M397" s="925"/>
      <c r="N397" s="925"/>
      <c r="O397" s="925"/>
      <c r="P397" s="925"/>
      <c r="Q397" s="925"/>
      <c r="R397" s="925"/>
      <c r="S397" s="925"/>
      <c r="T397" s="925"/>
      <c r="U397" s="925"/>
      <c r="V397" s="925"/>
      <c r="W397" s="925"/>
      <c r="X397" s="925"/>
      <c r="Y397" s="925"/>
      <c r="Z397" s="925"/>
      <c r="AA397" s="925"/>
      <c r="AB397" s="925"/>
      <c r="AC397" s="925"/>
      <c r="AD397" s="925"/>
      <c r="AE397" s="925"/>
      <c r="AF397" s="925"/>
      <c r="AG397" s="925"/>
      <c r="AH397" s="925"/>
      <c r="AI397" s="925"/>
      <c r="AJ397" s="925"/>
      <c r="AK397" s="925"/>
      <c r="AL397" s="925"/>
      <c r="AM397" s="925"/>
    </row>
    <row r="398" spans="1:39" ht="18" customHeight="1" thickBot="1">
      <c r="A398" s="17" t="s">
        <v>291</v>
      </c>
      <c r="B398" s="203"/>
      <c r="C398" s="203"/>
      <c r="D398" s="196"/>
      <c r="E398" s="196"/>
      <c r="F398" s="196"/>
      <c r="G398" s="196"/>
      <c r="H398" s="196"/>
      <c r="I398" s="196"/>
      <c r="J398" s="196"/>
      <c r="K398" s="196"/>
      <c r="L398" s="196"/>
      <c r="M398" s="196"/>
      <c r="N398" s="196"/>
      <c r="O398" s="196"/>
      <c r="P398" s="196"/>
      <c r="Q398" s="196"/>
      <c r="R398" s="196"/>
      <c r="S398" s="196"/>
      <c r="T398" s="196"/>
      <c r="U398" s="196"/>
      <c r="V398" s="196"/>
      <c r="W398" s="196"/>
      <c r="X398" s="196"/>
      <c r="Y398" s="196"/>
      <c r="Z398" s="196"/>
      <c r="AA398" s="196"/>
      <c r="AB398" s="196"/>
      <c r="AC398" s="196"/>
      <c r="AD398" s="196"/>
      <c r="AE398" s="196"/>
      <c r="AF398" s="196"/>
      <c r="AG398" s="196"/>
      <c r="AH398" s="45"/>
      <c r="AI398" s="45"/>
      <c r="AJ398" s="45"/>
      <c r="AK398" s="45"/>
      <c r="AL398" s="45"/>
      <c r="AM398" s="45"/>
    </row>
    <row r="399" spans="1:39" ht="15" customHeight="1">
      <c r="A399" s="42" t="s">
        <v>29</v>
      </c>
      <c r="B399" s="922">
        <f>B392+1</f>
        <v>83</v>
      </c>
      <c r="C399" s="894"/>
      <c r="D399" s="891" t="s">
        <v>244</v>
      </c>
      <c r="E399" s="891"/>
      <c r="F399" s="891"/>
      <c r="G399" s="891"/>
      <c r="H399" s="891"/>
      <c r="I399" s="891"/>
      <c r="J399" s="891"/>
      <c r="K399" s="891"/>
      <c r="L399" s="891"/>
      <c r="M399" s="891"/>
      <c r="N399" s="891"/>
      <c r="O399" s="891"/>
      <c r="P399" s="891"/>
      <c r="Q399" s="891"/>
      <c r="R399" s="891"/>
      <c r="S399" s="891"/>
      <c r="T399" s="891"/>
      <c r="U399" s="891"/>
      <c r="V399" s="891"/>
      <c r="W399" s="891"/>
      <c r="X399" s="891"/>
      <c r="Y399" s="891"/>
      <c r="Z399" s="891"/>
      <c r="AA399" s="891"/>
      <c r="AB399" s="891"/>
      <c r="AC399" s="891"/>
      <c r="AD399" s="891"/>
      <c r="AE399" s="891"/>
      <c r="AF399" s="891"/>
      <c r="AG399" s="891"/>
      <c r="AH399" s="894"/>
      <c r="AI399" s="894"/>
      <c r="AJ399" s="894"/>
      <c r="AK399" s="894"/>
      <c r="AL399" s="894"/>
      <c r="AM399" s="895"/>
    </row>
    <row r="400" spans="1:39" ht="15" customHeight="1">
      <c r="A400" s="42"/>
      <c r="B400" s="923"/>
      <c r="C400" s="896"/>
      <c r="D400" s="892"/>
      <c r="E400" s="892"/>
      <c r="F400" s="892"/>
      <c r="G400" s="892"/>
      <c r="H400" s="892"/>
      <c r="I400" s="892"/>
      <c r="J400" s="892"/>
      <c r="K400" s="892"/>
      <c r="L400" s="892"/>
      <c r="M400" s="892"/>
      <c r="N400" s="892"/>
      <c r="O400" s="892"/>
      <c r="P400" s="892"/>
      <c r="Q400" s="892"/>
      <c r="R400" s="892"/>
      <c r="S400" s="892"/>
      <c r="T400" s="892"/>
      <c r="U400" s="892"/>
      <c r="V400" s="892"/>
      <c r="W400" s="892"/>
      <c r="X400" s="892"/>
      <c r="Y400" s="892"/>
      <c r="Z400" s="892"/>
      <c r="AA400" s="892"/>
      <c r="AB400" s="892"/>
      <c r="AC400" s="892"/>
      <c r="AD400" s="892"/>
      <c r="AE400" s="892"/>
      <c r="AF400" s="892"/>
      <c r="AG400" s="892"/>
      <c r="AH400" s="896"/>
      <c r="AI400" s="896"/>
      <c r="AJ400" s="896"/>
      <c r="AK400" s="896"/>
      <c r="AL400" s="896"/>
      <c r="AM400" s="897"/>
    </row>
    <row r="401" spans="1:40" ht="15" customHeight="1" thickBot="1">
      <c r="A401" s="42"/>
      <c r="B401" s="924"/>
      <c r="C401" s="898"/>
      <c r="D401" s="893"/>
      <c r="E401" s="893"/>
      <c r="F401" s="893"/>
      <c r="G401" s="893"/>
      <c r="H401" s="893"/>
      <c r="I401" s="893"/>
      <c r="J401" s="893"/>
      <c r="K401" s="893"/>
      <c r="L401" s="893"/>
      <c r="M401" s="893"/>
      <c r="N401" s="893"/>
      <c r="O401" s="893"/>
      <c r="P401" s="893"/>
      <c r="Q401" s="893"/>
      <c r="R401" s="893"/>
      <c r="S401" s="893"/>
      <c r="T401" s="893"/>
      <c r="U401" s="893"/>
      <c r="V401" s="893"/>
      <c r="W401" s="893"/>
      <c r="X401" s="893"/>
      <c r="Y401" s="893"/>
      <c r="Z401" s="893"/>
      <c r="AA401" s="893"/>
      <c r="AB401" s="893"/>
      <c r="AC401" s="893"/>
      <c r="AD401" s="893"/>
      <c r="AE401" s="893"/>
      <c r="AF401" s="893"/>
      <c r="AG401" s="893"/>
      <c r="AH401" s="898"/>
      <c r="AI401" s="898"/>
      <c r="AJ401" s="898"/>
      <c r="AK401" s="898"/>
      <c r="AL401" s="898"/>
      <c r="AM401" s="899"/>
    </row>
    <row r="402" spans="1:40" ht="15" customHeight="1">
      <c r="A402" s="42"/>
      <c r="B402" s="707" t="s">
        <v>276</v>
      </c>
      <c r="C402" s="804"/>
      <c r="D402" s="804"/>
      <c r="E402" s="804"/>
      <c r="F402" s="804"/>
      <c r="G402" s="804"/>
      <c r="H402" s="804"/>
      <c r="I402" s="804"/>
      <c r="J402" s="804"/>
      <c r="K402" s="804"/>
      <c r="L402" s="804"/>
      <c r="M402" s="804"/>
      <c r="N402" s="804"/>
      <c r="O402" s="804"/>
      <c r="P402" s="804"/>
      <c r="Q402" s="804"/>
      <c r="R402" s="804"/>
      <c r="S402" s="804"/>
      <c r="T402" s="804"/>
      <c r="U402" s="804"/>
      <c r="V402" s="804"/>
      <c r="W402" s="804"/>
      <c r="X402" s="804"/>
      <c r="Y402" s="804"/>
      <c r="Z402" s="804"/>
      <c r="AA402" s="804"/>
      <c r="AB402" s="804"/>
      <c r="AC402" s="804"/>
      <c r="AD402" s="804"/>
      <c r="AE402" s="804"/>
      <c r="AF402" s="804"/>
      <c r="AG402" s="804"/>
      <c r="AH402" s="804"/>
      <c r="AI402" s="804"/>
      <c r="AJ402" s="804"/>
      <c r="AK402" s="804"/>
      <c r="AL402" s="804"/>
      <c r="AM402" s="804"/>
      <c r="AN402" s="96"/>
    </row>
    <row r="403" spans="1:40" ht="15" customHeight="1">
      <c r="A403" s="42"/>
      <c r="B403" s="804"/>
      <c r="C403" s="804"/>
      <c r="D403" s="804"/>
      <c r="E403" s="804"/>
      <c r="F403" s="804"/>
      <c r="G403" s="804"/>
      <c r="H403" s="804"/>
      <c r="I403" s="804"/>
      <c r="J403" s="804"/>
      <c r="K403" s="804"/>
      <c r="L403" s="804"/>
      <c r="M403" s="804"/>
      <c r="N403" s="804"/>
      <c r="O403" s="804"/>
      <c r="P403" s="804"/>
      <c r="Q403" s="804"/>
      <c r="R403" s="804"/>
      <c r="S403" s="804"/>
      <c r="T403" s="804"/>
      <c r="U403" s="804"/>
      <c r="V403" s="804"/>
      <c r="W403" s="804"/>
      <c r="X403" s="804"/>
      <c r="Y403" s="804"/>
      <c r="Z403" s="804"/>
      <c r="AA403" s="804"/>
      <c r="AB403" s="804"/>
      <c r="AC403" s="804"/>
      <c r="AD403" s="804"/>
      <c r="AE403" s="804"/>
      <c r="AF403" s="804"/>
      <c r="AG403" s="804"/>
      <c r="AH403" s="804"/>
      <c r="AI403" s="804"/>
      <c r="AJ403" s="804"/>
      <c r="AK403" s="804"/>
      <c r="AL403" s="804"/>
      <c r="AM403" s="804"/>
    </row>
    <row r="404" spans="1:40" ht="15" customHeight="1" thickBot="1">
      <c r="A404" s="42"/>
      <c r="B404" s="805"/>
      <c r="C404" s="805"/>
      <c r="D404" s="805"/>
      <c r="E404" s="805"/>
      <c r="F404" s="805"/>
      <c r="G404" s="805"/>
      <c r="H404" s="805"/>
      <c r="I404" s="805"/>
      <c r="J404" s="805"/>
      <c r="K404" s="805"/>
      <c r="L404" s="805"/>
      <c r="M404" s="805"/>
      <c r="N404" s="805"/>
      <c r="O404" s="805"/>
      <c r="P404" s="805"/>
      <c r="Q404" s="805"/>
      <c r="R404" s="805"/>
      <c r="S404" s="805"/>
      <c r="T404" s="805"/>
      <c r="U404" s="805"/>
      <c r="V404" s="805"/>
      <c r="W404" s="805"/>
      <c r="X404" s="805"/>
      <c r="Y404" s="805"/>
      <c r="Z404" s="805"/>
      <c r="AA404" s="805"/>
      <c r="AB404" s="805"/>
      <c r="AC404" s="805"/>
      <c r="AD404" s="805"/>
      <c r="AE404" s="805"/>
      <c r="AF404" s="805"/>
      <c r="AG404" s="805"/>
      <c r="AH404" s="805"/>
      <c r="AI404" s="805"/>
      <c r="AJ404" s="805"/>
      <c r="AK404" s="805"/>
      <c r="AL404" s="805"/>
      <c r="AM404" s="805"/>
    </row>
    <row r="405" spans="1:40" ht="15" customHeight="1">
      <c r="A405" s="42"/>
      <c r="B405" s="762">
        <f>B399+1</f>
        <v>84</v>
      </c>
      <c r="C405" s="763"/>
      <c r="D405" s="802" t="s">
        <v>286</v>
      </c>
      <c r="E405" s="803"/>
      <c r="F405" s="803"/>
      <c r="G405" s="803"/>
      <c r="H405" s="803"/>
      <c r="I405" s="803"/>
      <c r="J405" s="803"/>
      <c r="K405" s="803"/>
      <c r="L405" s="803"/>
      <c r="M405" s="803"/>
      <c r="N405" s="803"/>
      <c r="O405" s="803"/>
      <c r="P405" s="803"/>
      <c r="Q405" s="803"/>
      <c r="R405" s="803"/>
      <c r="S405" s="803"/>
      <c r="T405" s="803"/>
      <c r="U405" s="803"/>
      <c r="V405" s="803"/>
      <c r="W405" s="803"/>
      <c r="X405" s="803"/>
      <c r="Y405" s="803"/>
      <c r="Z405" s="803"/>
      <c r="AA405" s="803"/>
      <c r="AB405" s="803"/>
      <c r="AC405" s="803"/>
      <c r="AD405" s="803"/>
      <c r="AE405" s="803"/>
      <c r="AF405" s="803"/>
      <c r="AG405" s="803"/>
      <c r="AH405" s="762"/>
      <c r="AI405" s="766"/>
      <c r="AJ405" s="766"/>
      <c r="AK405" s="766"/>
      <c r="AL405" s="766"/>
      <c r="AM405" s="767"/>
    </row>
    <row r="406" spans="1:40" ht="15" customHeight="1">
      <c r="A406" s="42"/>
      <c r="B406" s="711"/>
      <c r="C406" s="712"/>
      <c r="D406" s="754"/>
      <c r="E406" s="755"/>
      <c r="F406" s="755"/>
      <c r="G406" s="755"/>
      <c r="H406" s="755"/>
      <c r="I406" s="755"/>
      <c r="J406" s="755"/>
      <c r="K406" s="755"/>
      <c r="L406" s="755"/>
      <c r="M406" s="755"/>
      <c r="N406" s="755"/>
      <c r="O406" s="755"/>
      <c r="P406" s="755"/>
      <c r="Q406" s="755"/>
      <c r="R406" s="755"/>
      <c r="S406" s="755"/>
      <c r="T406" s="755"/>
      <c r="U406" s="755"/>
      <c r="V406" s="755"/>
      <c r="W406" s="755"/>
      <c r="X406" s="755"/>
      <c r="Y406" s="755"/>
      <c r="Z406" s="755"/>
      <c r="AA406" s="755"/>
      <c r="AB406" s="755"/>
      <c r="AC406" s="755"/>
      <c r="AD406" s="755"/>
      <c r="AE406" s="755"/>
      <c r="AF406" s="755"/>
      <c r="AG406" s="755"/>
      <c r="AH406" s="711"/>
      <c r="AI406" s="726"/>
      <c r="AJ406" s="726"/>
      <c r="AK406" s="726"/>
      <c r="AL406" s="726"/>
      <c r="AM406" s="727"/>
    </row>
    <row r="407" spans="1:40" ht="15" customHeight="1">
      <c r="A407" s="42"/>
      <c r="B407" s="713"/>
      <c r="C407" s="714"/>
      <c r="D407" s="748"/>
      <c r="E407" s="749"/>
      <c r="F407" s="749"/>
      <c r="G407" s="749"/>
      <c r="H407" s="749"/>
      <c r="I407" s="749"/>
      <c r="J407" s="749"/>
      <c r="K407" s="749"/>
      <c r="L407" s="749"/>
      <c r="M407" s="749"/>
      <c r="N407" s="749"/>
      <c r="O407" s="749"/>
      <c r="P407" s="749"/>
      <c r="Q407" s="749"/>
      <c r="R407" s="749"/>
      <c r="S407" s="749"/>
      <c r="T407" s="749"/>
      <c r="U407" s="749"/>
      <c r="V407" s="749"/>
      <c r="W407" s="749"/>
      <c r="X407" s="749"/>
      <c r="Y407" s="749"/>
      <c r="Z407" s="749"/>
      <c r="AA407" s="749"/>
      <c r="AB407" s="749"/>
      <c r="AC407" s="749"/>
      <c r="AD407" s="749"/>
      <c r="AE407" s="749"/>
      <c r="AF407" s="749"/>
      <c r="AG407" s="749"/>
      <c r="AH407" s="713"/>
      <c r="AI407" s="728"/>
      <c r="AJ407" s="728"/>
      <c r="AK407" s="728"/>
      <c r="AL407" s="728"/>
      <c r="AM407" s="729"/>
    </row>
    <row r="408" spans="1:40" ht="15" customHeight="1">
      <c r="A408" s="42"/>
      <c r="B408" s="709">
        <f>B405+1</f>
        <v>85</v>
      </c>
      <c r="C408" s="710"/>
      <c r="D408" s="745" t="s">
        <v>287</v>
      </c>
      <c r="E408" s="746"/>
      <c r="F408" s="746"/>
      <c r="G408" s="746"/>
      <c r="H408" s="746"/>
      <c r="I408" s="746"/>
      <c r="J408" s="746"/>
      <c r="K408" s="746"/>
      <c r="L408" s="746"/>
      <c r="M408" s="746"/>
      <c r="N408" s="746"/>
      <c r="O408" s="746"/>
      <c r="P408" s="746"/>
      <c r="Q408" s="746"/>
      <c r="R408" s="746"/>
      <c r="S408" s="746"/>
      <c r="T408" s="746"/>
      <c r="U408" s="746"/>
      <c r="V408" s="746"/>
      <c r="W408" s="746"/>
      <c r="X408" s="746"/>
      <c r="Y408" s="746"/>
      <c r="Z408" s="746"/>
      <c r="AA408" s="746"/>
      <c r="AB408" s="746"/>
      <c r="AC408" s="746"/>
      <c r="AD408" s="746"/>
      <c r="AE408" s="746"/>
      <c r="AF408" s="746"/>
      <c r="AG408" s="746"/>
      <c r="AH408" s="709"/>
      <c r="AI408" s="724"/>
      <c r="AJ408" s="724"/>
      <c r="AK408" s="724"/>
      <c r="AL408" s="724"/>
      <c r="AM408" s="725"/>
    </row>
    <row r="409" spans="1:40" ht="15" customHeight="1">
      <c r="A409" s="42"/>
      <c r="B409" s="711"/>
      <c r="C409" s="712"/>
      <c r="D409" s="754"/>
      <c r="E409" s="755"/>
      <c r="F409" s="755"/>
      <c r="G409" s="755"/>
      <c r="H409" s="755"/>
      <c r="I409" s="755"/>
      <c r="J409" s="755"/>
      <c r="K409" s="755"/>
      <c r="L409" s="755"/>
      <c r="M409" s="755"/>
      <c r="N409" s="755"/>
      <c r="O409" s="755"/>
      <c r="P409" s="755"/>
      <c r="Q409" s="755"/>
      <c r="R409" s="755"/>
      <c r="S409" s="755"/>
      <c r="T409" s="755"/>
      <c r="U409" s="755"/>
      <c r="V409" s="755"/>
      <c r="W409" s="755"/>
      <c r="X409" s="755"/>
      <c r="Y409" s="755"/>
      <c r="Z409" s="755"/>
      <c r="AA409" s="755"/>
      <c r="AB409" s="755"/>
      <c r="AC409" s="755"/>
      <c r="AD409" s="755"/>
      <c r="AE409" s="755"/>
      <c r="AF409" s="755"/>
      <c r="AG409" s="755"/>
      <c r="AH409" s="711"/>
      <c r="AI409" s="726"/>
      <c r="AJ409" s="726"/>
      <c r="AK409" s="726"/>
      <c r="AL409" s="726"/>
      <c r="AM409" s="727"/>
    </row>
    <row r="410" spans="1:40" ht="15" customHeight="1">
      <c r="A410" s="42"/>
      <c r="B410" s="709">
        <f>B408+1</f>
        <v>86</v>
      </c>
      <c r="C410" s="710"/>
      <c r="D410" s="745" t="s">
        <v>578</v>
      </c>
      <c r="E410" s="746"/>
      <c r="F410" s="746"/>
      <c r="G410" s="746"/>
      <c r="H410" s="746"/>
      <c r="I410" s="746"/>
      <c r="J410" s="746"/>
      <c r="K410" s="746"/>
      <c r="L410" s="746"/>
      <c r="M410" s="746"/>
      <c r="N410" s="746"/>
      <c r="O410" s="746"/>
      <c r="P410" s="746"/>
      <c r="Q410" s="746"/>
      <c r="R410" s="746"/>
      <c r="S410" s="746"/>
      <c r="T410" s="746"/>
      <c r="U410" s="746"/>
      <c r="V410" s="746"/>
      <c r="W410" s="746"/>
      <c r="X410" s="746"/>
      <c r="Y410" s="746"/>
      <c r="Z410" s="746"/>
      <c r="AA410" s="746"/>
      <c r="AB410" s="746"/>
      <c r="AC410" s="746"/>
      <c r="AD410" s="746"/>
      <c r="AE410" s="746"/>
      <c r="AF410" s="746"/>
      <c r="AG410" s="746"/>
      <c r="AH410" s="709"/>
      <c r="AI410" s="724"/>
      <c r="AJ410" s="724"/>
      <c r="AK410" s="724"/>
      <c r="AL410" s="724"/>
      <c r="AM410" s="725"/>
    </row>
    <row r="411" spans="1:40" ht="15" customHeight="1">
      <c r="A411" s="42"/>
      <c r="B411" s="711"/>
      <c r="C411" s="712"/>
      <c r="D411" s="754"/>
      <c r="E411" s="755"/>
      <c r="F411" s="755"/>
      <c r="G411" s="755"/>
      <c r="H411" s="755"/>
      <c r="I411" s="755"/>
      <c r="J411" s="755"/>
      <c r="K411" s="755"/>
      <c r="L411" s="755"/>
      <c r="M411" s="755"/>
      <c r="N411" s="755"/>
      <c r="O411" s="755"/>
      <c r="P411" s="755"/>
      <c r="Q411" s="755"/>
      <c r="R411" s="755"/>
      <c r="S411" s="755"/>
      <c r="T411" s="755"/>
      <c r="U411" s="755"/>
      <c r="V411" s="755"/>
      <c r="W411" s="755"/>
      <c r="X411" s="755"/>
      <c r="Y411" s="755"/>
      <c r="Z411" s="755"/>
      <c r="AA411" s="755"/>
      <c r="AB411" s="755"/>
      <c r="AC411" s="755"/>
      <c r="AD411" s="755"/>
      <c r="AE411" s="755"/>
      <c r="AF411" s="755"/>
      <c r="AG411" s="755"/>
      <c r="AH411" s="711"/>
      <c r="AI411" s="726"/>
      <c r="AJ411" s="726"/>
      <c r="AK411" s="726"/>
      <c r="AL411" s="726"/>
      <c r="AM411" s="727"/>
    </row>
    <row r="412" spans="1:40" ht="15" customHeight="1">
      <c r="A412" s="42"/>
      <c r="B412" s="709">
        <f>B410+1</f>
        <v>87</v>
      </c>
      <c r="C412" s="710"/>
      <c r="D412" s="745" t="s">
        <v>565</v>
      </c>
      <c r="E412" s="746"/>
      <c r="F412" s="746"/>
      <c r="G412" s="746"/>
      <c r="H412" s="746"/>
      <c r="I412" s="746"/>
      <c r="J412" s="746"/>
      <c r="K412" s="746"/>
      <c r="L412" s="746"/>
      <c r="M412" s="746"/>
      <c r="N412" s="746"/>
      <c r="O412" s="746"/>
      <c r="P412" s="746"/>
      <c r="Q412" s="746"/>
      <c r="R412" s="746"/>
      <c r="S412" s="746"/>
      <c r="T412" s="746"/>
      <c r="U412" s="746"/>
      <c r="V412" s="746"/>
      <c r="W412" s="746"/>
      <c r="X412" s="746"/>
      <c r="Y412" s="746"/>
      <c r="Z412" s="746"/>
      <c r="AA412" s="746"/>
      <c r="AB412" s="746"/>
      <c r="AC412" s="746"/>
      <c r="AD412" s="746"/>
      <c r="AE412" s="746"/>
      <c r="AF412" s="746"/>
      <c r="AG412" s="747"/>
      <c r="AH412" s="709"/>
      <c r="AI412" s="724"/>
      <c r="AJ412" s="724"/>
      <c r="AK412" s="724"/>
      <c r="AL412" s="724"/>
      <c r="AM412" s="725"/>
    </row>
    <row r="413" spans="1:40" ht="15" customHeight="1">
      <c r="A413" s="42"/>
      <c r="B413" s="713"/>
      <c r="C413" s="714"/>
      <c r="D413" s="748"/>
      <c r="E413" s="749"/>
      <c r="F413" s="749"/>
      <c r="G413" s="749"/>
      <c r="H413" s="749"/>
      <c r="I413" s="749"/>
      <c r="J413" s="749"/>
      <c r="K413" s="749"/>
      <c r="L413" s="749"/>
      <c r="M413" s="749"/>
      <c r="N413" s="749"/>
      <c r="O413" s="749"/>
      <c r="P413" s="749"/>
      <c r="Q413" s="749"/>
      <c r="R413" s="749"/>
      <c r="S413" s="749"/>
      <c r="T413" s="749"/>
      <c r="U413" s="749"/>
      <c r="V413" s="749"/>
      <c r="W413" s="749"/>
      <c r="X413" s="749"/>
      <c r="Y413" s="749"/>
      <c r="Z413" s="749"/>
      <c r="AA413" s="749"/>
      <c r="AB413" s="749"/>
      <c r="AC413" s="749"/>
      <c r="AD413" s="749"/>
      <c r="AE413" s="749"/>
      <c r="AF413" s="749"/>
      <c r="AG413" s="750"/>
      <c r="AH413" s="713"/>
      <c r="AI413" s="728"/>
      <c r="AJ413" s="728"/>
      <c r="AK413" s="728"/>
      <c r="AL413" s="728"/>
      <c r="AM413" s="729"/>
    </row>
    <row r="414" spans="1:40" ht="15" customHeight="1">
      <c r="A414" s="42"/>
      <c r="B414" s="709">
        <f>B412+1</f>
        <v>88</v>
      </c>
      <c r="C414" s="710"/>
      <c r="D414" s="745" t="s">
        <v>559</v>
      </c>
      <c r="E414" s="746"/>
      <c r="F414" s="746"/>
      <c r="G414" s="746"/>
      <c r="H414" s="746"/>
      <c r="I414" s="746"/>
      <c r="J414" s="746"/>
      <c r="K414" s="746"/>
      <c r="L414" s="746"/>
      <c r="M414" s="746"/>
      <c r="N414" s="746"/>
      <c r="O414" s="746"/>
      <c r="P414" s="746"/>
      <c r="Q414" s="746"/>
      <c r="R414" s="746"/>
      <c r="S414" s="746"/>
      <c r="T414" s="746"/>
      <c r="U414" s="746"/>
      <c r="V414" s="746"/>
      <c r="W414" s="746"/>
      <c r="X414" s="746"/>
      <c r="Y414" s="746"/>
      <c r="Z414" s="746"/>
      <c r="AA414" s="746"/>
      <c r="AB414" s="746"/>
      <c r="AC414" s="746"/>
      <c r="AD414" s="746"/>
      <c r="AE414" s="746"/>
      <c r="AF414" s="746"/>
      <c r="AG414" s="747"/>
      <c r="AH414" s="709"/>
      <c r="AI414" s="724"/>
      <c r="AJ414" s="724"/>
      <c r="AK414" s="724"/>
      <c r="AL414" s="724"/>
      <c r="AM414" s="725"/>
    </row>
    <row r="415" spans="1:40" ht="15" customHeight="1" thickBot="1">
      <c r="A415" s="42"/>
      <c r="B415" s="751"/>
      <c r="C415" s="752"/>
      <c r="D415" s="757"/>
      <c r="E415" s="758"/>
      <c r="F415" s="758"/>
      <c r="G415" s="758"/>
      <c r="H415" s="758"/>
      <c r="I415" s="758"/>
      <c r="J415" s="758"/>
      <c r="K415" s="758"/>
      <c r="L415" s="758"/>
      <c r="M415" s="758"/>
      <c r="N415" s="758"/>
      <c r="O415" s="758"/>
      <c r="P415" s="758"/>
      <c r="Q415" s="758"/>
      <c r="R415" s="758"/>
      <c r="S415" s="758"/>
      <c r="T415" s="758"/>
      <c r="U415" s="758"/>
      <c r="V415" s="758"/>
      <c r="W415" s="758"/>
      <c r="X415" s="758"/>
      <c r="Y415" s="758"/>
      <c r="Z415" s="758"/>
      <c r="AA415" s="758"/>
      <c r="AB415" s="758"/>
      <c r="AC415" s="758"/>
      <c r="AD415" s="758"/>
      <c r="AE415" s="758"/>
      <c r="AF415" s="758"/>
      <c r="AG415" s="759"/>
      <c r="AH415" s="751"/>
      <c r="AI415" s="760"/>
      <c r="AJ415" s="760"/>
      <c r="AK415" s="760"/>
      <c r="AL415" s="760"/>
      <c r="AM415" s="761"/>
    </row>
    <row r="416" spans="1:40" s="41" customFormat="1" ht="17.25" customHeight="1">
      <c r="A416" s="89"/>
      <c r="B416" s="72"/>
      <c r="C416" s="72"/>
      <c r="D416" s="834" t="s">
        <v>245</v>
      </c>
      <c r="E416" s="834"/>
      <c r="F416" s="834"/>
      <c r="G416" s="834"/>
      <c r="H416" s="834"/>
      <c r="I416" s="834"/>
      <c r="J416" s="834"/>
      <c r="K416" s="834"/>
      <c r="L416" s="834"/>
      <c r="M416" s="834"/>
      <c r="N416" s="834"/>
      <c r="O416" s="834"/>
      <c r="P416" s="834"/>
      <c r="Q416" s="834"/>
      <c r="R416" s="834"/>
      <c r="S416" s="834"/>
      <c r="T416" s="834"/>
      <c r="U416" s="834"/>
      <c r="V416" s="834"/>
      <c r="W416" s="834"/>
      <c r="X416" s="834"/>
      <c r="Y416" s="834"/>
      <c r="Z416" s="834"/>
      <c r="AA416" s="834"/>
      <c r="AB416" s="834"/>
      <c r="AC416" s="834"/>
      <c r="AD416" s="834"/>
      <c r="AE416" s="834"/>
      <c r="AF416" s="834"/>
      <c r="AG416" s="834"/>
      <c r="AH416" s="834"/>
      <c r="AI416" s="834"/>
      <c r="AJ416" s="834"/>
      <c r="AK416" s="834"/>
      <c r="AL416" s="834"/>
      <c r="AM416" s="834"/>
    </row>
    <row r="417" spans="1:39" s="41" customFormat="1" ht="17.25" customHeight="1">
      <c r="A417" s="89"/>
      <c r="B417" s="72"/>
      <c r="C417" s="72"/>
      <c r="D417" s="834"/>
      <c r="E417" s="834"/>
      <c r="F417" s="834"/>
      <c r="G417" s="834"/>
      <c r="H417" s="834"/>
      <c r="I417" s="834"/>
      <c r="J417" s="834"/>
      <c r="K417" s="834"/>
      <c r="L417" s="834"/>
      <c r="M417" s="834"/>
      <c r="N417" s="834"/>
      <c r="O417" s="834"/>
      <c r="P417" s="834"/>
      <c r="Q417" s="834"/>
      <c r="R417" s="834"/>
      <c r="S417" s="834"/>
      <c r="T417" s="834"/>
      <c r="U417" s="834"/>
      <c r="V417" s="834"/>
      <c r="W417" s="834"/>
      <c r="X417" s="834"/>
      <c r="Y417" s="834"/>
      <c r="Z417" s="834"/>
      <c r="AA417" s="834"/>
      <c r="AB417" s="834"/>
      <c r="AC417" s="834"/>
      <c r="AD417" s="834"/>
      <c r="AE417" s="834"/>
      <c r="AF417" s="834"/>
      <c r="AG417" s="834"/>
      <c r="AH417" s="834"/>
      <c r="AI417" s="834"/>
      <c r="AJ417" s="834"/>
      <c r="AK417" s="834"/>
      <c r="AL417" s="834"/>
      <c r="AM417" s="834"/>
    </row>
    <row r="418" spans="1:39" s="41" customFormat="1" ht="17.25" customHeight="1">
      <c r="A418" s="89"/>
      <c r="B418" s="72"/>
      <c r="C418" s="72"/>
      <c r="D418" s="834"/>
      <c r="E418" s="834"/>
      <c r="F418" s="834"/>
      <c r="G418" s="834"/>
      <c r="H418" s="834"/>
      <c r="I418" s="834"/>
      <c r="J418" s="834"/>
      <c r="K418" s="834"/>
      <c r="L418" s="834"/>
      <c r="M418" s="834"/>
      <c r="N418" s="834"/>
      <c r="O418" s="834"/>
      <c r="P418" s="834"/>
      <c r="Q418" s="834"/>
      <c r="R418" s="834"/>
      <c r="S418" s="834"/>
      <c r="T418" s="834"/>
      <c r="U418" s="834"/>
      <c r="V418" s="834"/>
      <c r="W418" s="834"/>
      <c r="X418" s="834"/>
      <c r="Y418" s="834"/>
      <c r="Z418" s="834"/>
      <c r="AA418" s="834"/>
      <c r="AB418" s="834"/>
      <c r="AC418" s="834"/>
      <c r="AD418" s="834"/>
      <c r="AE418" s="834"/>
      <c r="AF418" s="834"/>
      <c r="AG418" s="834"/>
      <c r="AH418" s="834"/>
      <c r="AI418" s="834"/>
      <c r="AJ418" s="834"/>
      <c r="AK418" s="834"/>
      <c r="AL418" s="834"/>
      <c r="AM418" s="834"/>
    </row>
    <row r="419" spans="1:39" s="41" customFormat="1" ht="17.25" customHeight="1">
      <c r="A419" s="89"/>
      <c r="B419" s="72"/>
      <c r="C419" s="72"/>
      <c r="D419" s="834"/>
      <c r="E419" s="834"/>
      <c r="F419" s="834"/>
      <c r="G419" s="834"/>
      <c r="H419" s="834"/>
      <c r="I419" s="834"/>
      <c r="J419" s="834"/>
      <c r="K419" s="834"/>
      <c r="L419" s="834"/>
      <c r="M419" s="834"/>
      <c r="N419" s="834"/>
      <c r="O419" s="834"/>
      <c r="P419" s="834"/>
      <c r="Q419" s="834"/>
      <c r="R419" s="834"/>
      <c r="S419" s="834"/>
      <c r="T419" s="834"/>
      <c r="U419" s="834"/>
      <c r="V419" s="834"/>
      <c r="W419" s="834"/>
      <c r="X419" s="834"/>
      <c r="Y419" s="834"/>
      <c r="Z419" s="834"/>
      <c r="AA419" s="834"/>
      <c r="AB419" s="834"/>
      <c r="AC419" s="834"/>
      <c r="AD419" s="834"/>
      <c r="AE419" s="834"/>
      <c r="AF419" s="834"/>
      <c r="AG419" s="834"/>
      <c r="AH419" s="834"/>
      <c r="AI419" s="834"/>
      <c r="AJ419" s="834"/>
      <c r="AK419" s="834"/>
      <c r="AL419" s="834"/>
      <c r="AM419" s="834"/>
    </row>
    <row r="420" spans="1:39" ht="18" customHeight="1" thickBot="1">
      <c r="A420" s="17" t="s">
        <v>292</v>
      </c>
      <c r="B420" s="203"/>
      <c r="C420" s="203"/>
      <c r="D420" s="196"/>
      <c r="E420" s="196"/>
      <c r="F420" s="196"/>
      <c r="G420" s="196"/>
      <c r="H420" s="196"/>
      <c r="I420" s="196"/>
      <c r="J420" s="196"/>
      <c r="K420" s="196"/>
      <c r="L420" s="196"/>
      <c r="M420" s="196"/>
      <c r="N420" s="196"/>
      <c r="O420" s="196"/>
      <c r="P420" s="196"/>
      <c r="Q420" s="196"/>
      <c r="R420" s="196"/>
      <c r="S420" s="196"/>
      <c r="T420" s="196"/>
      <c r="U420" s="196"/>
      <c r="V420" s="196"/>
      <c r="W420" s="196"/>
      <c r="X420" s="196"/>
      <c r="Y420" s="196"/>
      <c r="Z420" s="196"/>
      <c r="AA420" s="196"/>
      <c r="AB420" s="196"/>
      <c r="AC420" s="196"/>
      <c r="AD420" s="196"/>
      <c r="AE420" s="196"/>
      <c r="AF420" s="196"/>
      <c r="AG420" s="196"/>
      <c r="AH420" s="45"/>
      <c r="AI420" s="45"/>
      <c r="AJ420" s="45"/>
      <c r="AK420" s="45"/>
      <c r="AL420" s="45"/>
      <c r="AM420" s="45"/>
    </row>
    <row r="421" spans="1:39" ht="15" customHeight="1">
      <c r="A421" s="17"/>
      <c r="B421" s="809">
        <f>B414+1</f>
        <v>89</v>
      </c>
      <c r="C421" s="861"/>
      <c r="D421" s="588" t="s">
        <v>560</v>
      </c>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809"/>
      <c r="AI421" s="810"/>
      <c r="AJ421" s="810"/>
      <c r="AK421" s="810"/>
      <c r="AL421" s="810"/>
      <c r="AM421" s="811"/>
    </row>
    <row r="422" spans="1:39" ht="15" customHeight="1">
      <c r="A422" s="17"/>
      <c r="B422" s="812"/>
      <c r="C422" s="826"/>
      <c r="D422" s="563"/>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812"/>
      <c r="AI422" s="813"/>
      <c r="AJ422" s="813"/>
      <c r="AK422" s="813"/>
      <c r="AL422" s="813"/>
      <c r="AM422" s="814"/>
    </row>
    <row r="423" spans="1:39" ht="15" customHeight="1" thickBot="1">
      <c r="A423" s="17"/>
      <c r="B423" s="815"/>
      <c r="C423" s="854"/>
      <c r="D423" s="565"/>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815"/>
      <c r="AI423" s="816"/>
      <c r="AJ423" s="816"/>
      <c r="AK423" s="816"/>
      <c r="AL423" s="816"/>
      <c r="AM423" s="817"/>
    </row>
    <row r="424" spans="1:39" ht="18" customHeight="1">
      <c r="A424" s="17"/>
      <c r="B424" s="203"/>
      <c r="C424" s="203"/>
      <c r="D424" s="840" t="s">
        <v>561</v>
      </c>
      <c r="E424" s="840"/>
      <c r="F424" s="840"/>
      <c r="G424" s="840"/>
      <c r="H424" s="840"/>
      <c r="I424" s="840"/>
      <c r="J424" s="840"/>
      <c r="K424" s="840"/>
      <c r="L424" s="840"/>
      <c r="M424" s="840"/>
      <c r="N424" s="840"/>
      <c r="O424" s="840"/>
      <c r="P424" s="840"/>
      <c r="Q424" s="840"/>
      <c r="R424" s="840"/>
      <c r="S424" s="840"/>
      <c r="T424" s="840"/>
      <c r="U424" s="840"/>
      <c r="V424" s="840"/>
      <c r="W424" s="840"/>
      <c r="X424" s="840"/>
      <c r="Y424" s="840"/>
      <c r="Z424" s="840"/>
      <c r="AA424" s="840"/>
      <c r="AB424" s="840"/>
      <c r="AC424" s="840"/>
      <c r="AD424" s="840"/>
      <c r="AE424" s="840"/>
      <c r="AF424" s="840"/>
      <c r="AG424" s="840"/>
      <c r="AH424" s="840"/>
      <c r="AI424" s="840"/>
      <c r="AJ424" s="840"/>
      <c r="AK424" s="840"/>
      <c r="AL424" s="840"/>
      <c r="AM424" s="840"/>
    </row>
    <row r="425" spans="1:39" ht="18" customHeight="1">
      <c r="A425" s="42"/>
      <c r="B425" s="203"/>
      <c r="C425" s="203"/>
      <c r="D425" s="840"/>
      <c r="E425" s="840"/>
      <c r="F425" s="840"/>
      <c r="G425" s="840"/>
      <c r="H425" s="840"/>
      <c r="I425" s="840"/>
      <c r="J425" s="840"/>
      <c r="K425" s="840"/>
      <c r="L425" s="840"/>
      <c r="M425" s="840"/>
      <c r="N425" s="840"/>
      <c r="O425" s="840"/>
      <c r="P425" s="840"/>
      <c r="Q425" s="840"/>
      <c r="R425" s="840"/>
      <c r="S425" s="840"/>
      <c r="T425" s="840"/>
      <c r="U425" s="840"/>
      <c r="V425" s="840"/>
      <c r="W425" s="840"/>
      <c r="X425" s="840"/>
      <c r="Y425" s="840"/>
      <c r="Z425" s="840"/>
      <c r="AA425" s="840"/>
      <c r="AB425" s="840"/>
      <c r="AC425" s="840"/>
      <c r="AD425" s="840"/>
      <c r="AE425" s="840"/>
      <c r="AF425" s="840"/>
      <c r="AG425" s="840"/>
      <c r="AH425" s="840"/>
      <c r="AI425" s="840"/>
      <c r="AJ425" s="840"/>
      <c r="AK425" s="840"/>
      <c r="AL425" s="840"/>
      <c r="AM425" s="840"/>
    </row>
    <row r="426" spans="1:39" ht="18" customHeight="1" thickBot="1">
      <c r="A426" s="17" t="s">
        <v>293</v>
      </c>
      <c r="B426" s="203"/>
      <c r="C426" s="203"/>
      <c r="D426" s="196"/>
      <c r="E426" s="196"/>
      <c r="F426" s="196"/>
      <c r="G426" s="196"/>
      <c r="H426" s="196"/>
      <c r="I426" s="196"/>
      <c r="J426" s="196"/>
      <c r="K426" s="196"/>
      <c r="L426" s="196"/>
      <c r="M426" s="196"/>
      <c r="N426" s="196"/>
      <c r="O426" s="196"/>
      <c r="P426" s="196"/>
      <c r="Q426" s="196"/>
      <c r="R426" s="196"/>
      <c r="S426" s="196"/>
      <c r="T426" s="196"/>
      <c r="U426" s="196"/>
      <c r="V426" s="196"/>
      <c r="W426" s="196"/>
      <c r="X426" s="196"/>
      <c r="Y426" s="196"/>
      <c r="Z426" s="196"/>
      <c r="AA426" s="196"/>
      <c r="AB426" s="196"/>
      <c r="AC426" s="196"/>
      <c r="AD426" s="196"/>
      <c r="AE426" s="196"/>
      <c r="AF426" s="196"/>
      <c r="AG426" s="196"/>
      <c r="AH426" s="45"/>
      <c r="AI426" s="45"/>
      <c r="AJ426" s="45"/>
      <c r="AK426" s="45"/>
      <c r="AL426" s="45"/>
      <c r="AM426" s="45"/>
    </row>
    <row r="427" spans="1:39" ht="15" customHeight="1">
      <c r="A427" s="42"/>
      <c r="B427" s="809">
        <f>B421+1</f>
        <v>90</v>
      </c>
      <c r="C427" s="861"/>
      <c r="D427" s="588" t="s">
        <v>246</v>
      </c>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809"/>
      <c r="AI427" s="810"/>
      <c r="AJ427" s="810"/>
      <c r="AK427" s="810"/>
      <c r="AL427" s="810"/>
      <c r="AM427" s="811"/>
    </row>
    <row r="428" spans="1:39" ht="15" customHeight="1">
      <c r="A428" s="42"/>
      <c r="B428" s="812"/>
      <c r="C428" s="826"/>
      <c r="D428" s="563"/>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812"/>
      <c r="AI428" s="813"/>
      <c r="AJ428" s="813"/>
      <c r="AK428" s="813"/>
      <c r="AL428" s="813"/>
      <c r="AM428" s="814"/>
    </row>
    <row r="429" spans="1:39" ht="15" customHeight="1">
      <c r="A429" s="42"/>
      <c r="B429" s="827"/>
      <c r="C429" s="828"/>
      <c r="D429" s="590"/>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827"/>
      <c r="AI429" s="831"/>
      <c r="AJ429" s="831"/>
      <c r="AK429" s="831"/>
      <c r="AL429" s="831"/>
      <c r="AM429" s="832"/>
    </row>
    <row r="430" spans="1:39" ht="15" customHeight="1">
      <c r="A430" s="42"/>
      <c r="B430" s="824">
        <f>B427+1</f>
        <v>91</v>
      </c>
      <c r="C430" s="825"/>
      <c r="D430" s="745" t="s">
        <v>272</v>
      </c>
      <c r="E430" s="746"/>
      <c r="F430" s="746"/>
      <c r="G430" s="746"/>
      <c r="H430" s="746"/>
      <c r="I430" s="746"/>
      <c r="J430" s="746"/>
      <c r="K430" s="746"/>
      <c r="L430" s="746"/>
      <c r="M430" s="746"/>
      <c r="N430" s="746"/>
      <c r="O430" s="746"/>
      <c r="P430" s="746"/>
      <c r="Q430" s="746"/>
      <c r="R430" s="746"/>
      <c r="S430" s="746"/>
      <c r="T430" s="746"/>
      <c r="U430" s="746"/>
      <c r="V430" s="746"/>
      <c r="W430" s="746"/>
      <c r="X430" s="746"/>
      <c r="Y430" s="746"/>
      <c r="Z430" s="746"/>
      <c r="AA430" s="746"/>
      <c r="AB430" s="746"/>
      <c r="AC430" s="746"/>
      <c r="AD430" s="746"/>
      <c r="AE430" s="746"/>
      <c r="AF430" s="746"/>
      <c r="AG430" s="746"/>
      <c r="AH430" s="824"/>
      <c r="AI430" s="829"/>
      <c r="AJ430" s="829"/>
      <c r="AK430" s="829"/>
      <c r="AL430" s="829"/>
      <c r="AM430" s="830"/>
    </row>
    <row r="431" spans="1:39" ht="15" customHeight="1">
      <c r="A431" s="42"/>
      <c r="B431" s="812"/>
      <c r="C431" s="826"/>
      <c r="D431" s="754"/>
      <c r="E431" s="755"/>
      <c r="F431" s="755"/>
      <c r="G431" s="755"/>
      <c r="H431" s="755"/>
      <c r="I431" s="755"/>
      <c r="J431" s="755"/>
      <c r="K431" s="755"/>
      <c r="L431" s="755"/>
      <c r="M431" s="755"/>
      <c r="N431" s="755"/>
      <c r="O431" s="755"/>
      <c r="P431" s="755"/>
      <c r="Q431" s="755"/>
      <c r="R431" s="755"/>
      <c r="S431" s="755"/>
      <c r="T431" s="755"/>
      <c r="U431" s="755"/>
      <c r="V431" s="755"/>
      <c r="W431" s="755"/>
      <c r="X431" s="755"/>
      <c r="Y431" s="755"/>
      <c r="Z431" s="755"/>
      <c r="AA431" s="755"/>
      <c r="AB431" s="755"/>
      <c r="AC431" s="755"/>
      <c r="AD431" s="755"/>
      <c r="AE431" s="755"/>
      <c r="AF431" s="755"/>
      <c r="AG431" s="755"/>
      <c r="AH431" s="812"/>
      <c r="AI431" s="813"/>
      <c r="AJ431" s="813"/>
      <c r="AK431" s="813"/>
      <c r="AL431" s="813"/>
      <c r="AM431" s="814"/>
    </row>
    <row r="432" spans="1:39" ht="15" customHeight="1">
      <c r="A432" s="42"/>
      <c r="B432" s="812"/>
      <c r="C432" s="826"/>
      <c r="D432" s="754"/>
      <c r="E432" s="755"/>
      <c r="F432" s="755"/>
      <c r="G432" s="755"/>
      <c r="H432" s="755"/>
      <c r="I432" s="755"/>
      <c r="J432" s="755"/>
      <c r="K432" s="755"/>
      <c r="L432" s="755"/>
      <c r="M432" s="755"/>
      <c r="N432" s="755"/>
      <c r="O432" s="755"/>
      <c r="P432" s="755"/>
      <c r="Q432" s="755"/>
      <c r="R432" s="755"/>
      <c r="S432" s="755"/>
      <c r="T432" s="755"/>
      <c r="U432" s="755"/>
      <c r="V432" s="755"/>
      <c r="W432" s="755"/>
      <c r="X432" s="755"/>
      <c r="Y432" s="755"/>
      <c r="Z432" s="755"/>
      <c r="AA432" s="755"/>
      <c r="AB432" s="755"/>
      <c r="AC432" s="755"/>
      <c r="AD432" s="755"/>
      <c r="AE432" s="755"/>
      <c r="AF432" s="755"/>
      <c r="AG432" s="755"/>
      <c r="AH432" s="812"/>
      <c r="AI432" s="813"/>
      <c r="AJ432" s="813"/>
      <c r="AK432" s="813"/>
      <c r="AL432" s="813"/>
      <c r="AM432" s="814"/>
    </row>
    <row r="433" spans="1:39" ht="15" customHeight="1" thickBot="1">
      <c r="A433" s="42"/>
      <c r="B433" s="815"/>
      <c r="C433" s="854"/>
      <c r="D433" s="757"/>
      <c r="E433" s="758"/>
      <c r="F433" s="758"/>
      <c r="G433" s="758"/>
      <c r="H433" s="758"/>
      <c r="I433" s="758"/>
      <c r="J433" s="758"/>
      <c r="K433" s="758"/>
      <c r="L433" s="758"/>
      <c r="M433" s="758"/>
      <c r="N433" s="758"/>
      <c r="O433" s="758"/>
      <c r="P433" s="758"/>
      <c r="Q433" s="758"/>
      <c r="R433" s="758"/>
      <c r="S433" s="758"/>
      <c r="T433" s="758"/>
      <c r="U433" s="758"/>
      <c r="V433" s="758"/>
      <c r="W433" s="758"/>
      <c r="X433" s="758"/>
      <c r="Y433" s="758"/>
      <c r="Z433" s="758"/>
      <c r="AA433" s="758"/>
      <c r="AB433" s="758"/>
      <c r="AC433" s="758"/>
      <c r="AD433" s="758"/>
      <c r="AE433" s="758"/>
      <c r="AF433" s="758"/>
      <c r="AG433" s="758"/>
      <c r="AH433" s="815"/>
      <c r="AI433" s="816"/>
      <c r="AJ433" s="816"/>
      <c r="AK433" s="816"/>
      <c r="AL433" s="816"/>
      <c r="AM433" s="817"/>
    </row>
    <row r="434" spans="1:39" ht="18" customHeight="1">
      <c r="A434" s="89"/>
      <c r="B434" s="72"/>
      <c r="C434" s="72"/>
      <c r="D434" s="918" t="s">
        <v>132</v>
      </c>
      <c r="E434" s="918"/>
      <c r="F434" s="918"/>
      <c r="G434" s="918"/>
      <c r="H434" s="918"/>
      <c r="I434" s="918"/>
      <c r="J434" s="918"/>
      <c r="K434" s="918"/>
      <c r="L434" s="918"/>
      <c r="M434" s="918"/>
      <c r="N434" s="918"/>
      <c r="O434" s="918"/>
      <c r="P434" s="918"/>
      <c r="Q434" s="918"/>
      <c r="R434" s="918"/>
      <c r="S434" s="918"/>
      <c r="T434" s="918"/>
      <c r="U434" s="918"/>
      <c r="V434" s="918"/>
      <c r="W434" s="918"/>
      <c r="X434" s="918"/>
      <c r="Y434" s="918"/>
      <c r="Z434" s="918"/>
      <c r="AA434" s="918"/>
      <c r="AB434" s="918"/>
      <c r="AC434" s="918"/>
      <c r="AD434" s="918"/>
      <c r="AE434" s="918"/>
      <c r="AF434" s="918"/>
      <c r="AG434" s="918"/>
      <c r="AH434" s="918"/>
      <c r="AI434" s="918"/>
      <c r="AJ434" s="918"/>
      <c r="AK434" s="918"/>
      <c r="AL434" s="918"/>
      <c r="AM434" s="918"/>
    </row>
    <row r="435" spans="1:39" ht="18" customHeight="1">
      <c r="A435" s="89"/>
      <c r="B435" s="72"/>
      <c r="C435" s="72"/>
      <c r="D435" s="918"/>
      <c r="E435" s="918"/>
      <c r="F435" s="918"/>
      <c r="G435" s="918"/>
      <c r="H435" s="918"/>
      <c r="I435" s="918"/>
      <c r="J435" s="918"/>
      <c r="K435" s="918"/>
      <c r="L435" s="918"/>
      <c r="M435" s="918"/>
      <c r="N435" s="918"/>
      <c r="O435" s="918"/>
      <c r="P435" s="918"/>
      <c r="Q435" s="918"/>
      <c r="R435" s="918"/>
      <c r="S435" s="918"/>
      <c r="T435" s="918"/>
      <c r="U435" s="918"/>
      <c r="V435" s="918"/>
      <c r="W435" s="918"/>
      <c r="X435" s="918"/>
      <c r="Y435" s="918"/>
      <c r="Z435" s="918"/>
      <c r="AA435" s="918"/>
      <c r="AB435" s="918"/>
      <c r="AC435" s="918"/>
      <c r="AD435" s="918"/>
      <c r="AE435" s="918"/>
      <c r="AF435" s="918"/>
      <c r="AG435" s="918"/>
      <c r="AH435" s="918"/>
      <c r="AI435" s="918"/>
      <c r="AJ435" s="918"/>
      <c r="AK435" s="918"/>
      <c r="AL435" s="918"/>
      <c r="AM435" s="918"/>
    </row>
    <row r="436" spans="1:39" ht="18" customHeight="1" thickBot="1">
      <c r="A436" s="207" t="s">
        <v>294</v>
      </c>
      <c r="B436" s="208"/>
      <c r="C436" s="208"/>
      <c r="D436" s="204"/>
      <c r="E436" s="204"/>
      <c r="F436" s="204"/>
      <c r="G436" s="204"/>
      <c r="H436" s="204"/>
      <c r="I436" s="204"/>
      <c r="J436" s="204"/>
      <c r="K436" s="204"/>
      <c r="L436" s="204"/>
      <c r="M436" s="204"/>
      <c r="N436" s="204"/>
      <c r="O436" s="204"/>
      <c r="P436" s="204"/>
      <c r="Q436" s="204"/>
      <c r="R436" s="204"/>
      <c r="S436" s="204"/>
      <c r="T436" s="204"/>
      <c r="U436" s="204"/>
      <c r="V436" s="204"/>
      <c r="W436" s="204"/>
      <c r="X436" s="204"/>
      <c r="Y436" s="204"/>
      <c r="Z436" s="204"/>
      <c r="AA436" s="204"/>
      <c r="AB436" s="204"/>
      <c r="AC436" s="204"/>
      <c r="AD436" s="204"/>
      <c r="AE436" s="204"/>
      <c r="AF436" s="204"/>
      <c r="AG436" s="204"/>
      <c r="AH436" s="209"/>
      <c r="AI436" s="209"/>
      <c r="AJ436" s="209"/>
      <c r="AK436" s="209"/>
      <c r="AL436" s="209"/>
      <c r="AM436" s="209"/>
    </row>
    <row r="437" spans="1:39" ht="15" customHeight="1">
      <c r="A437" s="210"/>
      <c r="B437" s="762">
        <f>B430+1</f>
        <v>92</v>
      </c>
      <c r="C437" s="763"/>
      <c r="D437" s="802" t="s">
        <v>247</v>
      </c>
      <c r="E437" s="803"/>
      <c r="F437" s="803"/>
      <c r="G437" s="803"/>
      <c r="H437" s="803"/>
      <c r="I437" s="803"/>
      <c r="J437" s="803"/>
      <c r="K437" s="803"/>
      <c r="L437" s="803"/>
      <c r="M437" s="803"/>
      <c r="N437" s="803"/>
      <c r="O437" s="803"/>
      <c r="P437" s="803"/>
      <c r="Q437" s="803"/>
      <c r="R437" s="803"/>
      <c r="S437" s="803"/>
      <c r="T437" s="803"/>
      <c r="U437" s="803"/>
      <c r="V437" s="803"/>
      <c r="W437" s="803"/>
      <c r="X437" s="803"/>
      <c r="Y437" s="803"/>
      <c r="Z437" s="803"/>
      <c r="AA437" s="803"/>
      <c r="AB437" s="803"/>
      <c r="AC437" s="803"/>
      <c r="AD437" s="803"/>
      <c r="AE437" s="803"/>
      <c r="AF437" s="803"/>
      <c r="AG437" s="803"/>
      <c r="AH437" s="762"/>
      <c r="AI437" s="766"/>
      <c r="AJ437" s="766"/>
      <c r="AK437" s="766"/>
      <c r="AL437" s="766"/>
      <c r="AM437" s="767"/>
    </row>
    <row r="438" spans="1:39" ht="15" customHeight="1" thickBot="1">
      <c r="A438" s="210"/>
      <c r="B438" s="751"/>
      <c r="C438" s="752"/>
      <c r="D438" s="757"/>
      <c r="E438" s="758"/>
      <c r="F438" s="758"/>
      <c r="G438" s="758"/>
      <c r="H438" s="758"/>
      <c r="I438" s="758"/>
      <c r="J438" s="758"/>
      <c r="K438" s="758"/>
      <c r="L438" s="758"/>
      <c r="M438" s="758"/>
      <c r="N438" s="758"/>
      <c r="O438" s="758"/>
      <c r="P438" s="758"/>
      <c r="Q438" s="758"/>
      <c r="R438" s="758"/>
      <c r="S438" s="758"/>
      <c r="T438" s="758"/>
      <c r="U438" s="758"/>
      <c r="V438" s="758"/>
      <c r="W438" s="758"/>
      <c r="X438" s="758"/>
      <c r="Y438" s="758"/>
      <c r="Z438" s="758"/>
      <c r="AA438" s="758"/>
      <c r="AB438" s="758"/>
      <c r="AC438" s="758"/>
      <c r="AD438" s="758"/>
      <c r="AE438" s="758"/>
      <c r="AF438" s="758"/>
      <c r="AG438" s="758"/>
      <c r="AH438" s="751"/>
      <c r="AI438" s="760"/>
      <c r="AJ438" s="760"/>
      <c r="AK438" s="760"/>
      <c r="AL438" s="760"/>
      <c r="AM438" s="761"/>
    </row>
    <row r="439" spans="1:39" ht="18" customHeight="1">
      <c r="A439" s="210"/>
      <c r="B439" s="208"/>
      <c r="C439" s="208"/>
      <c r="D439" s="204"/>
      <c r="E439" s="204"/>
      <c r="F439" s="204"/>
      <c r="G439" s="204"/>
      <c r="H439" s="204"/>
      <c r="I439" s="204"/>
      <c r="J439" s="204"/>
      <c r="K439" s="204"/>
      <c r="L439" s="204"/>
      <c r="M439" s="204"/>
      <c r="N439" s="204"/>
      <c r="O439" s="204"/>
      <c r="P439" s="204"/>
      <c r="Q439" s="204"/>
      <c r="R439" s="204"/>
      <c r="S439" s="204"/>
      <c r="T439" s="204"/>
      <c r="U439" s="204"/>
      <c r="V439" s="204"/>
      <c r="W439" s="204"/>
      <c r="X439" s="204"/>
      <c r="Y439" s="204"/>
      <c r="Z439" s="204"/>
      <c r="AA439" s="204"/>
      <c r="AB439" s="204"/>
      <c r="AC439" s="204"/>
      <c r="AD439" s="204"/>
      <c r="AE439" s="204"/>
      <c r="AF439" s="204"/>
      <c r="AG439" s="204"/>
      <c r="AH439" s="209"/>
      <c r="AI439" s="209"/>
      <c r="AJ439" s="209"/>
      <c r="AK439" s="209"/>
      <c r="AL439" s="209"/>
      <c r="AM439" s="209"/>
    </row>
    <row r="440" spans="1:39" ht="18" customHeight="1" thickBot="1">
      <c r="A440" s="207" t="s">
        <v>295</v>
      </c>
      <c r="B440" s="208"/>
      <c r="C440" s="208"/>
      <c r="D440" s="204"/>
      <c r="E440" s="204"/>
      <c r="F440" s="204"/>
      <c r="G440" s="204"/>
      <c r="H440" s="204"/>
      <c r="I440" s="204"/>
      <c r="J440" s="204"/>
      <c r="K440" s="204"/>
      <c r="L440" s="204"/>
      <c r="M440" s="204"/>
      <c r="N440" s="204"/>
      <c r="O440" s="204"/>
      <c r="P440" s="204"/>
      <c r="Q440" s="204"/>
      <c r="R440" s="204"/>
      <c r="S440" s="204"/>
      <c r="T440" s="204"/>
      <c r="U440" s="204"/>
      <c r="V440" s="204"/>
      <c r="W440" s="204"/>
      <c r="X440" s="204"/>
      <c r="Y440" s="204"/>
      <c r="Z440" s="204"/>
      <c r="AA440" s="204"/>
      <c r="AB440" s="204"/>
      <c r="AC440" s="204"/>
      <c r="AD440" s="204"/>
      <c r="AE440" s="204"/>
      <c r="AF440" s="204"/>
      <c r="AG440" s="204"/>
      <c r="AH440" s="209"/>
      <c r="AI440" s="209"/>
      <c r="AJ440" s="209"/>
      <c r="AK440" s="209"/>
      <c r="AL440" s="209"/>
      <c r="AM440" s="209"/>
    </row>
    <row r="441" spans="1:39" ht="15" customHeight="1">
      <c r="A441" s="210"/>
      <c r="B441" s="762">
        <f>B437+1</f>
        <v>93</v>
      </c>
      <c r="C441" s="763"/>
      <c r="D441" s="802" t="s">
        <v>248</v>
      </c>
      <c r="E441" s="803"/>
      <c r="F441" s="803"/>
      <c r="G441" s="803"/>
      <c r="H441" s="803"/>
      <c r="I441" s="803"/>
      <c r="J441" s="803"/>
      <c r="K441" s="803"/>
      <c r="L441" s="803"/>
      <c r="M441" s="803"/>
      <c r="N441" s="803"/>
      <c r="O441" s="803"/>
      <c r="P441" s="803"/>
      <c r="Q441" s="803"/>
      <c r="R441" s="803"/>
      <c r="S441" s="803"/>
      <c r="T441" s="803"/>
      <c r="U441" s="803"/>
      <c r="V441" s="803"/>
      <c r="W441" s="803"/>
      <c r="X441" s="803"/>
      <c r="Y441" s="803"/>
      <c r="Z441" s="803"/>
      <c r="AA441" s="803"/>
      <c r="AB441" s="803"/>
      <c r="AC441" s="803"/>
      <c r="AD441" s="803"/>
      <c r="AE441" s="803"/>
      <c r="AF441" s="803"/>
      <c r="AG441" s="803"/>
      <c r="AH441" s="762"/>
      <c r="AI441" s="766"/>
      <c r="AJ441" s="766"/>
      <c r="AK441" s="766"/>
      <c r="AL441" s="766"/>
      <c r="AM441" s="767"/>
    </row>
    <row r="442" spans="1:39" ht="15" customHeight="1">
      <c r="A442" s="210"/>
      <c r="B442" s="711"/>
      <c r="C442" s="712"/>
      <c r="D442" s="754"/>
      <c r="E442" s="755"/>
      <c r="F442" s="755"/>
      <c r="G442" s="755"/>
      <c r="H442" s="755"/>
      <c r="I442" s="755"/>
      <c r="J442" s="755"/>
      <c r="K442" s="755"/>
      <c r="L442" s="755"/>
      <c r="M442" s="755"/>
      <c r="N442" s="755"/>
      <c r="O442" s="755"/>
      <c r="P442" s="755"/>
      <c r="Q442" s="755"/>
      <c r="R442" s="755"/>
      <c r="S442" s="755"/>
      <c r="T442" s="755"/>
      <c r="U442" s="755"/>
      <c r="V442" s="755"/>
      <c r="W442" s="755"/>
      <c r="X442" s="755"/>
      <c r="Y442" s="755"/>
      <c r="Z442" s="755"/>
      <c r="AA442" s="755"/>
      <c r="AB442" s="755"/>
      <c r="AC442" s="755"/>
      <c r="AD442" s="755"/>
      <c r="AE442" s="755"/>
      <c r="AF442" s="755"/>
      <c r="AG442" s="755"/>
      <c r="AH442" s="711"/>
      <c r="AI442" s="726"/>
      <c r="AJ442" s="726"/>
      <c r="AK442" s="726"/>
      <c r="AL442" s="726"/>
      <c r="AM442" s="727"/>
    </row>
    <row r="443" spans="1:39" ht="15" customHeight="1">
      <c r="A443" s="210"/>
      <c r="B443" s="711"/>
      <c r="C443" s="712"/>
      <c r="D443" s="754"/>
      <c r="E443" s="755"/>
      <c r="F443" s="755"/>
      <c r="G443" s="755"/>
      <c r="H443" s="755"/>
      <c r="I443" s="755"/>
      <c r="J443" s="755"/>
      <c r="K443" s="755"/>
      <c r="L443" s="755"/>
      <c r="M443" s="755"/>
      <c r="N443" s="755"/>
      <c r="O443" s="755"/>
      <c r="P443" s="755"/>
      <c r="Q443" s="755"/>
      <c r="R443" s="755"/>
      <c r="S443" s="755"/>
      <c r="T443" s="755"/>
      <c r="U443" s="755"/>
      <c r="V443" s="755"/>
      <c r="W443" s="755"/>
      <c r="X443" s="755"/>
      <c r="Y443" s="755"/>
      <c r="Z443" s="755"/>
      <c r="AA443" s="755"/>
      <c r="AB443" s="755"/>
      <c r="AC443" s="755"/>
      <c r="AD443" s="755"/>
      <c r="AE443" s="755"/>
      <c r="AF443" s="755"/>
      <c r="AG443" s="755"/>
      <c r="AH443" s="711"/>
      <c r="AI443" s="726"/>
      <c r="AJ443" s="726"/>
      <c r="AK443" s="726"/>
      <c r="AL443" s="726"/>
      <c r="AM443" s="727"/>
    </row>
    <row r="444" spans="1:39" ht="15" customHeight="1" thickBot="1">
      <c r="A444" s="210"/>
      <c r="B444" s="751"/>
      <c r="C444" s="752"/>
      <c r="D444" s="757"/>
      <c r="E444" s="758"/>
      <c r="F444" s="758"/>
      <c r="G444" s="758"/>
      <c r="H444" s="758"/>
      <c r="I444" s="758"/>
      <c r="J444" s="758"/>
      <c r="K444" s="758"/>
      <c r="L444" s="758"/>
      <c r="M444" s="758"/>
      <c r="N444" s="758"/>
      <c r="O444" s="758"/>
      <c r="P444" s="758"/>
      <c r="Q444" s="758"/>
      <c r="R444" s="758"/>
      <c r="S444" s="758"/>
      <c r="T444" s="758"/>
      <c r="U444" s="758"/>
      <c r="V444" s="758"/>
      <c r="W444" s="758"/>
      <c r="X444" s="758"/>
      <c r="Y444" s="758"/>
      <c r="Z444" s="758"/>
      <c r="AA444" s="758"/>
      <c r="AB444" s="758"/>
      <c r="AC444" s="758"/>
      <c r="AD444" s="758"/>
      <c r="AE444" s="758"/>
      <c r="AF444" s="758"/>
      <c r="AG444" s="758"/>
      <c r="AH444" s="751"/>
      <c r="AI444" s="760"/>
      <c r="AJ444" s="760"/>
      <c r="AK444" s="760"/>
      <c r="AL444" s="760"/>
      <c r="AM444" s="761"/>
    </row>
    <row r="445" spans="1:39" ht="18" customHeight="1">
      <c r="A445" s="210"/>
      <c r="B445" s="208"/>
      <c r="C445" s="208"/>
      <c r="D445" s="204"/>
      <c r="E445" s="204"/>
      <c r="F445" s="204"/>
      <c r="G445" s="204"/>
      <c r="H445" s="204"/>
      <c r="I445" s="204"/>
      <c r="J445" s="204"/>
      <c r="K445" s="204"/>
      <c r="L445" s="204"/>
      <c r="M445" s="204"/>
      <c r="N445" s="204"/>
      <c r="O445" s="204"/>
      <c r="P445" s="204"/>
      <c r="Q445" s="204"/>
      <c r="R445" s="204"/>
      <c r="S445" s="204"/>
      <c r="T445" s="204"/>
      <c r="U445" s="204"/>
      <c r="V445" s="204"/>
      <c r="W445" s="204"/>
      <c r="X445" s="204"/>
      <c r="Y445" s="204"/>
      <c r="Z445" s="204"/>
      <c r="AA445" s="204"/>
      <c r="AB445" s="204"/>
      <c r="AC445" s="204"/>
      <c r="AD445" s="204"/>
      <c r="AE445" s="204"/>
      <c r="AF445" s="204"/>
      <c r="AG445" s="204"/>
      <c r="AH445" s="209"/>
      <c r="AI445" s="209"/>
      <c r="AJ445" s="209"/>
      <c r="AK445" s="209"/>
      <c r="AL445" s="209"/>
      <c r="AM445" s="209"/>
    </row>
    <row r="446" spans="1:39" ht="18" customHeight="1" thickBot="1">
      <c r="A446" s="207" t="s">
        <v>296</v>
      </c>
      <c r="B446" s="208"/>
      <c r="C446" s="208"/>
      <c r="D446" s="204"/>
      <c r="E446" s="204"/>
      <c r="F446" s="204"/>
      <c r="G446" s="204"/>
      <c r="H446" s="204"/>
      <c r="I446" s="204"/>
      <c r="J446" s="204"/>
      <c r="K446" s="204"/>
      <c r="L446" s="204"/>
      <c r="M446" s="204"/>
      <c r="N446" s="204"/>
      <c r="O446" s="204"/>
      <c r="P446" s="204"/>
      <c r="Q446" s="204"/>
      <c r="R446" s="204"/>
      <c r="S446" s="204"/>
      <c r="T446" s="204"/>
      <c r="U446" s="204"/>
      <c r="V446" s="204"/>
      <c r="W446" s="204"/>
      <c r="X446" s="204"/>
      <c r="Y446" s="204"/>
      <c r="Z446" s="204"/>
      <c r="AA446" s="204"/>
      <c r="AB446" s="204"/>
      <c r="AC446" s="204"/>
      <c r="AD446" s="204"/>
      <c r="AE446" s="204"/>
      <c r="AF446" s="204"/>
      <c r="AG446" s="204"/>
      <c r="AH446" s="209"/>
      <c r="AI446" s="209"/>
      <c r="AJ446" s="209"/>
      <c r="AK446" s="209"/>
      <c r="AL446" s="209"/>
      <c r="AM446" s="209"/>
    </row>
    <row r="447" spans="1:39" ht="15" customHeight="1">
      <c r="A447" s="210"/>
      <c r="B447" s="762">
        <f>B441+1</f>
        <v>94</v>
      </c>
      <c r="C447" s="763"/>
      <c r="D447" s="802" t="s">
        <v>249</v>
      </c>
      <c r="E447" s="803"/>
      <c r="F447" s="803"/>
      <c r="G447" s="803"/>
      <c r="H447" s="803"/>
      <c r="I447" s="803"/>
      <c r="J447" s="803"/>
      <c r="K447" s="803"/>
      <c r="L447" s="803"/>
      <c r="M447" s="803"/>
      <c r="N447" s="803"/>
      <c r="O447" s="803"/>
      <c r="P447" s="803"/>
      <c r="Q447" s="803"/>
      <c r="R447" s="803"/>
      <c r="S447" s="803"/>
      <c r="T447" s="803"/>
      <c r="U447" s="803"/>
      <c r="V447" s="803"/>
      <c r="W447" s="803"/>
      <c r="X447" s="803"/>
      <c r="Y447" s="803"/>
      <c r="Z447" s="803"/>
      <c r="AA447" s="803"/>
      <c r="AB447" s="803"/>
      <c r="AC447" s="803"/>
      <c r="AD447" s="803"/>
      <c r="AE447" s="803"/>
      <c r="AF447" s="803"/>
      <c r="AG447" s="803"/>
      <c r="AH447" s="762"/>
      <c r="AI447" s="766"/>
      <c r="AJ447" s="766"/>
      <c r="AK447" s="766"/>
      <c r="AL447" s="766"/>
      <c r="AM447" s="767"/>
    </row>
    <row r="448" spans="1:39" ht="15" customHeight="1">
      <c r="A448" s="210"/>
      <c r="B448" s="711"/>
      <c r="C448" s="712"/>
      <c r="D448" s="754"/>
      <c r="E448" s="755"/>
      <c r="F448" s="755"/>
      <c r="G448" s="755"/>
      <c r="H448" s="755"/>
      <c r="I448" s="755"/>
      <c r="J448" s="755"/>
      <c r="K448" s="755"/>
      <c r="L448" s="755"/>
      <c r="M448" s="755"/>
      <c r="N448" s="755"/>
      <c r="O448" s="755"/>
      <c r="P448" s="755"/>
      <c r="Q448" s="755"/>
      <c r="R448" s="755"/>
      <c r="S448" s="755"/>
      <c r="T448" s="755"/>
      <c r="U448" s="755"/>
      <c r="V448" s="755"/>
      <c r="W448" s="755"/>
      <c r="X448" s="755"/>
      <c r="Y448" s="755"/>
      <c r="Z448" s="755"/>
      <c r="AA448" s="755"/>
      <c r="AB448" s="755"/>
      <c r="AC448" s="755"/>
      <c r="AD448" s="755"/>
      <c r="AE448" s="755"/>
      <c r="AF448" s="755"/>
      <c r="AG448" s="755"/>
      <c r="AH448" s="711"/>
      <c r="AI448" s="726"/>
      <c r="AJ448" s="726"/>
      <c r="AK448" s="726"/>
      <c r="AL448" s="726"/>
      <c r="AM448" s="727"/>
    </row>
    <row r="449" spans="1:39" ht="15" customHeight="1">
      <c r="A449" s="210"/>
      <c r="B449" s="713"/>
      <c r="C449" s="714"/>
      <c r="D449" s="748"/>
      <c r="E449" s="749"/>
      <c r="F449" s="749"/>
      <c r="G449" s="749"/>
      <c r="H449" s="749"/>
      <c r="I449" s="749"/>
      <c r="J449" s="749"/>
      <c r="K449" s="749"/>
      <c r="L449" s="749"/>
      <c r="M449" s="749"/>
      <c r="N449" s="749"/>
      <c r="O449" s="749"/>
      <c r="P449" s="749"/>
      <c r="Q449" s="749"/>
      <c r="R449" s="749"/>
      <c r="S449" s="749"/>
      <c r="T449" s="749"/>
      <c r="U449" s="749"/>
      <c r="V449" s="749"/>
      <c r="W449" s="749"/>
      <c r="X449" s="749"/>
      <c r="Y449" s="749"/>
      <c r="Z449" s="749"/>
      <c r="AA449" s="749"/>
      <c r="AB449" s="749"/>
      <c r="AC449" s="749"/>
      <c r="AD449" s="749"/>
      <c r="AE449" s="749"/>
      <c r="AF449" s="749"/>
      <c r="AG449" s="749"/>
      <c r="AH449" s="713"/>
      <c r="AI449" s="728"/>
      <c r="AJ449" s="728"/>
      <c r="AK449" s="728"/>
      <c r="AL449" s="728"/>
      <c r="AM449" s="729"/>
    </row>
    <row r="450" spans="1:39" ht="15" customHeight="1">
      <c r="A450" s="210"/>
      <c r="B450" s="709">
        <f>B447+1</f>
        <v>95</v>
      </c>
      <c r="C450" s="710"/>
      <c r="D450" s="745" t="s">
        <v>250</v>
      </c>
      <c r="E450" s="746"/>
      <c r="F450" s="746"/>
      <c r="G450" s="746"/>
      <c r="H450" s="746"/>
      <c r="I450" s="746"/>
      <c r="J450" s="746"/>
      <c r="K450" s="746"/>
      <c r="L450" s="746"/>
      <c r="M450" s="746"/>
      <c r="N450" s="746"/>
      <c r="O450" s="746"/>
      <c r="P450" s="746"/>
      <c r="Q450" s="746"/>
      <c r="R450" s="746"/>
      <c r="S450" s="746"/>
      <c r="T450" s="746"/>
      <c r="U450" s="746"/>
      <c r="V450" s="746"/>
      <c r="W450" s="746"/>
      <c r="X450" s="746"/>
      <c r="Y450" s="746"/>
      <c r="Z450" s="746"/>
      <c r="AA450" s="746"/>
      <c r="AB450" s="746"/>
      <c r="AC450" s="746"/>
      <c r="AD450" s="746"/>
      <c r="AE450" s="746"/>
      <c r="AF450" s="746"/>
      <c r="AG450" s="746"/>
      <c r="AH450" s="709"/>
      <c r="AI450" s="724"/>
      <c r="AJ450" s="724"/>
      <c r="AK450" s="724"/>
      <c r="AL450" s="724"/>
      <c r="AM450" s="725"/>
    </row>
    <row r="451" spans="1:39" ht="15" customHeight="1">
      <c r="A451" s="210"/>
      <c r="B451" s="711"/>
      <c r="C451" s="712"/>
      <c r="D451" s="754"/>
      <c r="E451" s="755"/>
      <c r="F451" s="755"/>
      <c r="G451" s="755"/>
      <c r="H451" s="755"/>
      <c r="I451" s="755"/>
      <c r="J451" s="755"/>
      <c r="K451" s="755"/>
      <c r="L451" s="755"/>
      <c r="M451" s="755"/>
      <c r="N451" s="755"/>
      <c r="O451" s="755"/>
      <c r="P451" s="755"/>
      <c r="Q451" s="755"/>
      <c r="R451" s="755"/>
      <c r="S451" s="755"/>
      <c r="T451" s="755"/>
      <c r="U451" s="755"/>
      <c r="V451" s="755"/>
      <c r="W451" s="755"/>
      <c r="X451" s="755"/>
      <c r="Y451" s="755"/>
      <c r="Z451" s="755"/>
      <c r="AA451" s="755"/>
      <c r="AB451" s="755"/>
      <c r="AC451" s="755"/>
      <c r="AD451" s="755"/>
      <c r="AE451" s="755"/>
      <c r="AF451" s="755"/>
      <c r="AG451" s="755"/>
      <c r="AH451" s="711"/>
      <c r="AI451" s="726"/>
      <c r="AJ451" s="726"/>
      <c r="AK451" s="726"/>
      <c r="AL451" s="726"/>
      <c r="AM451" s="727"/>
    </row>
    <row r="452" spans="1:39" ht="15" customHeight="1">
      <c r="A452" s="210"/>
      <c r="B452" s="713"/>
      <c r="C452" s="714"/>
      <c r="D452" s="748"/>
      <c r="E452" s="749"/>
      <c r="F452" s="749"/>
      <c r="G452" s="749"/>
      <c r="H452" s="749"/>
      <c r="I452" s="749"/>
      <c r="J452" s="749"/>
      <c r="K452" s="749"/>
      <c r="L452" s="749"/>
      <c r="M452" s="749"/>
      <c r="N452" s="749"/>
      <c r="O452" s="749"/>
      <c r="P452" s="749"/>
      <c r="Q452" s="749"/>
      <c r="R452" s="749"/>
      <c r="S452" s="749"/>
      <c r="T452" s="749"/>
      <c r="U452" s="749"/>
      <c r="V452" s="749"/>
      <c r="W452" s="749"/>
      <c r="X452" s="749"/>
      <c r="Y452" s="749"/>
      <c r="Z452" s="749"/>
      <c r="AA452" s="749"/>
      <c r="AB452" s="749"/>
      <c r="AC452" s="749"/>
      <c r="AD452" s="749"/>
      <c r="AE452" s="749"/>
      <c r="AF452" s="749"/>
      <c r="AG452" s="749"/>
      <c r="AH452" s="713"/>
      <c r="AI452" s="728"/>
      <c r="AJ452" s="728"/>
      <c r="AK452" s="728"/>
      <c r="AL452" s="728"/>
      <c r="AM452" s="729"/>
    </row>
    <row r="453" spans="1:39" ht="15" customHeight="1">
      <c r="A453" s="210"/>
      <c r="B453" s="709">
        <f>B450+1</f>
        <v>96</v>
      </c>
      <c r="C453" s="710"/>
      <c r="D453" s="745" t="s">
        <v>251</v>
      </c>
      <c r="E453" s="746"/>
      <c r="F453" s="746"/>
      <c r="G453" s="746"/>
      <c r="H453" s="746"/>
      <c r="I453" s="746"/>
      <c r="J453" s="746"/>
      <c r="K453" s="746"/>
      <c r="L453" s="746"/>
      <c r="M453" s="746"/>
      <c r="N453" s="746"/>
      <c r="O453" s="746"/>
      <c r="P453" s="746"/>
      <c r="Q453" s="746"/>
      <c r="R453" s="746"/>
      <c r="S453" s="746"/>
      <c r="T453" s="746"/>
      <c r="U453" s="746"/>
      <c r="V453" s="746"/>
      <c r="W453" s="746"/>
      <c r="X453" s="746"/>
      <c r="Y453" s="746"/>
      <c r="Z453" s="746"/>
      <c r="AA453" s="746"/>
      <c r="AB453" s="746"/>
      <c r="AC453" s="746"/>
      <c r="AD453" s="746"/>
      <c r="AE453" s="746"/>
      <c r="AF453" s="746"/>
      <c r="AG453" s="746"/>
      <c r="AH453" s="709"/>
      <c r="AI453" s="724"/>
      <c r="AJ453" s="724"/>
      <c r="AK453" s="724"/>
      <c r="AL453" s="724"/>
      <c r="AM453" s="725"/>
    </row>
    <row r="454" spans="1:39" ht="15" customHeight="1">
      <c r="A454" s="210"/>
      <c r="B454" s="713"/>
      <c r="C454" s="714"/>
      <c r="D454" s="748"/>
      <c r="E454" s="749"/>
      <c r="F454" s="749"/>
      <c r="G454" s="749"/>
      <c r="H454" s="749"/>
      <c r="I454" s="749"/>
      <c r="J454" s="749"/>
      <c r="K454" s="749"/>
      <c r="L454" s="749"/>
      <c r="M454" s="749"/>
      <c r="N454" s="749"/>
      <c r="O454" s="749"/>
      <c r="P454" s="749"/>
      <c r="Q454" s="749"/>
      <c r="R454" s="749"/>
      <c r="S454" s="749"/>
      <c r="T454" s="749"/>
      <c r="U454" s="749"/>
      <c r="V454" s="749"/>
      <c r="W454" s="749"/>
      <c r="X454" s="749"/>
      <c r="Y454" s="749"/>
      <c r="Z454" s="749"/>
      <c r="AA454" s="749"/>
      <c r="AB454" s="749"/>
      <c r="AC454" s="749"/>
      <c r="AD454" s="749"/>
      <c r="AE454" s="749"/>
      <c r="AF454" s="749"/>
      <c r="AG454" s="749"/>
      <c r="AH454" s="713"/>
      <c r="AI454" s="728"/>
      <c r="AJ454" s="728"/>
      <c r="AK454" s="728"/>
      <c r="AL454" s="728"/>
      <c r="AM454" s="729"/>
    </row>
    <row r="455" spans="1:39" ht="15" customHeight="1">
      <c r="A455" s="210"/>
      <c r="B455" s="709">
        <f>B453+1</f>
        <v>97</v>
      </c>
      <c r="C455" s="710"/>
      <c r="D455" s="745" t="s">
        <v>252</v>
      </c>
      <c r="E455" s="746"/>
      <c r="F455" s="746"/>
      <c r="G455" s="746"/>
      <c r="H455" s="746"/>
      <c r="I455" s="746"/>
      <c r="J455" s="746"/>
      <c r="K455" s="746"/>
      <c r="L455" s="746"/>
      <c r="M455" s="746"/>
      <c r="N455" s="746"/>
      <c r="O455" s="746"/>
      <c r="P455" s="746"/>
      <c r="Q455" s="746"/>
      <c r="R455" s="746"/>
      <c r="S455" s="746"/>
      <c r="T455" s="746"/>
      <c r="U455" s="746"/>
      <c r="V455" s="746"/>
      <c r="W455" s="746"/>
      <c r="X455" s="746"/>
      <c r="Y455" s="746"/>
      <c r="Z455" s="746"/>
      <c r="AA455" s="746"/>
      <c r="AB455" s="746"/>
      <c r="AC455" s="746"/>
      <c r="AD455" s="746"/>
      <c r="AE455" s="746"/>
      <c r="AF455" s="746"/>
      <c r="AG455" s="746"/>
      <c r="AH455" s="709"/>
      <c r="AI455" s="724"/>
      <c r="AJ455" s="724"/>
      <c r="AK455" s="724"/>
      <c r="AL455" s="724"/>
      <c r="AM455" s="725"/>
    </row>
    <row r="456" spans="1:39" ht="15" customHeight="1">
      <c r="A456" s="210"/>
      <c r="B456" s="713"/>
      <c r="C456" s="714"/>
      <c r="D456" s="748"/>
      <c r="E456" s="749"/>
      <c r="F456" s="749"/>
      <c r="G456" s="749"/>
      <c r="H456" s="749"/>
      <c r="I456" s="749"/>
      <c r="J456" s="749"/>
      <c r="K456" s="749"/>
      <c r="L456" s="749"/>
      <c r="M456" s="749"/>
      <c r="N456" s="749"/>
      <c r="O456" s="749"/>
      <c r="P456" s="749"/>
      <c r="Q456" s="749"/>
      <c r="R456" s="749"/>
      <c r="S456" s="749"/>
      <c r="T456" s="749"/>
      <c r="U456" s="749"/>
      <c r="V456" s="749"/>
      <c r="W456" s="749"/>
      <c r="X456" s="749"/>
      <c r="Y456" s="749"/>
      <c r="Z456" s="749"/>
      <c r="AA456" s="749"/>
      <c r="AB456" s="749"/>
      <c r="AC456" s="749"/>
      <c r="AD456" s="749"/>
      <c r="AE456" s="749"/>
      <c r="AF456" s="749"/>
      <c r="AG456" s="749"/>
      <c r="AH456" s="713"/>
      <c r="AI456" s="728"/>
      <c r="AJ456" s="728"/>
      <c r="AK456" s="728"/>
      <c r="AL456" s="728"/>
      <c r="AM456" s="729"/>
    </row>
    <row r="457" spans="1:39" ht="15" customHeight="1">
      <c r="A457" s="210"/>
      <c r="B457" s="709">
        <f>B455+1</f>
        <v>98</v>
      </c>
      <c r="C457" s="710"/>
      <c r="D457" s="745" t="s">
        <v>253</v>
      </c>
      <c r="E457" s="746"/>
      <c r="F457" s="746"/>
      <c r="G457" s="746"/>
      <c r="H457" s="746"/>
      <c r="I457" s="746"/>
      <c r="J457" s="746"/>
      <c r="K457" s="746"/>
      <c r="L457" s="746"/>
      <c r="M457" s="746"/>
      <c r="N457" s="746"/>
      <c r="O457" s="746"/>
      <c r="P457" s="746"/>
      <c r="Q457" s="746"/>
      <c r="R457" s="746"/>
      <c r="S457" s="746"/>
      <c r="T457" s="746"/>
      <c r="U457" s="746"/>
      <c r="V457" s="746"/>
      <c r="W457" s="746"/>
      <c r="X457" s="746"/>
      <c r="Y457" s="746"/>
      <c r="Z457" s="746"/>
      <c r="AA457" s="746"/>
      <c r="AB457" s="746"/>
      <c r="AC457" s="746"/>
      <c r="AD457" s="746"/>
      <c r="AE457" s="746"/>
      <c r="AF457" s="746"/>
      <c r="AG457" s="746"/>
      <c r="AH457" s="709"/>
      <c r="AI457" s="724"/>
      <c r="AJ457" s="724"/>
      <c r="AK457" s="724"/>
      <c r="AL457" s="724"/>
      <c r="AM457" s="725"/>
    </row>
    <row r="458" spans="1:39" ht="15" customHeight="1">
      <c r="A458" s="210"/>
      <c r="B458" s="711"/>
      <c r="C458" s="712"/>
      <c r="D458" s="754"/>
      <c r="E458" s="755"/>
      <c r="F458" s="755"/>
      <c r="G458" s="755"/>
      <c r="H458" s="755"/>
      <c r="I458" s="755"/>
      <c r="J458" s="755"/>
      <c r="K458" s="755"/>
      <c r="L458" s="755"/>
      <c r="M458" s="755"/>
      <c r="N458" s="755"/>
      <c r="O458" s="755"/>
      <c r="P458" s="755"/>
      <c r="Q458" s="755"/>
      <c r="R458" s="755"/>
      <c r="S458" s="755"/>
      <c r="T458" s="755"/>
      <c r="U458" s="755"/>
      <c r="V458" s="755"/>
      <c r="W458" s="755"/>
      <c r="X458" s="755"/>
      <c r="Y458" s="755"/>
      <c r="Z458" s="755"/>
      <c r="AA458" s="755"/>
      <c r="AB458" s="755"/>
      <c r="AC458" s="755"/>
      <c r="AD458" s="755"/>
      <c r="AE458" s="755"/>
      <c r="AF458" s="755"/>
      <c r="AG458" s="755"/>
      <c r="AH458" s="711"/>
      <c r="AI458" s="726"/>
      <c r="AJ458" s="726"/>
      <c r="AK458" s="726"/>
      <c r="AL458" s="726"/>
      <c r="AM458" s="727"/>
    </row>
    <row r="459" spans="1:39" ht="15" customHeight="1" thickBot="1">
      <c r="A459" s="210"/>
      <c r="B459" s="713"/>
      <c r="C459" s="714"/>
      <c r="D459" s="748"/>
      <c r="E459" s="749"/>
      <c r="F459" s="749"/>
      <c r="G459" s="749"/>
      <c r="H459" s="749"/>
      <c r="I459" s="749"/>
      <c r="J459" s="749"/>
      <c r="K459" s="749"/>
      <c r="L459" s="749"/>
      <c r="M459" s="749"/>
      <c r="N459" s="749"/>
      <c r="O459" s="749"/>
      <c r="P459" s="749"/>
      <c r="Q459" s="749"/>
      <c r="R459" s="749"/>
      <c r="S459" s="749"/>
      <c r="T459" s="749"/>
      <c r="U459" s="749"/>
      <c r="V459" s="749"/>
      <c r="W459" s="749"/>
      <c r="X459" s="749"/>
      <c r="Y459" s="749"/>
      <c r="Z459" s="749"/>
      <c r="AA459" s="749"/>
      <c r="AB459" s="749"/>
      <c r="AC459" s="749"/>
      <c r="AD459" s="749"/>
      <c r="AE459" s="749"/>
      <c r="AF459" s="749"/>
      <c r="AG459" s="749"/>
      <c r="AH459" s="751"/>
      <c r="AI459" s="760"/>
      <c r="AJ459" s="760"/>
      <c r="AK459" s="760"/>
      <c r="AL459" s="760"/>
      <c r="AM459" s="761"/>
    </row>
    <row r="460" spans="1:39" ht="15" customHeight="1">
      <c r="A460" s="210"/>
      <c r="B460" s="709">
        <f>B457+1</f>
        <v>99</v>
      </c>
      <c r="C460" s="710"/>
      <c r="D460" s="745" t="s">
        <v>254</v>
      </c>
      <c r="E460" s="746"/>
      <c r="F460" s="746"/>
      <c r="G460" s="746"/>
      <c r="H460" s="746"/>
      <c r="I460" s="746"/>
      <c r="J460" s="746"/>
      <c r="K460" s="746"/>
      <c r="L460" s="746"/>
      <c r="M460" s="746"/>
      <c r="N460" s="746"/>
      <c r="O460" s="746"/>
      <c r="P460" s="746"/>
      <c r="Q460" s="746"/>
      <c r="R460" s="746"/>
      <c r="S460" s="746"/>
      <c r="T460" s="746"/>
      <c r="U460" s="746"/>
      <c r="V460" s="746"/>
      <c r="W460" s="746"/>
      <c r="X460" s="746"/>
      <c r="Y460" s="746"/>
      <c r="Z460" s="746"/>
      <c r="AA460" s="746"/>
      <c r="AB460" s="746"/>
      <c r="AC460" s="746"/>
      <c r="AD460" s="746"/>
      <c r="AE460" s="746"/>
      <c r="AF460" s="746"/>
      <c r="AG460" s="746"/>
      <c r="AH460" s="755"/>
      <c r="AI460" s="755"/>
      <c r="AJ460" s="755"/>
      <c r="AK460" s="755"/>
      <c r="AL460" s="755"/>
      <c r="AM460" s="756"/>
    </row>
    <row r="461" spans="1:39" ht="15" customHeight="1">
      <c r="A461" s="210"/>
      <c r="B461" s="711"/>
      <c r="C461" s="712"/>
      <c r="D461" s="821"/>
      <c r="E461" s="822"/>
      <c r="F461" s="822"/>
      <c r="G461" s="822"/>
      <c r="H461" s="822"/>
      <c r="I461" s="822"/>
      <c r="J461" s="822"/>
      <c r="K461" s="822"/>
      <c r="L461" s="822"/>
      <c r="M461" s="822"/>
      <c r="N461" s="822"/>
      <c r="O461" s="822"/>
      <c r="P461" s="822"/>
      <c r="Q461" s="822"/>
      <c r="R461" s="822"/>
      <c r="S461" s="822"/>
      <c r="T461" s="822"/>
      <c r="U461" s="822"/>
      <c r="V461" s="822"/>
      <c r="W461" s="822"/>
      <c r="X461" s="822"/>
      <c r="Y461" s="822"/>
      <c r="Z461" s="822"/>
      <c r="AA461" s="822"/>
      <c r="AB461" s="822"/>
      <c r="AC461" s="822"/>
      <c r="AD461" s="822"/>
      <c r="AE461" s="822"/>
      <c r="AF461" s="822"/>
      <c r="AG461" s="822"/>
      <c r="AH461" s="822"/>
      <c r="AI461" s="822"/>
      <c r="AJ461" s="822"/>
      <c r="AK461" s="822"/>
      <c r="AL461" s="822"/>
      <c r="AM461" s="823"/>
    </row>
    <row r="462" spans="1:39" ht="18" customHeight="1">
      <c r="A462" s="210"/>
      <c r="B462" s="711"/>
      <c r="C462" s="712"/>
      <c r="D462" s="754" t="s">
        <v>5</v>
      </c>
      <c r="E462" s="755"/>
      <c r="F462" s="755"/>
      <c r="G462" s="755"/>
      <c r="H462" s="755"/>
      <c r="I462" s="755"/>
      <c r="J462" s="755"/>
      <c r="K462" s="755"/>
      <c r="L462" s="755"/>
      <c r="M462" s="755"/>
      <c r="N462" s="755"/>
      <c r="O462" s="755"/>
      <c r="P462" s="755"/>
      <c r="Q462" s="755"/>
      <c r="R462" s="755"/>
      <c r="S462" s="755"/>
      <c r="T462" s="755"/>
      <c r="U462" s="755"/>
      <c r="V462" s="755"/>
      <c r="W462" s="755"/>
      <c r="X462" s="755"/>
      <c r="Y462" s="755"/>
      <c r="Z462" s="755"/>
      <c r="AA462" s="755"/>
      <c r="AB462" s="755"/>
      <c r="AC462" s="755"/>
      <c r="AD462" s="755"/>
      <c r="AE462" s="755"/>
      <c r="AF462" s="755"/>
      <c r="AG462" s="755"/>
      <c r="AH462" s="208"/>
      <c r="AI462" s="208"/>
      <c r="AJ462" s="208"/>
      <c r="AK462" s="208"/>
      <c r="AL462" s="208"/>
      <c r="AM462" s="213"/>
    </row>
    <row r="463" spans="1:39" ht="18" customHeight="1">
      <c r="A463" s="210"/>
      <c r="B463" s="711"/>
      <c r="C463" s="712"/>
      <c r="D463" s="818"/>
      <c r="E463" s="819"/>
      <c r="F463" s="819"/>
      <c r="G463" s="819"/>
      <c r="H463" s="819"/>
      <c r="I463" s="819"/>
      <c r="J463" s="819"/>
      <c r="K463" s="819"/>
      <c r="L463" s="819"/>
      <c r="M463" s="819"/>
      <c r="N463" s="819"/>
      <c r="O463" s="819"/>
      <c r="P463" s="819"/>
      <c r="Q463" s="819"/>
      <c r="R463" s="819"/>
      <c r="S463" s="819"/>
      <c r="T463" s="819"/>
      <c r="U463" s="819"/>
      <c r="V463" s="819"/>
      <c r="W463" s="819"/>
      <c r="X463" s="819"/>
      <c r="Y463" s="819"/>
      <c r="Z463" s="819"/>
      <c r="AA463" s="819"/>
      <c r="AB463" s="819"/>
      <c r="AC463" s="819"/>
      <c r="AD463" s="819"/>
      <c r="AE463" s="819"/>
      <c r="AF463" s="819"/>
      <c r="AG463" s="819"/>
      <c r="AH463" s="819"/>
      <c r="AI463" s="819"/>
      <c r="AJ463" s="819"/>
      <c r="AK463" s="819"/>
      <c r="AL463" s="819"/>
      <c r="AM463" s="820"/>
    </row>
    <row r="464" spans="1:39" ht="18" customHeight="1">
      <c r="A464" s="210"/>
      <c r="B464" s="711"/>
      <c r="C464" s="712"/>
      <c r="D464" s="818"/>
      <c r="E464" s="819"/>
      <c r="F464" s="819"/>
      <c r="G464" s="819"/>
      <c r="H464" s="819"/>
      <c r="I464" s="819"/>
      <c r="J464" s="819"/>
      <c r="K464" s="819"/>
      <c r="L464" s="819"/>
      <c r="M464" s="819"/>
      <c r="N464" s="819"/>
      <c r="O464" s="819"/>
      <c r="P464" s="819"/>
      <c r="Q464" s="819"/>
      <c r="R464" s="819"/>
      <c r="S464" s="819"/>
      <c r="T464" s="819"/>
      <c r="U464" s="819"/>
      <c r="V464" s="819"/>
      <c r="W464" s="819"/>
      <c r="X464" s="819"/>
      <c r="Y464" s="819"/>
      <c r="Z464" s="819"/>
      <c r="AA464" s="819"/>
      <c r="AB464" s="819"/>
      <c r="AC464" s="819"/>
      <c r="AD464" s="819"/>
      <c r="AE464" s="819"/>
      <c r="AF464" s="819"/>
      <c r="AG464" s="819"/>
      <c r="AH464" s="819"/>
      <c r="AI464" s="819"/>
      <c r="AJ464" s="819"/>
      <c r="AK464" s="819"/>
      <c r="AL464" s="819"/>
      <c r="AM464" s="820"/>
    </row>
    <row r="465" spans="1:39" ht="18" customHeight="1" thickBot="1">
      <c r="A465" s="210"/>
      <c r="B465" s="751"/>
      <c r="C465" s="752"/>
      <c r="D465" s="919"/>
      <c r="E465" s="920"/>
      <c r="F465" s="920"/>
      <c r="G465" s="920"/>
      <c r="H465" s="920"/>
      <c r="I465" s="920"/>
      <c r="J465" s="920"/>
      <c r="K465" s="920"/>
      <c r="L465" s="920"/>
      <c r="M465" s="920"/>
      <c r="N465" s="920"/>
      <c r="O465" s="920"/>
      <c r="P465" s="920"/>
      <c r="Q465" s="920"/>
      <c r="R465" s="920"/>
      <c r="S465" s="920"/>
      <c r="T465" s="920"/>
      <c r="U465" s="920"/>
      <c r="V465" s="920"/>
      <c r="W465" s="920"/>
      <c r="X465" s="920"/>
      <c r="Y465" s="920"/>
      <c r="Z465" s="920"/>
      <c r="AA465" s="920"/>
      <c r="AB465" s="920"/>
      <c r="AC465" s="920"/>
      <c r="AD465" s="920"/>
      <c r="AE465" s="920"/>
      <c r="AF465" s="920"/>
      <c r="AG465" s="920"/>
      <c r="AH465" s="920"/>
      <c r="AI465" s="920"/>
      <c r="AJ465" s="920"/>
      <c r="AK465" s="920"/>
      <c r="AL465" s="920"/>
      <c r="AM465" s="921"/>
    </row>
    <row r="466" spans="1:39" ht="18" customHeight="1">
      <c r="A466" s="210"/>
      <c r="B466" s="208"/>
      <c r="C466" s="208"/>
      <c r="D466" s="204"/>
      <c r="E466" s="204"/>
      <c r="F466" s="204"/>
      <c r="G466" s="204"/>
      <c r="H466" s="204"/>
      <c r="I466" s="204"/>
      <c r="J466" s="204"/>
      <c r="K466" s="204"/>
      <c r="L466" s="204"/>
      <c r="M466" s="204"/>
      <c r="N466" s="204"/>
      <c r="O466" s="204"/>
      <c r="P466" s="204"/>
      <c r="Q466" s="204"/>
      <c r="R466" s="204"/>
      <c r="S466" s="204"/>
      <c r="T466" s="204"/>
      <c r="U466" s="204"/>
      <c r="V466" s="204"/>
      <c r="W466" s="204"/>
      <c r="X466" s="204"/>
      <c r="Y466" s="204"/>
      <c r="Z466" s="204"/>
      <c r="AA466" s="204"/>
      <c r="AB466" s="204"/>
      <c r="AC466" s="204"/>
      <c r="AD466" s="204"/>
      <c r="AE466" s="204"/>
      <c r="AF466" s="204"/>
      <c r="AG466" s="204"/>
      <c r="AH466" s="209"/>
      <c r="AI466" s="209"/>
      <c r="AJ466" s="209"/>
      <c r="AK466" s="209"/>
      <c r="AL466" s="209"/>
      <c r="AM466" s="209"/>
    </row>
    <row r="467" spans="1:39" ht="18" customHeight="1" thickBot="1">
      <c r="A467" s="207" t="s">
        <v>297</v>
      </c>
      <c r="B467" s="208"/>
      <c r="C467" s="208"/>
      <c r="D467" s="204"/>
      <c r="E467" s="204"/>
      <c r="F467" s="204"/>
      <c r="G467" s="204"/>
      <c r="H467" s="204"/>
      <c r="I467" s="204"/>
      <c r="J467" s="204"/>
      <c r="K467" s="204"/>
      <c r="L467" s="204"/>
      <c r="M467" s="204"/>
      <c r="N467" s="204"/>
      <c r="O467" s="204"/>
      <c r="P467" s="204"/>
      <c r="Q467" s="204"/>
      <c r="R467" s="204"/>
      <c r="S467" s="204"/>
      <c r="T467" s="204"/>
      <c r="U467" s="204"/>
      <c r="V467" s="204"/>
      <c r="W467" s="204"/>
      <c r="X467" s="204"/>
      <c r="Y467" s="204"/>
      <c r="Z467" s="204"/>
      <c r="AA467" s="204"/>
      <c r="AB467" s="204"/>
      <c r="AC467" s="204"/>
      <c r="AD467" s="204"/>
      <c r="AE467" s="204"/>
      <c r="AF467" s="204"/>
      <c r="AG467" s="204"/>
      <c r="AH467" s="209"/>
      <c r="AI467" s="209"/>
      <c r="AJ467" s="209"/>
      <c r="AK467" s="209"/>
      <c r="AL467" s="209"/>
      <c r="AM467" s="209"/>
    </row>
    <row r="468" spans="1:39" ht="15" customHeight="1">
      <c r="A468" s="210"/>
      <c r="B468" s="762">
        <f>B460+1</f>
        <v>100</v>
      </c>
      <c r="C468" s="763"/>
      <c r="D468" s="802" t="s">
        <v>288</v>
      </c>
      <c r="E468" s="803"/>
      <c r="F468" s="803"/>
      <c r="G468" s="803"/>
      <c r="H468" s="803"/>
      <c r="I468" s="803"/>
      <c r="J468" s="803"/>
      <c r="K468" s="803"/>
      <c r="L468" s="803"/>
      <c r="M468" s="803"/>
      <c r="N468" s="803"/>
      <c r="O468" s="803"/>
      <c r="P468" s="803"/>
      <c r="Q468" s="803"/>
      <c r="R468" s="803"/>
      <c r="S468" s="803"/>
      <c r="T468" s="803"/>
      <c r="U468" s="803"/>
      <c r="V468" s="803"/>
      <c r="W468" s="803"/>
      <c r="X468" s="803"/>
      <c r="Y468" s="803"/>
      <c r="Z468" s="803"/>
      <c r="AA468" s="803"/>
      <c r="AB468" s="803"/>
      <c r="AC468" s="803"/>
      <c r="AD468" s="803"/>
      <c r="AE468" s="803"/>
      <c r="AF468" s="803"/>
      <c r="AG468" s="803"/>
      <c r="AH468" s="762"/>
      <c r="AI468" s="766"/>
      <c r="AJ468" s="766"/>
      <c r="AK468" s="766"/>
      <c r="AL468" s="766"/>
      <c r="AM468" s="767"/>
    </row>
    <row r="469" spans="1:39" ht="15" customHeight="1">
      <c r="A469" s="210"/>
      <c r="B469" s="711"/>
      <c r="C469" s="712"/>
      <c r="D469" s="754"/>
      <c r="E469" s="755"/>
      <c r="F469" s="755"/>
      <c r="G469" s="755"/>
      <c r="H469" s="755"/>
      <c r="I469" s="755"/>
      <c r="J469" s="755"/>
      <c r="K469" s="755"/>
      <c r="L469" s="755"/>
      <c r="M469" s="755"/>
      <c r="N469" s="755"/>
      <c r="O469" s="755"/>
      <c r="P469" s="755"/>
      <c r="Q469" s="755"/>
      <c r="R469" s="755"/>
      <c r="S469" s="755"/>
      <c r="T469" s="755"/>
      <c r="U469" s="755"/>
      <c r="V469" s="755"/>
      <c r="W469" s="755"/>
      <c r="X469" s="755"/>
      <c r="Y469" s="755"/>
      <c r="Z469" s="755"/>
      <c r="AA469" s="755"/>
      <c r="AB469" s="755"/>
      <c r="AC469" s="755"/>
      <c r="AD469" s="755"/>
      <c r="AE469" s="755"/>
      <c r="AF469" s="755"/>
      <c r="AG469" s="755"/>
      <c r="AH469" s="711"/>
      <c r="AI469" s="726"/>
      <c r="AJ469" s="726"/>
      <c r="AK469" s="726"/>
      <c r="AL469" s="726"/>
      <c r="AM469" s="727"/>
    </row>
    <row r="470" spans="1:39" ht="15" customHeight="1">
      <c r="A470" s="210"/>
      <c r="B470" s="711"/>
      <c r="C470" s="712"/>
      <c r="D470" s="754"/>
      <c r="E470" s="755"/>
      <c r="F470" s="755"/>
      <c r="G470" s="755"/>
      <c r="H470" s="755"/>
      <c r="I470" s="755"/>
      <c r="J470" s="755"/>
      <c r="K470" s="755"/>
      <c r="L470" s="755"/>
      <c r="M470" s="755"/>
      <c r="N470" s="755"/>
      <c r="O470" s="755"/>
      <c r="P470" s="755"/>
      <c r="Q470" s="755"/>
      <c r="R470" s="755"/>
      <c r="S470" s="755"/>
      <c r="T470" s="755"/>
      <c r="U470" s="755"/>
      <c r="V470" s="755"/>
      <c r="W470" s="755"/>
      <c r="X470" s="755"/>
      <c r="Y470" s="755"/>
      <c r="Z470" s="755"/>
      <c r="AA470" s="755"/>
      <c r="AB470" s="755"/>
      <c r="AC470" s="755"/>
      <c r="AD470" s="755"/>
      <c r="AE470" s="755"/>
      <c r="AF470" s="755"/>
      <c r="AG470" s="755"/>
      <c r="AH470" s="711"/>
      <c r="AI470" s="726"/>
      <c r="AJ470" s="726"/>
      <c r="AK470" s="726"/>
      <c r="AL470" s="726"/>
      <c r="AM470" s="727"/>
    </row>
    <row r="471" spans="1:39" ht="15" customHeight="1">
      <c r="A471" s="210"/>
      <c r="B471" s="713"/>
      <c r="C471" s="714"/>
      <c r="D471" s="748"/>
      <c r="E471" s="749"/>
      <c r="F471" s="749"/>
      <c r="G471" s="749"/>
      <c r="H471" s="749"/>
      <c r="I471" s="749"/>
      <c r="J471" s="749"/>
      <c r="K471" s="749"/>
      <c r="L471" s="749"/>
      <c r="M471" s="749"/>
      <c r="N471" s="749"/>
      <c r="O471" s="749"/>
      <c r="P471" s="749"/>
      <c r="Q471" s="749"/>
      <c r="R471" s="749"/>
      <c r="S471" s="749"/>
      <c r="T471" s="749"/>
      <c r="U471" s="749"/>
      <c r="V471" s="749"/>
      <c r="W471" s="749"/>
      <c r="X471" s="749"/>
      <c r="Y471" s="749"/>
      <c r="Z471" s="749"/>
      <c r="AA471" s="749"/>
      <c r="AB471" s="749"/>
      <c r="AC471" s="749"/>
      <c r="AD471" s="749"/>
      <c r="AE471" s="749"/>
      <c r="AF471" s="749"/>
      <c r="AG471" s="749"/>
      <c r="AH471" s="713"/>
      <c r="AI471" s="728"/>
      <c r="AJ471" s="728"/>
      <c r="AK471" s="728"/>
      <c r="AL471" s="728"/>
      <c r="AM471" s="729"/>
    </row>
    <row r="472" spans="1:39" ht="15" customHeight="1">
      <c r="A472" s="210"/>
      <c r="B472" s="709">
        <f>B468+1</f>
        <v>101</v>
      </c>
      <c r="C472" s="710"/>
      <c r="D472" s="745" t="s">
        <v>268</v>
      </c>
      <c r="E472" s="746"/>
      <c r="F472" s="746"/>
      <c r="G472" s="746"/>
      <c r="H472" s="746"/>
      <c r="I472" s="746"/>
      <c r="J472" s="746"/>
      <c r="K472" s="746"/>
      <c r="L472" s="746"/>
      <c r="M472" s="746"/>
      <c r="N472" s="746"/>
      <c r="O472" s="746"/>
      <c r="P472" s="746"/>
      <c r="Q472" s="746"/>
      <c r="R472" s="746"/>
      <c r="S472" s="746"/>
      <c r="T472" s="746"/>
      <c r="U472" s="746"/>
      <c r="V472" s="746"/>
      <c r="W472" s="746"/>
      <c r="X472" s="746"/>
      <c r="Y472" s="746"/>
      <c r="Z472" s="746"/>
      <c r="AA472" s="746"/>
      <c r="AB472" s="746"/>
      <c r="AC472" s="746"/>
      <c r="AD472" s="746"/>
      <c r="AE472" s="746"/>
      <c r="AF472" s="746"/>
      <c r="AG472" s="746"/>
      <c r="AH472" s="709"/>
      <c r="AI472" s="724"/>
      <c r="AJ472" s="724"/>
      <c r="AK472" s="724"/>
      <c r="AL472" s="724"/>
      <c r="AM472" s="725"/>
    </row>
    <row r="473" spans="1:39" ht="15" customHeight="1">
      <c r="A473" s="210"/>
      <c r="B473" s="711"/>
      <c r="C473" s="712"/>
      <c r="D473" s="754"/>
      <c r="E473" s="755"/>
      <c r="F473" s="755"/>
      <c r="G473" s="755"/>
      <c r="H473" s="755"/>
      <c r="I473" s="755"/>
      <c r="J473" s="755"/>
      <c r="K473" s="755"/>
      <c r="L473" s="755"/>
      <c r="M473" s="755"/>
      <c r="N473" s="755"/>
      <c r="O473" s="755"/>
      <c r="P473" s="755"/>
      <c r="Q473" s="755"/>
      <c r="R473" s="755"/>
      <c r="S473" s="755"/>
      <c r="T473" s="755"/>
      <c r="U473" s="755"/>
      <c r="V473" s="755"/>
      <c r="W473" s="755"/>
      <c r="X473" s="755"/>
      <c r="Y473" s="755"/>
      <c r="Z473" s="755"/>
      <c r="AA473" s="755"/>
      <c r="AB473" s="755"/>
      <c r="AC473" s="755"/>
      <c r="AD473" s="755"/>
      <c r="AE473" s="755"/>
      <c r="AF473" s="755"/>
      <c r="AG473" s="755"/>
      <c r="AH473" s="711"/>
      <c r="AI473" s="726"/>
      <c r="AJ473" s="726"/>
      <c r="AK473" s="726"/>
      <c r="AL473" s="726"/>
      <c r="AM473" s="727"/>
    </row>
    <row r="474" spans="1:39" ht="15" customHeight="1">
      <c r="A474" s="210"/>
      <c r="B474" s="713"/>
      <c r="C474" s="714"/>
      <c r="D474" s="748"/>
      <c r="E474" s="749"/>
      <c r="F474" s="749"/>
      <c r="G474" s="749"/>
      <c r="H474" s="749"/>
      <c r="I474" s="749"/>
      <c r="J474" s="749"/>
      <c r="K474" s="749"/>
      <c r="L474" s="749"/>
      <c r="M474" s="749"/>
      <c r="N474" s="749"/>
      <c r="O474" s="749"/>
      <c r="P474" s="749"/>
      <c r="Q474" s="749"/>
      <c r="R474" s="749"/>
      <c r="S474" s="749"/>
      <c r="T474" s="749"/>
      <c r="U474" s="749"/>
      <c r="V474" s="749"/>
      <c r="W474" s="749"/>
      <c r="X474" s="749"/>
      <c r="Y474" s="749"/>
      <c r="Z474" s="749"/>
      <c r="AA474" s="749"/>
      <c r="AB474" s="749"/>
      <c r="AC474" s="749"/>
      <c r="AD474" s="749"/>
      <c r="AE474" s="749"/>
      <c r="AF474" s="749"/>
      <c r="AG474" s="749"/>
      <c r="AH474" s="713"/>
      <c r="AI474" s="728"/>
      <c r="AJ474" s="728"/>
      <c r="AK474" s="728"/>
      <c r="AL474" s="728"/>
      <c r="AM474" s="729"/>
    </row>
    <row r="475" spans="1:39" ht="15" customHeight="1">
      <c r="A475" s="210"/>
      <c r="B475" s="709">
        <f>B472+1</f>
        <v>102</v>
      </c>
      <c r="C475" s="710"/>
      <c r="D475" s="745" t="s">
        <v>255</v>
      </c>
      <c r="E475" s="746"/>
      <c r="F475" s="746"/>
      <c r="G475" s="746"/>
      <c r="H475" s="746"/>
      <c r="I475" s="746"/>
      <c r="J475" s="746"/>
      <c r="K475" s="746"/>
      <c r="L475" s="746"/>
      <c r="M475" s="746"/>
      <c r="N475" s="746"/>
      <c r="O475" s="746"/>
      <c r="P475" s="746"/>
      <c r="Q475" s="746"/>
      <c r="R475" s="746"/>
      <c r="S475" s="746"/>
      <c r="T475" s="746"/>
      <c r="U475" s="746"/>
      <c r="V475" s="746"/>
      <c r="W475" s="746"/>
      <c r="X475" s="746"/>
      <c r="Y475" s="746"/>
      <c r="Z475" s="746"/>
      <c r="AA475" s="746"/>
      <c r="AB475" s="746"/>
      <c r="AC475" s="746"/>
      <c r="AD475" s="746"/>
      <c r="AE475" s="746"/>
      <c r="AF475" s="746"/>
      <c r="AG475" s="746"/>
      <c r="AH475" s="709"/>
      <c r="AI475" s="724"/>
      <c r="AJ475" s="724"/>
      <c r="AK475" s="724"/>
      <c r="AL475" s="724"/>
      <c r="AM475" s="725"/>
    </row>
    <row r="476" spans="1:39" ht="15" customHeight="1">
      <c r="A476" s="210"/>
      <c r="B476" s="711"/>
      <c r="C476" s="712"/>
      <c r="D476" s="754"/>
      <c r="E476" s="755"/>
      <c r="F476" s="755"/>
      <c r="G476" s="755"/>
      <c r="H476" s="755"/>
      <c r="I476" s="755"/>
      <c r="J476" s="755"/>
      <c r="K476" s="755"/>
      <c r="L476" s="755"/>
      <c r="M476" s="755"/>
      <c r="N476" s="755"/>
      <c r="O476" s="755"/>
      <c r="P476" s="755"/>
      <c r="Q476" s="755"/>
      <c r="R476" s="755"/>
      <c r="S476" s="755"/>
      <c r="T476" s="755"/>
      <c r="U476" s="755"/>
      <c r="V476" s="755"/>
      <c r="W476" s="755"/>
      <c r="X476" s="755"/>
      <c r="Y476" s="755"/>
      <c r="Z476" s="755"/>
      <c r="AA476" s="755"/>
      <c r="AB476" s="755"/>
      <c r="AC476" s="755"/>
      <c r="AD476" s="755"/>
      <c r="AE476" s="755"/>
      <c r="AF476" s="755"/>
      <c r="AG476" s="755"/>
      <c r="AH476" s="711"/>
      <c r="AI476" s="726"/>
      <c r="AJ476" s="726"/>
      <c r="AK476" s="726"/>
      <c r="AL476" s="726"/>
      <c r="AM476" s="727"/>
    </row>
    <row r="477" spans="1:39" ht="15" customHeight="1">
      <c r="A477" s="210"/>
      <c r="B477" s="713"/>
      <c r="C477" s="714"/>
      <c r="D477" s="748"/>
      <c r="E477" s="749"/>
      <c r="F477" s="749"/>
      <c r="G477" s="749"/>
      <c r="H477" s="749"/>
      <c r="I477" s="749"/>
      <c r="J477" s="749"/>
      <c r="K477" s="749"/>
      <c r="L477" s="749"/>
      <c r="M477" s="749"/>
      <c r="N477" s="749"/>
      <c r="O477" s="749"/>
      <c r="P477" s="749"/>
      <c r="Q477" s="749"/>
      <c r="R477" s="749"/>
      <c r="S477" s="749"/>
      <c r="T477" s="749"/>
      <c r="U477" s="749"/>
      <c r="V477" s="749"/>
      <c r="W477" s="749"/>
      <c r="X477" s="749"/>
      <c r="Y477" s="749"/>
      <c r="Z477" s="749"/>
      <c r="AA477" s="749"/>
      <c r="AB477" s="749"/>
      <c r="AC477" s="749"/>
      <c r="AD477" s="749"/>
      <c r="AE477" s="749"/>
      <c r="AF477" s="749"/>
      <c r="AG477" s="749"/>
      <c r="AH477" s="713"/>
      <c r="AI477" s="728"/>
      <c r="AJ477" s="728"/>
      <c r="AK477" s="728"/>
      <c r="AL477" s="728"/>
      <c r="AM477" s="729"/>
    </row>
    <row r="478" spans="1:39" ht="18" customHeight="1">
      <c r="A478" s="210"/>
      <c r="B478" s="711">
        <f>B475+1</f>
        <v>103</v>
      </c>
      <c r="C478" s="712"/>
      <c r="D478" s="818" t="s">
        <v>273</v>
      </c>
      <c r="E478" s="819"/>
      <c r="F478" s="819"/>
      <c r="G478" s="819"/>
      <c r="H478" s="819"/>
      <c r="I478" s="819"/>
      <c r="J478" s="819"/>
      <c r="K478" s="819"/>
      <c r="L478" s="819"/>
      <c r="M478" s="819"/>
      <c r="N478" s="819"/>
      <c r="O478" s="819"/>
      <c r="P478" s="819"/>
      <c r="Q478" s="819"/>
      <c r="R478" s="819"/>
      <c r="S478" s="819"/>
      <c r="T478" s="819"/>
      <c r="U478" s="819"/>
      <c r="V478" s="819"/>
      <c r="W478" s="819"/>
      <c r="X478" s="819"/>
      <c r="Y478" s="819"/>
      <c r="Z478" s="819"/>
      <c r="AA478" s="819"/>
      <c r="AB478" s="819"/>
      <c r="AC478" s="819"/>
      <c r="AD478" s="819"/>
      <c r="AE478" s="819"/>
      <c r="AF478" s="819"/>
      <c r="AG478" s="819"/>
      <c r="AH478" s="819"/>
      <c r="AI478" s="819"/>
      <c r="AJ478" s="819"/>
      <c r="AK478" s="819"/>
      <c r="AL478" s="819"/>
      <c r="AM478" s="820"/>
    </row>
    <row r="479" spans="1:39" ht="18" customHeight="1">
      <c r="A479" s="210"/>
      <c r="B479" s="711"/>
      <c r="C479" s="712"/>
      <c r="D479" s="214"/>
      <c r="E479" s="726"/>
      <c r="F479" s="726"/>
      <c r="G479" s="212"/>
      <c r="H479" s="212"/>
      <c r="I479" s="212" t="s">
        <v>14</v>
      </c>
      <c r="J479" s="212"/>
      <c r="K479" s="212"/>
      <c r="L479" s="212" t="s">
        <v>15</v>
      </c>
      <c r="M479" s="212"/>
      <c r="N479" s="212"/>
      <c r="O479" s="212" t="s">
        <v>16</v>
      </c>
      <c r="P479" s="212" t="s">
        <v>45</v>
      </c>
      <c r="Q479" s="726" t="s">
        <v>50</v>
      </c>
      <c r="R479" s="726"/>
      <c r="S479" s="726"/>
      <c r="T479" s="726"/>
      <c r="U479" s="726"/>
      <c r="V479" s="726"/>
      <c r="W479" s="726"/>
      <c r="X479" s="726"/>
      <c r="Y479" s="212"/>
      <c r="Z479" s="212"/>
      <c r="AA479" s="212"/>
      <c r="AB479" s="212"/>
      <c r="AC479" s="212"/>
      <c r="AD479" s="212"/>
      <c r="AE479" s="212"/>
      <c r="AF479" s="212"/>
      <c r="AG479" s="212"/>
      <c r="AH479" s="209"/>
      <c r="AI479" s="209"/>
      <c r="AJ479" s="209"/>
      <c r="AK479" s="209"/>
      <c r="AL479" s="209"/>
      <c r="AM479" s="215"/>
    </row>
    <row r="480" spans="1:39" ht="18" customHeight="1">
      <c r="A480" s="210"/>
      <c r="B480" s="711"/>
      <c r="C480" s="712"/>
      <c r="D480" s="214"/>
      <c r="E480" s="726"/>
      <c r="F480" s="726"/>
      <c r="G480" s="212"/>
      <c r="H480" s="212"/>
      <c r="I480" s="212" t="s">
        <v>14</v>
      </c>
      <c r="J480" s="212"/>
      <c r="K480" s="212"/>
      <c r="L480" s="212" t="s">
        <v>15</v>
      </c>
      <c r="M480" s="212"/>
      <c r="N480" s="212"/>
      <c r="O480" s="212" t="s">
        <v>16</v>
      </c>
      <c r="P480" s="212"/>
      <c r="Q480" s="726" t="s">
        <v>50</v>
      </c>
      <c r="R480" s="726"/>
      <c r="S480" s="726"/>
      <c r="T480" s="726"/>
      <c r="U480" s="726"/>
      <c r="V480" s="726"/>
      <c r="W480" s="726"/>
      <c r="X480" s="726"/>
      <c r="Y480" s="212"/>
      <c r="Z480" s="212"/>
      <c r="AA480" s="212"/>
      <c r="AB480" s="212"/>
      <c r="AC480" s="212"/>
      <c r="AD480" s="212"/>
      <c r="AE480" s="212"/>
      <c r="AF480" s="212"/>
      <c r="AG480" s="212"/>
      <c r="AH480" s="209"/>
      <c r="AI480" s="209"/>
      <c r="AJ480" s="209"/>
      <c r="AK480" s="209"/>
      <c r="AL480" s="209"/>
      <c r="AM480" s="215"/>
    </row>
    <row r="481" spans="1:39" ht="18" customHeight="1">
      <c r="A481" s="210"/>
      <c r="B481" s="711"/>
      <c r="C481" s="712"/>
      <c r="D481" s="214"/>
      <c r="E481" s="726"/>
      <c r="F481" s="726"/>
      <c r="G481" s="212"/>
      <c r="H481" s="212"/>
      <c r="I481" s="212" t="s">
        <v>14</v>
      </c>
      <c r="J481" s="212"/>
      <c r="K481" s="212"/>
      <c r="L481" s="212" t="s">
        <v>15</v>
      </c>
      <c r="M481" s="212"/>
      <c r="N481" s="212"/>
      <c r="O481" s="212" t="s">
        <v>16</v>
      </c>
      <c r="P481" s="212"/>
      <c r="Q481" s="726" t="s">
        <v>50</v>
      </c>
      <c r="R481" s="726"/>
      <c r="S481" s="726"/>
      <c r="T481" s="726"/>
      <c r="U481" s="726"/>
      <c r="V481" s="726"/>
      <c r="W481" s="726"/>
      <c r="X481" s="726"/>
      <c r="Y481" s="212"/>
      <c r="Z481" s="212"/>
      <c r="AA481" s="212"/>
      <c r="AB481" s="212"/>
      <c r="AC481" s="212"/>
      <c r="AD481" s="212"/>
      <c r="AE481" s="212"/>
      <c r="AF481" s="212"/>
      <c r="AG481" s="212"/>
      <c r="AH481" s="209"/>
      <c r="AI481" s="209"/>
      <c r="AJ481" s="209"/>
      <c r="AK481" s="209"/>
      <c r="AL481" s="209"/>
      <c r="AM481" s="215"/>
    </row>
    <row r="482" spans="1:39" ht="18" customHeight="1">
      <c r="A482" s="210"/>
      <c r="B482" s="711"/>
      <c r="C482" s="712"/>
      <c r="D482" s="214"/>
      <c r="E482" s="726"/>
      <c r="F482" s="726"/>
      <c r="G482" s="212"/>
      <c r="H482" s="212"/>
      <c r="I482" s="212" t="s">
        <v>14</v>
      </c>
      <c r="J482" s="212"/>
      <c r="K482" s="212"/>
      <c r="L482" s="212" t="s">
        <v>15</v>
      </c>
      <c r="M482" s="212"/>
      <c r="N482" s="212"/>
      <c r="O482" s="212" t="s">
        <v>16</v>
      </c>
      <c r="P482" s="212"/>
      <c r="Q482" s="726" t="s">
        <v>50</v>
      </c>
      <c r="R482" s="726"/>
      <c r="S482" s="726"/>
      <c r="T482" s="726"/>
      <c r="U482" s="726"/>
      <c r="V482" s="726"/>
      <c r="W482" s="726"/>
      <c r="X482" s="726"/>
      <c r="Y482" s="212"/>
      <c r="Z482" s="212"/>
      <c r="AA482" s="212"/>
      <c r="AB482" s="212"/>
      <c r="AC482" s="212"/>
      <c r="AD482" s="212"/>
      <c r="AE482" s="212"/>
      <c r="AF482" s="212"/>
      <c r="AG482" s="212"/>
      <c r="AH482" s="209"/>
      <c r="AI482" s="209"/>
      <c r="AJ482" s="209"/>
      <c r="AK482" s="209"/>
      <c r="AL482" s="209"/>
      <c r="AM482" s="215"/>
    </row>
    <row r="483" spans="1:39" ht="18" customHeight="1">
      <c r="A483" s="210"/>
      <c r="B483" s="711"/>
      <c r="C483" s="712"/>
      <c r="D483" s="214"/>
      <c r="E483" s="726"/>
      <c r="F483" s="726"/>
      <c r="G483" s="212"/>
      <c r="H483" s="212"/>
      <c r="I483" s="212" t="s">
        <v>14</v>
      </c>
      <c r="J483" s="212"/>
      <c r="K483" s="212"/>
      <c r="L483" s="212" t="s">
        <v>15</v>
      </c>
      <c r="M483" s="212"/>
      <c r="N483" s="212"/>
      <c r="O483" s="212" t="s">
        <v>16</v>
      </c>
      <c r="P483" s="212"/>
      <c r="Q483" s="726" t="s">
        <v>50</v>
      </c>
      <c r="R483" s="726"/>
      <c r="S483" s="726"/>
      <c r="T483" s="726"/>
      <c r="U483" s="726"/>
      <c r="V483" s="726"/>
      <c r="W483" s="726"/>
      <c r="X483" s="726"/>
      <c r="Y483" s="212"/>
      <c r="Z483" s="212"/>
      <c r="AA483" s="212"/>
      <c r="AB483" s="212"/>
      <c r="AC483" s="212"/>
      <c r="AD483" s="212"/>
      <c r="AE483" s="212"/>
      <c r="AF483" s="212"/>
      <c r="AG483" s="212"/>
      <c r="AH483" s="209"/>
      <c r="AI483" s="209"/>
      <c r="AJ483" s="209"/>
      <c r="AK483" s="209"/>
      <c r="AL483" s="209"/>
      <c r="AM483" s="215"/>
    </row>
    <row r="484" spans="1:39" ht="18" customHeight="1" thickBot="1">
      <c r="A484" s="210"/>
      <c r="B484" s="751"/>
      <c r="C484" s="752"/>
      <c r="D484" s="216"/>
      <c r="E484" s="760"/>
      <c r="F484" s="760"/>
      <c r="G484" s="217"/>
      <c r="H484" s="217"/>
      <c r="I484" s="217" t="s">
        <v>14</v>
      </c>
      <c r="J484" s="217"/>
      <c r="K484" s="217"/>
      <c r="L484" s="217" t="s">
        <v>15</v>
      </c>
      <c r="M484" s="217"/>
      <c r="N484" s="217"/>
      <c r="O484" s="217" t="s">
        <v>16</v>
      </c>
      <c r="P484" s="217"/>
      <c r="Q484" s="760" t="s">
        <v>50</v>
      </c>
      <c r="R484" s="760"/>
      <c r="S484" s="760"/>
      <c r="T484" s="760"/>
      <c r="U484" s="760"/>
      <c r="V484" s="760"/>
      <c r="W484" s="760"/>
      <c r="X484" s="760"/>
      <c r="Y484" s="217"/>
      <c r="Z484" s="217"/>
      <c r="AA484" s="217"/>
      <c r="AB484" s="217"/>
      <c r="AC484" s="217"/>
      <c r="AD484" s="217"/>
      <c r="AE484" s="217"/>
      <c r="AF484" s="217"/>
      <c r="AG484" s="217"/>
      <c r="AH484" s="218"/>
      <c r="AI484" s="218"/>
      <c r="AJ484" s="218"/>
      <c r="AK484" s="218"/>
      <c r="AL484" s="218"/>
      <c r="AM484" s="219"/>
    </row>
    <row r="485" spans="1:39" ht="18" customHeight="1">
      <c r="A485" s="210"/>
      <c r="B485" s="208"/>
      <c r="C485" s="208"/>
      <c r="D485" s="212"/>
      <c r="E485" s="212"/>
      <c r="F485" s="212"/>
      <c r="G485" s="212"/>
      <c r="H485" s="212"/>
      <c r="I485" s="212"/>
      <c r="J485" s="212"/>
      <c r="K485" s="212"/>
      <c r="L485" s="212"/>
      <c r="M485" s="212"/>
      <c r="N485" s="212"/>
      <c r="O485" s="212"/>
      <c r="P485" s="212"/>
      <c r="Q485" s="212"/>
      <c r="R485" s="212"/>
      <c r="S485" s="212"/>
      <c r="T485" s="212"/>
      <c r="U485" s="212"/>
      <c r="V485" s="212"/>
      <c r="W485" s="212"/>
      <c r="X485" s="212"/>
      <c r="Y485" s="212"/>
      <c r="Z485" s="212"/>
      <c r="AA485" s="212"/>
      <c r="AB485" s="212"/>
      <c r="AC485" s="212"/>
      <c r="AD485" s="212"/>
      <c r="AE485" s="212"/>
      <c r="AF485" s="212"/>
      <c r="AG485" s="212"/>
      <c r="AH485" s="208"/>
      <c r="AI485" s="208"/>
      <c r="AJ485" s="208"/>
      <c r="AK485" s="208"/>
      <c r="AL485" s="208"/>
      <c r="AM485" s="208"/>
    </row>
    <row r="486" spans="1:39" ht="18" customHeight="1" thickBot="1">
      <c r="A486" s="207" t="s">
        <v>298</v>
      </c>
      <c r="B486" s="208"/>
      <c r="C486" s="208"/>
      <c r="D486" s="204"/>
      <c r="E486" s="204"/>
      <c r="F486" s="204"/>
      <c r="G486" s="204"/>
      <c r="H486" s="204"/>
      <c r="I486" s="204"/>
      <c r="J486" s="204"/>
      <c r="K486" s="204"/>
      <c r="L486" s="204"/>
      <c r="M486" s="204"/>
      <c r="N486" s="204"/>
      <c r="O486" s="204"/>
      <c r="P486" s="204"/>
      <c r="Q486" s="204"/>
      <c r="R486" s="204"/>
      <c r="S486" s="204"/>
      <c r="T486" s="204"/>
      <c r="U486" s="204"/>
      <c r="V486" s="204"/>
      <c r="W486" s="204"/>
      <c r="X486" s="204"/>
      <c r="Y486" s="204"/>
      <c r="Z486" s="204"/>
      <c r="AA486" s="204"/>
      <c r="AB486" s="204"/>
      <c r="AC486" s="204"/>
      <c r="AD486" s="204"/>
      <c r="AE486" s="204"/>
      <c r="AF486" s="204"/>
      <c r="AG486" s="204"/>
      <c r="AH486" s="209"/>
      <c r="AI486" s="209"/>
      <c r="AJ486" s="209"/>
      <c r="AK486" s="209"/>
      <c r="AL486" s="209"/>
      <c r="AM486" s="209"/>
    </row>
    <row r="487" spans="1:39" ht="15" customHeight="1">
      <c r="A487" s="210"/>
      <c r="B487" s="762">
        <f>B478+1</f>
        <v>104</v>
      </c>
      <c r="C487" s="763"/>
      <c r="D487" s="802" t="s">
        <v>256</v>
      </c>
      <c r="E487" s="803"/>
      <c r="F487" s="803"/>
      <c r="G487" s="803"/>
      <c r="H487" s="803"/>
      <c r="I487" s="803"/>
      <c r="J487" s="803"/>
      <c r="K487" s="803"/>
      <c r="L487" s="803"/>
      <c r="M487" s="803"/>
      <c r="N487" s="803"/>
      <c r="O487" s="803"/>
      <c r="P487" s="803"/>
      <c r="Q487" s="803"/>
      <c r="R487" s="803"/>
      <c r="S487" s="803"/>
      <c r="T487" s="803"/>
      <c r="U487" s="803"/>
      <c r="V487" s="803"/>
      <c r="W487" s="803"/>
      <c r="X487" s="803"/>
      <c r="Y487" s="803"/>
      <c r="Z487" s="803"/>
      <c r="AA487" s="803"/>
      <c r="AB487" s="803"/>
      <c r="AC487" s="803"/>
      <c r="AD487" s="803"/>
      <c r="AE487" s="803"/>
      <c r="AF487" s="803"/>
      <c r="AG487" s="803"/>
      <c r="AH487" s="762"/>
      <c r="AI487" s="766"/>
      <c r="AJ487" s="766"/>
      <c r="AK487" s="766"/>
      <c r="AL487" s="766"/>
      <c r="AM487" s="767"/>
    </row>
    <row r="488" spans="1:39" ht="15" customHeight="1">
      <c r="A488" s="210"/>
      <c r="B488" s="711"/>
      <c r="C488" s="712"/>
      <c r="D488" s="754"/>
      <c r="E488" s="755"/>
      <c r="F488" s="755"/>
      <c r="G488" s="755"/>
      <c r="H488" s="755"/>
      <c r="I488" s="755"/>
      <c r="J488" s="755"/>
      <c r="K488" s="755"/>
      <c r="L488" s="755"/>
      <c r="M488" s="755"/>
      <c r="N488" s="755"/>
      <c r="O488" s="755"/>
      <c r="P488" s="755"/>
      <c r="Q488" s="755"/>
      <c r="R488" s="755"/>
      <c r="S488" s="755"/>
      <c r="T488" s="755"/>
      <c r="U488" s="755"/>
      <c r="V488" s="755"/>
      <c r="W488" s="755"/>
      <c r="X488" s="755"/>
      <c r="Y488" s="755"/>
      <c r="Z488" s="755"/>
      <c r="AA488" s="755"/>
      <c r="AB488" s="755"/>
      <c r="AC488" s="755"/>
      <c r="AD488" s="755"/>
      <c r="AE488" s="755"/>
      <c r="AF488" s="755"/>
      <c r="AG488" s="755"/>
      <c r="AH488" s="711"/>
      <c r="AI488" s="726"/>
      <c r="AJ488" s="726"/>
      <c r="AK488" s="726"/>
      <c r="AL488" s="726"/>
      <c r="AM488" s="727"/>
    </row>
    <row r="489" spans="1:39" ht="15" customHeight="1">
      <c r="A489" s="220"/>
      <c r="B489" s="711"/>
      <c r="C489" s="712"/>
      <c r="D489" s="754"/>
      <c r="E489" s="755"/>
      <c r="F489" s="755"/>
      <c r="G489" s="755"/>
      <c r="H489" s="755"/>
      <c r="I489" s="755"/>
      <c r="J489" s="755"/>
      <c r="K489" s="755"/>
      <c r="L489" s="755"/>
      <c r="M489" s="755"/>
      <c r="N489" s="755"/>
      <c r="O489" s="755"/>
      <c r="P489" s="755"/>
      <c r="Q489" s="755"/>
      <c r="R489" s="755"/>
      <c r="S489" s="755"/>
      <c r="T489" s="755"/>
      <c r="U489" s="755"/>
      <c r="V489" s="755"/>
      <c r="W489" s="755"/>
      <c r="X489" s="755"/>
      <c r="Y489" s="755"/>
      <c r="Z489" s="755"/>
      <c r="AA489" s="755"/>
      <c r="AB489" s="755"/>
      <c r="AC489" s="755"/>
      <c r="AD489" s="755"/>
      <c r="AE489" s="755"/>
      <c r="AF489" s="755"/>
      <c r="AG489" s="755"/>
      <c r="AH489" s="711"/>
      <c r="AI489" s="726"/>
      <c r="AJ489" s="726"/>
      <c r="AK489" s="726"/>
      <c r="AL489" s="726"/>
      <c r="AM489" s="727"/>
    </row>
    <row r="490" spans="1:39" ht="15" customHeight="1">
      <c r="A490" s="210"/>
      <c r="B490" s="709">
        <f>B487+1</f>
        <v>105</v>
      </c>
      <c r="C490" s="710"/>
      <c r="D490" s="745" t="s">
        <v>257</v>
      </c>
      <c r="E490" s="746"/>
      <c r="F490" s="746"/>
      <c r="G490" s="746"/>
      <c r="H490" s="746"/>
      <c r="I490" s="746"/>
      <c r="J490" s="746"/>
      <c r="K490" s="746"/>
      <c r="L490" s="746"/>
      <c r="M490" s="746"/>
      <c r="N490" s="746"/>
      <c r="O490" s="746"/>
      <c r="P490" s="746"/>
      <c r="Q490" s="746"/>
      <c r="R490" s="746"/>
      <c r="S490" s="746"/>
      <c r="T490" s="746"/>
      <c r="U490" s="746"/>
      <c r="V490" s="746"/>
      <c r="W490" s="746"/>
      <c r="X490" s="746"/>
      <c r="Y490" s="746"/>
      <c r="Z490" s="746"/>
      <c r="AA490" s="746"/>
      <c r="AB490" s="746"/>
      <c r="AC490" s="746"/>
      <c r="AD490" s="746"/>
      <c r="AE490" s="746"/>
      <c r="AF490" s="746"/>
      <c r="AG490" s="746"/>
      <c r="AH490" s="709"/>
      <c r="AI490" s="724"/>
      <c r="AJ490" s="724"/>
      <c r="AK490" s="724"/>
      <c r="AL490" s="724"/>
      <c r="AM490" s="725"/>
    </row>
    <row r="491" spans="1:39" ht="15" customHeight="1">
      <c r="A491" s="210"/>
      <c r="B491" s="711"/>
      <c r="C491" s="712"/>
      <c r="D491" s="754"/>
      <c r="E491" s="755"/>
      <c r="F491" s="755"/>
      <c r="G491" s="755"/>
      <c r="H491" s="755"/>
      <c r="I491" s="755"/>
      <c r="J491" s="755"/>
      <c r="K491" s="755"/>
      <c r="L491" s="755"/>
      <c r="M491" s="755"/>
      <c r="N491" s="755"/>
      <c r="O491" s="755"/>
      <c r="P491" s="755"/>
      <c r="Q491" s="755"/>
      <c r="R491" s="755"/>
      <c r="S491" s="755"/>
      <c r="T491" s="755"/>
      <c r="U491" s="755"/>
      <c r="V491" s="755"/>
      <c r="W491" s="755"/>
      <c r="X491" s="755"/>
      <c r="Y491" s="755"/>
      <c r="Z491" s="755"/>
      <c r="AA491" s="755"/>
      <c r="AB491" s="755"/>
      <c r="AC491" s="755"/>
      <c r="AD491" s="755"/>
      <c r="AE491" s="755"/>
      <c r="AF491" s="755"/>
      <c r="AG491" s="755"/>
      <c r="AH491" s="711"/>
      <c r="AI491" s="726"/>
      <c r="AJ491" s="726"/>
      <c r="AK491" s="726"/>
      <c r="AL491" s="726"/>
      <c r="AM491" s="727"/>
    </row>
    <row r="492" spans="1:39" ht="15" customHeight="1">
      <c r="A492" s="220"/>
      <c r="B492" s="711"/>
      <c r="C492" s="712"/>
      <c r="D492" s="754"/>
      <c r="E492" s="755"/>
      <c r="F492" s="755"/>
      <c r="G492" s="755"/>
      <c r="H492" s="755"/>
      <c r="I492" s="755"/>
      <c r="J492" s="755"/>
      <c r="K492" s="755"/>
      <c r="L492" s="755"/>
      <c r="M492" s="755"/>
      <c r="N492" s="755"/>
      <c r="O492" s="755"/>
      <c r="P492" s="755"/>
      <c r="Q492" s="755"/>
      <c r="R492" s="755"/>
      <c r="S492" s="755"/>
      <c r="T492" s="755"/>
      <c r="U492" s="755"/>
      <c r="V492" s="755"/>
      <c r="W492" s="755"/>
      <c r="X492" s="755"/>
      <c r="Y492" s="755"/>
      <c r="Z492" s="755"/>
      <c r="AA492" s="755"/>
      <c r="AB492" s="755"/>
      <c r="AC492" s="755"/>
      <c r="AD492" s="755"/>
      <c r="AE492" s="755"/>
      <c r="AF492" s="755"/>
      <c r="AG492" s="755"/>
      <c r="AH492" s="711"/>
      <c r="AI492" s="726"/>
      <c r="AJ492" s="726"/>
      <c r="AK492" s="726"/>
      <c r="AL492" s="726"/>
      <c r="AM492" s="727"/>
    </row>
    <row r="493" spans="1:39" ht="15" customHeight="1">
      <c r="A493" s="210"/>
      <c r="B493" s="709">
        <f>B490+1</f>
        <v>106</v>
      </c>
      <c r="C493" s="710"/>
      <c r="D493" s="745" t="s">
        <v>258</v>
      </c>
      <c r="E493" s="746"/>
      <c r="F493" s="746"/>
      <c r="G493" s="746"/>
      <c r="H493" s="746"/>
      <c r="I493" s="746"/>
      <c r="J493" s="746"/>
      <c r="K493" s="746"/>
      <c r="L493" s="746"/>
      <c r="M493" s="746"/>
      <c r="N493" s="746"/>
      <c r="O493" s="746"/>
      <c r="P493" s="746"/>
      <c r="Q493" s="746"/>
      <c r="R493" s="746"/>
      <c r="S493" s="746"/>
      <c r="T493" s="746"/>
      <c r="U493" s="746"/>
      <c r="V493" s="746"/>
      <c r="W493" s="746"/>
      <c r="X493" s="746"/>
      <c r="Y493" s="746"/>
      <c r="Z493" s="746"/>
      <c r="AA493" s="746"/>
      <c r="AB493" s="746"/>
      <c r="AC493" s="746"/>
      <c r="AD493" s="746"/>
      <c r="AE493" s="746"/>
      <c r="AF493" s="746"/>
      <c r="AG493" s="746"/>
      <c r="AH493" s="709"/>
      <c r="AI493" s="724"/>
      <c r="AJ493" s="724"/>
      <c r="AK493" s="724"/>
      <c r="AL493" s="724"/>
      <c r="AM493" s="725"/>
    </row>
    <row r="494" spans="1:39" ht="15" customHeight="1">
      <c r="A494" s="210"/>
      <c r="B494" s="711"/>
      <c r="C494" s="712"/>
      <c r="D494" s="754"/>
      <c r="E494" s="755"/>
      <c r="F494" s="755"/>
      <c r="G494" s="755"/>
      <c r="H494" s="755"/>
      <c r="I494" s="755"/>
      <c r="J494" s="755"/>
      <c r="K494" s="755"/>
      <c r="L494" s="755"/>
      <c r="M494" s="755"/>
      <c r="N494" s="755"/>
      <c r="O494" s="755"/>
      <c r="P494" s="755"/>
      <c r="Q494" s="755"/>
      <c r="R494" s="755"/>
      <c r="S494" s="755"/>
      <c r="T494" s="755"/>
      <c r="U494" s="755"/>
      <c r="V494" s="755"/>
      <c r="W494" s="755"/>
      <c r="X494" s="755"/>
      <c r="Y494" s="755"/>
      <c r="Z494" s="755"/>
      <c r="AA494" s="755"/>
      <c r="AB494" s="755"/>
      <c r="AC494" s="755"/>
      <c r="AD494" s="755"/>
      <c r="AE494" s="755"/>
      <c r="AF494" s="755"/>
      <c r="AG494" s="755"/>
      <c r="AH494" s="711"/>
      <c r="AI494" s="726"/>
      <c r="AJ494" s="726"/>
      <c r="AK494" s="726"/>
      <c r="AL494" s="726"/>
      <c r="AM494" s="727"/>
    </row>
    <row r="495" spans="1:39" ht="15" customHeight="1">
      <c r="A495" s="210"/>
      <c r="B495" s="713"/>
      <c r="C495" s="714"/>
      <c r="D495" s="748"/>
      <c r="E495" s="749"/>
      <c r="F495" s="749"/>
      <c r="G495" s="749"/>
      <c r="H495" s="749"/>
      <c r="I495" s="749"/>
      <c r="J495" s="749"/>
      <c r="K495" s="749"/>
      <c r="L495" s="749"/>
      <c r="M495" s="749"/>
      <c r="N495" s="749"/>
      <c r="O495" s="749"/>
      <c r="P495" s="749"/>
      <c r="Q495" s="749"/>
      <c r="R495" s="749"/>
      <c r="S495" s="749"/>
      <c r="T495" s="749"/>
      <c r="U495" s="749"/>
      <c r="V495" s="749"/>
      <c r="W495" s="749"/>
      <c r="X495" s="749"/>
      <c r="Y495" s="749"/>
      <c r="Z495" s="749"/>
      <c r="AA495" s="749"/>
      <c r="AB495" s="749"/>
      <c r="AC495" s="749"/>
      <c r="AD495" s="749"/>
      <c r="AE495" s="749"/>
      <c r="AF495" s="749"/>
      <c r="AG495" s="749"/>
      <c r="AH495" s="713"/>
      <c r="AI495" s="728"/>
      <c r="AJ495" s="728"/>
      <c r="AK495" s="728"/>
      <c r="AL495" s="728"/>
      <c r="AM495" s="729"/>
    </row>
    <row r="496" spans="1:39" ht="15" customHeight="1">
      <c r="A496" s="210"/>
      <c r="B496" s="709">
        <f>B493+1</f>
        <v>107</v>
      </c>
      <c r="C496" s="710"/>
      <c r="D496" s="745" t="s">
        <v>259</v>
      </c>
      <c r="E496" s="746"/>
      <c r="F496" s="746"/>
      <c r="G496" s="746"/>
      <c r="H496" s="746"/>
      <c r="I496" s="746"/>
      <c r="J496" s="746"/>
      <c r="K496" s="746"/>
      <c r="L496" s="746"/>
      <c r="M496" s="746"/>
      <c r="N496" s="746"/>
      <c r="O496" s="746"/>
      <c r="P496" s="746"/>
      <c r="Q496" s="746"/>
      <c r="R496" s="746"/>
      <c r="S496" s="746"/>
      <c r="T496" s="746"/>
      <c r="U496" s="746"/>
      <c r="V496" s="746"/>
      <c r="W496" s="746"/>
      <c r="X496" s="746"/>
      <c r="Y496" s="746"/>
      <c r="Z496" s="746"/>
      <c r="AA496" s="746"/>
      <c r="AB496" s="746"/>
      <c r="AC496" s="746"/>
      <c r="AD496" s="746"/>
      <c r="AE496" s="746"/>
      <c r="AF496" s="746"/>
      <c r="AG496" s="746"/>
      <c r="AH496" s="709"/>
      <c r="AI496" s="724"/>
      <c r="AJ496" s="724"/>
      <c r="AK496" s="724"/>
      <c r="AL496" s="724"/>
      <c r="AM496" s="725"/>
    </row>
    <row r="497" spans="1:40" ht="15" customHeight="1">
      <c r="A497" s="210"/>
      <c r="B497" s="713"/>
      <c r="C497" s="714"/>
      <c r="D497" s="748"/>
      <c r="E497" s="749"/>
      <c r="F497" s="749"/>
      <c r="G497" s="749"/>
      <c r="H497" s="749"/>
      <c r="I497" s="749"/>
      <c r="J497" s="749"/>
      <c r="K497" s="749"/>
      <c r="L497" s="749"/>
      <c r="M497" s="749"/>
      <c r="N497" s="749"/>
      <c r="O497" s="749"/>
      <c r="P497" s="749"/>
      <c r="Q497" s="749"/>
      <c r="R497" s="749"/>
      <c r="S497" s="749"/>
      <c r="T497" s="749"/>
      <c r="U497" s="749"/>
      <c r="V497" s="749"/>
      <c r="W497" s="749"/>
      <c r="X497" s="749"/>
      <c r="Y497" s="749"/>
      <c r="Z497" s="749"/>
      <c r="AA497" s="749"/>
      <c r="AB497" s="749"/>
      <c r="AC497" s="749"/>
      <c r="AD497" s="749"/>
      <c r="AE497" s="749"/>
      <c r="AF497" s="749"/>
      <c r="AG497" s="749"/>
      <c r="AH497" s="713"/>
      <c r="AI497" s="728"/>
      <c r="AJ497" s="728"/>
      <c r="AK497" s="728"/>
      <c r="AL497" s="728"/>
      <c r="AM497" s="729"/>
    </row>
    <row r="498" spans="1:40" ht="15" customHeight="1">
      <c r="A498" s="210"/>
      <c r="B498" s="709">
        <f>B496+1</f>
        <v>108</v>
      </c>
      <c r="C498" s="710"/>
      <c r="D498" s="745" t="s">
        <v>260</v>
      </c>
      <c r="E498" s="746"/>
      <c r="F498" s="746"/>
      <c r="G498" s="746"/>
      <c r="H498" s="746"/>
      <c r="I498" s="746"/>
      <c r="J498" s="746"/>
      <c r="K498" s="746"/>
      <c r="L498" s="746"/>
      <c r="M498" s="746"/>
      <c r="N498" s="746"/>
      <c r="O498" s="746"/>
      <c r="P498" s="746"/>
      <c r="Q498" s="746"/>
      <c r="R498" s="746"/>
      <c r="S498" s="746"/>
      <c r="T498" s="746"/>
      <c r="U498" s="746"/>
      <c r="V498" s="746"/>
      <c r="W498" s="746"/>
      <c r="X498" s="746"/>
      <c r="Y498" s="746"/>
      <c r="Z498" s="746"/>
      <c r="AA498" s="746"/>
      <c r="AB498" s="746"/>
      <c r="AC498" s="746"/>
      <c r="AD498" s="746"/>
      <c r="AE498" s="746"/>
      <c r="AF498" s="746"/>
      <c r="AG498" s="746"/>
      <c r="AH498" s="709"/>
      <c r="AI498" s="724"/>
      <c r="AJ498" s="724"/>
      <c r="AK498" s="724"/>
      <c r="AL498" s="724"/>
      <c r="AM498" s="725"/>
    </row>
    <row r="499" spans="1:40" ht="15" customHeight="1">
      <c r="A499" s="210"/>
      <c r="B499" s="711"/>
      <c r="C499" s="712"/>
      <c r="D499" s="754"/>
      <c r="E499" s="755"/>
      <c r="F499" s="755"/>
      <c r="G499" s="755"/>
      <c r="H499" s="755"/>
      <c r="I499" s="755"/>
      <c r="J499" s="755"/>
      <c r="K499" s="755"/>
      <c r="L499" s="755"/>
      <c r="M499" s="755"/>
      <c r="N499" s="755"/>
      <c r="O499" s="755"/>
      <c r="P499" s="755"/>
      <c r="Q499" s="755"/>
      <c r="R499" s="755"/>
      <c r="S499" s="755"/>
      <c r="T499" s="755"/>
      <c r="U499" s="755"/>
      <c r="V499" s="755"/>
      <c r="W499" s="755"/>
      <c r="X499" s="755"/>
      <c r="Y499" s="755"/>
      <c r="Z499" s="755"/>
      <c r="AA499" s="755"/>
      <c r="AB499" s="755"/>
      <c r="AC499" s="755"/>
      <c r="AD499" s="755"/>
      <c r="AE499" s="755"/>
      <c r="AF499" s="755"/>
      <c r="AG499" s="755"/>
      <c r="AH499" s="711"/>
      <c r="AI499" s="726"/>
      <c r="AJ499" s="726"/>
      <c r="AK499" s="726"/>
      <c r="AL499" s="726"/>
      <c r="AM499" s="727"/>
    </row>
    <row r="500" spans="1:40" ht="15" customHeight="1">
      <c r="A500" s="220"/>
      <c r="B500" s="711"/>
      <c r="C500" s="712"/>
      <c r="D500" s="754"/>
      <c r="E500" s="755"/>
      <c r="F500" s="755"/>
      <c r="G500" s="755"/>
      <c r="H500" s="755"/>
      <c r="I500" s="755"/>
      <c r="J500" s="755"/>
      <c r="K500" s="755"/>
      <c r="L500" s="755"/>
      <c r="M500" s="755"/>
      <c r="N500" s="755"/>
      <c r="O500" s="755"/>
      <c r="P500" s="755"/>
      <c r="Q500" s="755"/>
      <c r="R500" s="755"/>
      <c r="S500" s="755"/>
      <c r="T500" s="755"/>
      <c r="U500" s="755"/>
      <c r="V500" s="755"/>
      <c r="W500" s="755"/>
      <c r="X500" s="755"/>
      <c r="Y500" s="755"/>
      <c r="Z500" s="755"/>
      <c r="AA500" s="755"/>
      <c r="AB500" s="755"/>
      <c r="AC500" s="755"/>
      <c r="AD500" s="755"/>
      <c r="AE500" s="755"/>
      <c r="AF500" s="755"/>
      <c r="AG500" s="755"/>
      <c r="AH500" s="711"/>
      <c r="AI500" s="726"/>
      <c r="AJ500" s="726"/>
      <c r="AK500" s="726"/>
      <c r="AL500" s="726"/>
      <c r="AM500" s="727"/>
    </row>
    <row r="501" spans="1:40" ht="15" customHeight="1">
      <c r="A501" s="210"/>
      <c r="B501" s="713"/>
      <c r="C501" s="714"/>
      <c r="D501" s="748"/>
      <c r="E501" s="749"/>
      <c r="F501" s="749"/>
      <c r="G501" s="749"/>
      <c r="H501" s="749"/>
      <c r="I501" s="749"/>
      <c r="J501" s="749"/>
      <c r="K501" s="749"/>
      <c r="L501" s="749"/>
      <c r="M501" s="749"/>
      <c r="N501" s="749"/>
      <c r="O501" s="749"/>
      <c r="P501" s="749"/>
      <c r="Q501" s="749"/>
      <c r="R501" s="749"/>
      <c r="S501" s="749"/>
      <c r="T501" s="749"/>
      <c r="U501" s="749"/>
      <c r="V501" s="749"/>
      <c r="W501" s="749"/>
      <c r="X501" s="749"/>
      <c r="Y501" s="749"/>
      <c r="Z501" s="749"/>
      <c r="AA501" s="749"/>
      <c r="AB501" s="749"/>
      <c r="AC501" s="749"/>
      <c r="AD501" s="749"/>
      <c r="AE501" s="749"/>
      <c r="AF501" s="749"/>
      <c r="AG501" s="749"/>
      <c r="AH501" s="713"/>
      <c r="AI501" s="728"/>
      <c r="AJ501" s="728"/>
      <c r="AK501" s="728"/>
      <c r="AL501" s="728"/>
      <c r="AM501" s="729"/>
    </row>
    <row r="502" spans="1:40" ht="15" customHeight="1">
      <c r="A502" s="210"/>
      <c r="B502" s="709">
        <f>B498+1</f>
        <v>109</v>
      </c>
      <c r="C502" s="710"/>
      <c r="D502" s="745" t="s">
        <v>261</v>
      </c>
      <c r="E502" s="746"/>
      <c r="F502" s="746"/>
      <c r="G502" s="746"/>
      <c r="H502" s="746"/>
      <c r="I502" s="746"/>
      <c r="J502" s="746"/>
      <c r="K502" s="746"/>
      <c r="L502" s="746"/>
      <c r="M502" s="746"/>
      <c r="N502" s="746"/>
      <c r="O502" s="746"/>
      <c r="P502" s="746"/>
      <c r="Q502" s="746"/>
      <c r="R502" s="746"/>
      <c r="S502" s="746"/>
      <c r="T502" s="746"/>
      <c r="U502" s="746"/>
      <c r="V502" s="746"/>
      <c r="W502" s="746"/>
      <c r="X502" s="746"/>
      <c r="Y502" s="746"/>
      <c r="Z502" s="746"/>
      <c r="AA502" s="746"/>
      <c r="AB502" s="746"/>
      <c r="AC502" s="746"/>
      <c r="AD502" s="746"/>
      <c r="AE502" s="746"/>
      <c r="AF502" s="746"/>
      <c r="AG502" s="746"/>
      <c r="AH502" s="709"/>
      <c r="AI502" s="724"/>
      <c r="AJ502" s="724"/>
      <c r="AK502" s="724"/>
      <c r="AL502" s="724"/>
      <c r="AM502" s="725"/>
    </row>
    <row r="503" spans="1:40" ht="15" customHeight="1" thickBot="1">
      <c r="A503" s="210"/>
      <c r="B503" s="751"/>
      <c r="C503" s="752"/>
      <c r="D503" s="757"/>
      <c r="E503" s="758"/>
      <c r="F503" s="758"/>
      <c r="G503" s="758"/>
      <c r="H503" s="758"/>
      <c r="I503" s="758"/>
      <c r="J503" s="758"/>
      <c r="K503" s="758"/>
      <c r="L503" s="758"/>
      <c r="M503" s="758"/>
      <c r="N503" s="758"/>
      <c r="O503" s="758"/>
      <c r="P503" s="758"/>
      <c r="Q503" s="758"/>
      <c r="R503" s="758"/>
      <c r="S503" s="758"/>
      <c r="T503" s="758"/>
      <c r="U503" s="758"/>
      <c r="V503" s="758"/>
      <c r="W503" s="758"/>
      <c r="X503" s="758"/>
      <c r="Y503" s="758"/>
      <c r="Z503" s="758"/>
      <c r="AA503" s="758"/>
      <c r="AB503" s="758"/>
      <c r="AC503" s="758"/>
      <c r="AD503" s="758"/>
      <c r="AE503" s="758"/>
      <c r="AF503" s="758"/>
      <c r="AG503" s="758"/>
      <c r="AH503" s="751"/>
      <c r="AI503" s="760"/>
      <c r="AJ503" s="760"/>
      <c r="AK503" s="760"/>
      <c r="AL503" s="760"/>
      <c r="AM503" s="761"/>
    </row>
    <row r="504" spans="1:40" ht="18" customHeight="1">
      <c r="A504" s="210"/>
      <c r="B504" s="208"/>
      <c r="C504" s="208"/>
      <c r="D504" s="800" t="s">
        <v>145</v>
      </c>
      <c r="E504" s="800"/>
      <c r="F504" s="800"/>
      <c r="G504" s="800"/>
      <c r="H504" s="800"/>
      <c r="I504" s="800"/>
      <c r="J504" s="800"/>
      <c r="K504" s="800"/>
      <c r="L504" s="800"/>
      <c r="M504" s="800"/>
      <c r="N504" s="800"/>
      <c r="O504" s="800"/>
      <c r="P504" s="800"/>
      <c r="Q504" s="800"/>
      <c r="R504" s="800"/>
      <c r="S504" s="800"/>
      <c r="T504" s="800"/>
      <c r="U504" s="800"/>
      <c r="V504" s="800"/>
      <c r="W504" s="800"/>
      <c r="X504" s="800"/>
      <c r="Y504" s="800"/>
      <c r="Z504" s="800"/>
      <c r="AA504" s="800"/>
      <c r="AB504" s="800"/>
      <c r="AC504" s="800"/>
      <c r="AD504" s="800"/>
      <c r="AE504" s="800"/>
      <c r="AF504" s="800"/>
      <c r="AG504" s="800"/>
      <c r="AH504" s="800"/>
      <c r="AI504" s="800"/>
      <c r="AJ504" s="800"/>
      <c r="AK504" s="800"/>
      <c r="AL504" s="800"/>
      <c r="AM504" s="800"/>
    </row>
    <row r="505" spans="1:40" ht="18" customHeight="1">
      <c r="A505" s="210"/>
      <c r="B505" s="208"/>
      <c r="C505" s="208"/>
      <c r="D505" s="801"/>
      <c r="E505" s="801"/>
      <c r="F505" s="801"/>
      <c r="G505" s="801"/>
      <c r="H505" s="801"/>
      <c r="I505" s="801"/>
      <c r="J505" s="801"/>
      <c r="K505" s="801"/>
      <c r="L505" s="801"/>
      <c r="M505" s="801"/>
      <c r="N505" s="801"/>
      <c r="O505" s="801"/>
      <c r="P505" s="801"/>
      <c r="Q505" s="801"/>
      <c r="R505" s="801"/>
      <c r="S505" s="801"/>
      <c r="T505" s="801"/>
      <c r="U505" s="801"/>
      <c r="V505" s="801"/>
      <c r="W505" s="801"/>
      <c r="X505" s="801"/>
      <c r="Y505" s="801"/>
      <c r="Z505" s="801"/>
      <c r="AA505" s="801"/>
      <c r="AB505" s="801"/>
      <c r="AC505" s="801"/>
      <c r="AD505" s="801"/>
      <c r="AE505" s="801"/>
      <c r="AF505" s="801"/>
      <c r="AG505" s="801"/>
      <c r="AH505" s="801"/>
      <c r="AI505" s="801"/>
      <c r="AJ505" s="801"/>
      <c r="AK505" s="801"/>
      <c r="AL505" s="801"/>
      <c r="AM505" s="801"/>
    </row>
    <row r="506" spans="1:40" ht="18" customHeight="1">
      <c r="A506" s="207" t="s">
        <v>299</v>
      </c>
      <c r="B506" s="208"/>
      <c r="C506" s="208"/>
      <c r="D506" s="204"/>
      <c r="E506" s="204"/>
      <c r="F506" s="204"/>
      <c r="G506" s="204"/>
      <c r="H506" s="204"/>
      <c r="I506" s="204"/>
      <c r="J506" s="204"/>
      <c r="K506" s="204"/>
      <c r="L506" s="204"/>
      <c r="M506" s="204"/>
      <c r="N506" s="204"/>
      <c r="O506" s="204"/>
      <c r="P506" s="204"/>
      <c r="Q506" s="204"/>
      <c r="R506" s="204"/>
      <c r="S506" s="204"/>
      <c r="T506" s="204"/>
      <c r="U506" s="204"/>
      <c r="V506" s="204"/>
      <c r="W506" s="204"/>
      <c r="X506" s="204"/>
      <c r="Y506" s="204"/>
      <c r="Z506" s="204"/>
      <c r="AA506" s="204"/>
      <c r="AB506" s="204"/>
      <c r="AC506" s="204"/>
      <c r="AD506" s="204"/>
      <c r="AE506" s="204"/>
      <c r="AF506" s="204"/>
      <c r="AG506" s="204"/>
      <c r="AH506" s="209"/>
      <c r="AI506" s="209"/>
      <c r="AJ506" s="209"/>
      <c r="AK506" s="209"/>
      <c r="AL506" s="209"/>
      <c r="AM506" s="209"/>
      <c r="AN506" s="96"/>
    </row>
    <row r="507" spans="1:40" ht="18" customHeight="1">
      <c r="A507" s="207"/>
      <c r="B507" s="707" t="s">
        <v>278</v>
      </c>
      <c r="C507" s="707"/>
      <c r="D507" s="707"/>
      <c r="E507" s="707"/>
      <c r="F507" s="707"/>
      <c r="G507" s="707"/>
      <c r="H507" s="707"/>
      <c r="I507" s="707"/>
      <c r="J507" s="707"/>
      <c r="K507" s="707"/>
      <c r="L507" s="707"/>
      <c r="M507" s="707"/>
      <c r="N507" s="707"/>
      <c r="O507" s="707"/>
      <c r="P507" s="707"/>
      <c r="Q507" s="707"/>
      <c r="R507" s="707"/>
      <c r="S507" s="707"/>
      <c r="T507" s="707"/>
      <c r="U507" s="707"/>
      <c r="V507" s="707"/>
      <c r="W507" s="707"/>
      <c r="X507" s="707"/>
      <c r="Y507" s="707"/>
      <c r="Z507" s="707"/>
      <c r="AA507" s="707"/>
      <c r="AB507" s="707"/>
      <c r="AC507" s="707"/>
      <c r="AD507" s="707"/>
      <c r="AE507" s="707"/>
      <c r="AF507" s="707"/>
      <c r="AG507" s="707"/>
      <c r="AH507" s="707"/>
      <c r="AI507" s="707"/>
      <c r="AJ507" s="707"/>
      <c r="AK507" s="707"/>
      <c r="AL507" s="707"/>
      <c r="AM507" s="707"/>
    </row>
    <row r="508" spans="1:40" ht="18" customHeight="1" thickBot="1">
      <c r="A508" s="207"/>
      <c r="B508" s="708"/>
      <c r="C508" s="708"/>
      <c r="D508" s="708"/>
      <c r="E508" s="708"/>
      <c r="F508" s="708"/>
      <c r="G508" s="708"/>
      <c r="H508" s="708"/>
      <c r="I508" s="708"/>
      <c r="J508" s="708"/>
      <c r="K508" s="708"/>
      <c r="L508" s="708"/>
      <c r="M508" s="708"/>
      <c r="N508" s="708"/>
      <c r="O508" s="708"/>
      <c r="P508" s="708"/>
      <c r="Q508" s="708"/>
      <c r="R508" s="708"/>
      <c r="S508" s="708"/>
      <c r="T508" s="708"/>
      <c r="U508" s="708"/>
      <c r="V508" s="708"/>
      <c r="W508" s="708"/>
      <c r="X508" s="708"/>
      <c r="Y508" s="708"/>
      <c r="Z508" s="708"/>
      <c r="AA508" s="708"/>
      <c r="AB508" s="708"/>
      <c r="AC508" s="708"/>
      <c r="AD508" s="708"/>
      <c r="AE508" s="708"/>
      <c r="AF508" s="708"/>
      <c r="AG508" s="708"/>
      <c r="AH508" s="708"/>
      <c r="AI508" s="708"/>
      <c r="AJ508" s="708"/>
      <c r="AK508" s="708"/>
      <c r="AL508" s="708"/>
      <c r="AM508" s="708"/>
    </row>
    <row r="509" spans="1:40" ht="15" customHeight="1">
      <c r="A509" s="210" t="s">
        <v>29</v>
      </c>
      <c r="B509" s="762">
        <f>B502+1</f>
        <v>110</v>
      </c>
      <c r="C509" s="763"/>
      <c r="D509" s="764" t="s">
        <v>579</v>
      </c>
      <c r="E509" s="765"/>
      <c r="F509" s="765"/>
      <c r="G509" s="765"/>
      <c r="H509" s="765"/>
      <c r="I509" s="765"/>
      <c r="J509" s="765"/>
      <c r="K509" s="765"/>
      <c r="L509" s="765"/>
      <c r="M509" s="765"/>
      <c r="N509" s="765"/>
      <c r="O509" s="765"/>
      <c r="P509" s="765"/>
      <c r="Q509" s="765"/>
      <c r="R509" s="765"/>
      <c r="S509" s="765"/>
      <c r="T509" s="765"/>
      <c r="U509" s="765"/>
      <c r="V509" s="765"/>
      <c r="W509" s="765"/>
      <c r="X509" s="765"/>
      <c r="Y509" s="765"/>
      <c r="Z509" s="765"/>
      <c r="AA509" s="765"/>
      <c r="AB509" s="765"/>
      <c r="AC509" s="765"/>
      <c r="AD509" s="765"/>
      <c r="AE509" s="765"/>
      <c r="AF509" s="765"/>
      <c r="AG509" s="765"/>
      <c r="AH509" s="762"/>
      <c r="AI509" s="766"/>
      <c r="AJ509" s="766"/>
      <c r="AK509" s="766"/>
      <c r="AL509" s="766"/>
      <c r="AM509" s="767"/>
    </row>
    <row r="510" spans="1:40" ht="15" customHeight="1">
      <c r="A510" s="210"/>
      <c r="B510" s="711"/>
      <c r="C510" s="712"/>
      <c r="D510" s="733"/>
      <c r="E510" s="707"/>
      <c r="F510" s="707"/>
      <c r="G510" s="707"/>
      <c r="H510" s="707"/>
      <c r="I510" s="707"/>
      <c r="J510" s="707"/>
      <c r="K510" s="707"/>
      <c r="L510" s="707"/>
      <c r="M510" s="707"/>
      <c r="N510" s="707"/>
      <c r="O510" s="707"/>
      <c r="P510" s="707"/>
      <c r="Q510" s="707"/>
      <c r="R510" s="707"/>
      <c r="S510" s="707"/>
      <c r="T510" s="707"/>
      <c r="U510" s="707"/>
      <c r="V510" s="707"/>
      <c r="W510" s="707"/>
      <c r="X510" s="707"/>
      <c r="Y510" s="707"/>
      <c r="Z510" s="707"/>
      <c r="AA510" s="707"/>
      <c r="AB510" s="707"/>
      <c r="AC510" s="707"/>
      <c r="AD510" s="707"/>
      <c r="AE510" s="707"/>
      <c r="AF510" s="707"/>
      <c r="AG510" s="707"/>
      <c r="AH510" s="711"/>
      <c r="AI510" s="726"/>
      <c r="AJ510" s="726"/>
      <c r="AK510" s="726"/>
      <c r="AL510" s="726"/>
      <c r="AM510" s="727"/>
    </row>
    <row r="511" spans="1:40" ht="15" customHeight="1">
      <c r="A511" s="210"/>
      <c r="B511" s="711"/>
      <c r="C511" s="712"/>
      <c r="D511" s="733"/>
      <c r="E511" s="707"/>
      <c r="F511" s="707"/>
      <c r="G511" s="707"/>
      <c r="H511" s="707"/>
      <c r="I511" s="707"/>
      <c r="J511" s="707"/>
      <c r="K511" s="707"/>
      <c r="L511" s="707"/>
      <c r="M511" s="707"/>
      <c r="N511" s="707"/>
      <c r="O511" s="707"/>
      <c r="P511" s="707"/>
      <c r="Q511" s="707"/>
      <c r="R511" s="707"/>
      <c r="S511" s="707"/>
      <c r="T511" s="707"/>
      <c r="U511" s="707"/>
      <c r="V511" s="707"/>
      <c r="W511" s="707"/>
      <c r="X511" s="707"/>
      <c r="Y511" s="707"/>
      <c r="Z511" s="707"/>
      <c r="AA511" s="707"/>
      <c r="AB511" s="707"/>
      <c r="AC511" s="707"/>
      <c r="AD511" s="707"/>
      <c r="AE511" s="707"/>
      <c r="AF511" s="707"/>
      <c r="AG511" s="707"/>
      <c r="AH511" s="711"/>
      <c r="AI511" s="726"/>
      <c r="AJ511" s="726"/>
      <c r="AK511" s="726"/>
      <c r="AL511" s="726"/>
      <c r="AM511" s="727"/>
    </row>
    <row r="512" spans="1:40" ht="15" customHeight="1">
      <c r="A512" s="210"/>
      <c r="B512" s="711"/>
      <c r="C512" s="712"/>
      <c r="D512" s="733"/>
      <c r="E512" s="707"/>
      <c r="F512" s="707"/>
      <c r="G512" s="707"/>
      <c r="H512" s="707"/>
      <c r="I512" s="707"/>
      <c r="J512" s="707"/>
      <c r="K512" s="707"/>
      <c r="L512" s="707"/>
      <c r="M512" s="707"/>
      <c r="N512" s="707"/>
      <c r="O512" s="707"/>
      <c r="P512" s="707"/>
      <c r="Q512" s="707"/>
      <c r="R512" s="707"/>
      <c r="S512" s="707"/>
      <c r="T512" s="707"/>
      <c r="U512" s="707"/>
      <c r="V512" s="707"/>
      <c r="W512" s="707"/>
      <c r="X512" s="707"/>
      <c r="Y512" s="707"/>
      <c r="Z512" s="707"/>
      <c r="AA512" s="707"/>
      <c r="AB512" s="707"/>
      <c r="AC512" s="707"/>
      <c r="AD512" s="707"/>
      <c r="AE512" s="707"/>
      <c r="AF512" s="707"/>
      <c r="AG512" s="707"/>
      <c r="AH512" s="711"/>
      <c r="AI512" s="726"/>
      <c r="AJ512" s="726"/>
      <c r="AK512" s="726"/>
      <c r="AL512" s="726"/>
      <c r="AM512" s="727"/>
    </row>
    <row r="513" spans="1:39" ht="15" customHeight="1">
      <c r="A513" s="210"/>
      <c r="B513" s="711"/>
      <c r="C513" s="712"/>
      <c r="D513" s="733"/>
      <c r="E513" s="707"/>
      <c r="F513" s="707"/>
      <c r="G513" s="707"/>
      <c r="H513" s="707"/>
      <c r="I513" s="707"/>
      <c r="J513" s="707"/>
      <c r="K513" s="707"/>
      <c r="L513" s="707"/>
      <c r="M513" s="707"/>
      <c r="N513" s="707"/>
      <c r="O513" s="707"/>
      <c r="P513" s="707"/>
      <c r="Q513" s="707"/>
      <c r="R513" s="707"/>
      <c r="S513" s="707"/>
      <c r="T513" s="707"/>
      <c r="U513" s="707"/>
      <c r="V513" s="707"/>
      <c r="W513" s="707"/>
      <c r="X513" s="707"/>
      <c r="Y513" s="707"/>
      <c r="Z513" s="707"/>
      <c r="AA513" s="707"/>
      <c r="AB513" s="707"/>
      <c r="AC513" s="707"/>
      <c r="AD513" s="707"/>
      <c r="AE513" s="707"/>
      <c r="AF513" s="707"/>
      <c r="AG513" s="707"/>
      <c r="AH513" s="711"/>
      <c r="AI513" s="726"/>
      <c r="AJ513" s="726"/>
      <c r="AK513" s="726"/>
      <c r="AL513" s="726"/>
      <c r="AM513" s="727"/>
    </row>
    <row r="514" spans="1:39" ht="15" customHeight="1">
      <c r="A514" s="210"/>
      <c r="B514" s="709">
        <f>B509+1</f>
        <v>111</v>
      </c>
      <c r="C514" s="710"/>
      <c r="D514" s="715" t="s">
        <v>563</v>
      </c>
      <c r="E514" s="716"/>
      <c r="F514" s="716"/>
      <c r="G514" s="716"/>
      <c r="H514" s="716"/>
      <c r="I514" s="716"/>
      <c r="J514" s="716"/>
      <c r="K514" s="716"/>
      <c r="L514" s="716"/>
      <c r="M514" s="716"/>
      <c r="N514" s="716"/>
      <c r="O514" s="716"/>
      <c r="P514" s="716"/>
      <c r="Q514" s="716"/>
      <c r="R514" s="716"/>
      <c r="S514" s="716"/>
      <c r="T514" s="716"/>
      <c r="U514" s="716"/>
      <c r="V514" s="716"/>
      <c r="W514" s="716"/>
      <c r="X514" s="716"/>
      <c r="Y514" s="716"/>
      <c r="Z514" s="716"/>
      <c r="AA514" s="716"/>
      <c r="AB514" s="716"/>
      <c r="AC514" s="716"/>
      <c r="AD514" s="716"/>
      <c r="AE514" s="716"/>
      <c r="AF514" s="716"/>
      <c r="AG514" s="717"/>
      <c r="AH514" s="709"/>
      <c r="AI514" s="724"/>
      <c r="AJ514" s="724"/>
      <c r="AK514" s="724"/>
      <c r="AL514" s="724"/>
      <c r="AM514" s="725"/>
    </row>
    <row r="515" spans="1:39" ht="15" customHeight="1">
      <c r="A515" s="210"/>
      <c r="B515" s="711"/>
      <c r="C515" s="712"/>
      <c r="D515" s="718"/>
      <c r="E515" s="719"/>
      <c r="F515" s="719"/>
      <c r="G515" s="719"/>
      <c r="H515" s="719"/>
      <c r="I515" s="719"/>
      <c r="J515" s="719"/>
      <c r="K515" s="719"/>
      <c r="L515" s="719"/>
      <c r="M515" s="719"/>
      <c r="N515" s="719"/>
      <c r="O515" s="719"/>
      <c r="P515" s="719"/>
      <c r="Q515" s="719"/>
      <c r="R515" s="719"/>
      <c r="S515" s="719"/>
      <c r="T515" s="719"/>
      <c r="U515" s="719"/>
      <c r="V515" s="719"/>
      <c r="W515" s="719"/>
      <c r="X515" s="719"/>
      <c r="Y515" s="719"/>
      <c r="Z515" s="719"/>
      <c r="AA515" s="719"/>
      <c r="AB515" s="719"/>
      <c r="AC515" s="719"/>
      <c r="AD515" s="719"/>
      <c r="AE515" s="719"/>
      <c r="AF515" s="719"/>
      <c r="AG515" s="720"/>
      <c r="AH515" s="711"/>
      <c r="AI515" s="726"/>
      <c r="AJ515" s="726"/>
      <c r="AK515" s="726"/>
      <c r="AL515" s="726"/>
      <c r="AM515" s="727"/>
    </row>
    <row r="516" spans="1:39" ht="15" customHeight="1">
      <c r="A516" s="210"/>
      <c r="B516" s="711"/>
      <c r="C516" s="712"/>
      <c r="D516" s="718"/>
      <c r="E516" s="719"/>
      <c r="F516" s="719"/>
      <c r="G516" s="719"/>
      <c r="H516" s="719"/>
      <c r="I516" s="719"/>
      <c r="J516" s="719"/>
      <c r="K516" s="719"/>
      <c r="L516" s="719"/>
      <c r="M516" s="719"/>
      <c r="N516" s="719"/>
      <c r="O516" s="719"/>
      <c r="P516" s="719"/>
      <c r="Q516" s="719"/>
      <c r="R516" s="719"/>
      <c r="S516" s="719"/>
      <c r="T516" s="719"/>
      <c r="U516" s="719"/>
      <c r="V516" s="719"/>
      <c r="W516" s="719"/>
      <c r="X516" s="719"/>
      <c r="Y516" s="719"/>
      <c r="Z516" s="719"/>
      <c r="AA516" s="719"/>
      <c r="AB516" s="719"/>
      <c r="AC516" s="719"/>
      <c r="AD516" s="719"/>
      <c r="AE516" s="719"/>
      <c r="AF516" s="719"/>
      <c r="AG516" s="720"/>
      <c r="AH516" s="711"/>
      <c r="AI516" s="726"/>
      <c r="AJ516" s="726"/>
      <c r="AK516" s="726"/>
      <c r="AL516" s="726"/>
      <c r="AM516" s="727"/>
    </row>
    <row r="517" spans="1:39" ht="15" customHeight="1">
      <c r="A517" s="210"/>
      <c r="B517" s="711"/>
      <c r="C517" s="712"/>
      <c r="D517" s="718"/>
      <c r="E517" s="719"/>
      <c r="F517" s="719"/>
      <c r="G517" s="719"/>
      <c r="H517" s="719"/>
      <c r="I517" s="719"/>
      <c r="J517" s="719"/>
      <c r="K517" s="719"/>
      <c r="L517" s="719"/>
      <c r="M517" s="719"/>
      <c r="N517" s="719"/>
      <c r="O517" s="719"/>
      <c r="P517" s="719"/>
      <c r="Q517" s="719"/>
      <c r="R517" s="719"/>
      <c r="S517" s="719"/>
      <c r="T517" s="719"/>
      <c r="U517" s="719"/>
      <c r="V517" s="719"/>
      <c r="W517" s="719"/>
      <c r="X517" s="719"/>
      <c r="Y517" s="719"/>
      <c r="Z517" s="719"/>
      <c r="AA517" s="719"/>
      <c r="AB517" s="719"/>
      <c r="AC517" s="719"/>
      <c r="AD517" s="719"/>
      <c r="AE517" s="719"/>
      <c r="AF517" s="719"/>
      <c r="AG517" s="720"/>
      <c r="AH517" s="711"/>
      <c r="AI517" s="726"/>
      <c r="AJ517" s="726"/>
      <c r="AK517" s="726"/>
      <c r="AL517" s="726"/>
      <c r="AM517" s="727"/>
    </row>
    <row r="518" spans="1:39" ht="15" customHeight="1">
      <c r="A518" s="210"/>
      <c r="B518" s="711"/>
      <c r="C518" s="712"/>
      <c r="D518" s="718"/>
      <c r="E518" s="719"/>
      <c r="F518" s="719"/>
      <c r="G518" s="719"/>
      <c r="H518" s="719"/>
      <c r="I518" s="719"/>
      <c r="J518" s="719"/>
      <c r="K518" s="719"/>
      <c r="L518" s="719"/>
      <c r="M518" s="719"/>
      <c r="N518" s="719"/>
      <c r="O518" s="719"/>
      <c r="P518" s="719"/>
      <c r="Q518" s="719"/>
      <c r="R518" s="719"/>
      <c r="S518" s="719"/>
      <c r="T518" s="719"/>
      <c r="U518" s="719"/>
      <c r="V518" s="719"/>
      <c r="W518" s="719"/>
      <c r="X518" s="719"/>
      <c r="Y518" s="719"/>
      <c r="Z518" s="719"/>
      <c r="AA518" s="719"/>
      <c r="AB518" s="719"/>
      <c r="AC518" s="719"/>
      <c r="AD518" s="719"/>
      <c r="AE518" s="719"/>
      <c r="AF518" s="719"/>
      <c r="AG518" s="720"/>
      <c r="AH518" s="711"/>
      <c r="AI518" s="726"/>
      <c r="AJ518" s="726"/>
      <c r="AK518" s="726"/>
      <c r="AL518" s="726"/>
      <c r="AM518" s="727"/>
    </row>
    <row r="519" spans="1:39" ht="15" customHeight="1">
      <c r="A519" s="210"/>
      <c r="B519" s="711"/>
      <c r="C519" s="712"/>
      <c r="D519" s="718"/>
      <c r="E519" s="719"/>
      <c r="F519" s="719"/>
      <c r="G519" s="719"/>
      <c r="H519" s="719"/>
      <c r="I519" s="719"/>
      <c r="J519" s="719"/>
      <c r="K519" s="719"/>
      <c r="L519" s="719"/>
      <c r="M519" s="719"/>
      <c r="N519" s="719"/>
      <c r="O519" s="719"/>
      <c r="P519" s="719"/>
      <c r="Q519" s="719"/>
      <c r="R519" s="719"/>
      <c r="S519" s="719"/>
      <c r="T519" s="719"/>
      <c r="U519" s="719"/>
      <c r="V519" s="719"/>
      <c r="W519" s="719"/>
      <c r="X519" s="719"/>
      <c r="Y519" s="719"/>
      <c r="Z519" s="719"/>
      <c r="AA519" s="719"/>
      <c r="AB519" s="719"/>
      <c r="AC519" s="719"/>
      <c r="AD519" s="719"/>
      <c r="AE519" s="719"/>
      <c r="AF519" s="719"/>
      <c r="AG519" s="720"/>
      <c r="AH519" s="711"/>
      <c r="AI519" s="726"/>
      <c r="AJ519" s="726"/>
      <c r="AK519" s="726"/>
      <c r="AL519" s="726"/>
      <c r="AM519" s="727"/>
    </row>
    <row r="520" spans="1:39" ht="15" customHeight="1">
      <c r="A520" s="210"/>
      <c r="B520" s="711"/>
      <c r="C520" s="712"/>
      <c r="D520" s="718"/>
      <c r="E520" s="719"/>
      <c r="F520" s="719"/>
      <c r="G520" s="719"/>
      <c r="H520" s="719"/>
      <c r="I520" s="719"/>
      <c r="J520" s="719"/>
      <c r="K520" s="719"/>
      <c r="L520" s="719"/>
      <c r="M520" s="719"/>
      <c r="N520" s="719"/>
      <c r="O520" s="719"/>
      <c r="P520" s="719"/>
      <c r="Q520" s="719"/>
      <c r="R520" s="719"/>
      <c r="S520" s="719"/>
      <c r="T520" s="719"/>
      <c r="U520" s="719"/>
      <c r="V520" s="719"/>
      <c r="W520" s="719"/>
      <c r="X520" s="719"/>
      <c r="Y520" s="719"/>
      <c r="Z520" s="719"/>
      <c r="AA520" s="719"/>
      <c r="AB520" s="719"/>
      <c r="AC520" s="719"/>
      <c r="AD520" s="719"/>
      <c r="AE520" s="719"/>
      <c r="AF520" s="719"/>
      <c r="AG520" s="720"/>
      <c r="AH520" s="711"/>
      <c r="AI520" s="726"/>
      <c r="AJ520" s="726"/>
      <c r="AK520" s="726"/>
      <c r="AL520" s="726"/>
      <c r="AM520" s="727"/>
    </row>
    <row r="521" spans="1:39" ht="15" customHeight="1">
      <c r="A521" s="210"/>
      <c r="B521" s="711"/>
      <c r="C521" s="712"/>
      <c r="D521" s="718"/>
      <c r="E521" s="719"/>
      <c r="F521" s="719"/>
      <c r="G521" s="719"/>
      <c r="H521" s="719"/>
      <c r="I521" s="719"/>
      <c r="J521" s="719"/>
      <c r="K521" s="719"/>
      <c r="L521" s="719"/>
      <c r="M521" s="719"/>
      <c r="N521" s="719"/>
      <c r="O521" s="719"/>
      <c r="P521" s="719"/>
      <c r="Q521" s="719"/>
      <c r="R521" s="719"/>
      <c r="S521" s="719"/>
      <c r="T521" s="719"/>
      <c r="U521" s="719"/>
      <c r="V521" s="719"/>
      <c r="W521" s="719"/>
      <c r="X521" s="719"/>
      <c r="Y521" s="719"/>
      <c r="Z521" s="719"/>
      <c r="AA521" s="719"/>
      <c r="AB521" s="719"/>
      <c r="AC521" s="719"/>
      <c r="AD521" s="719"/>
      <c r="AE521" s="719"/>
      <c r="AF521" s="719"/>
      <c r="AG521" s="720"/>
      <c r="AH521" s="711"/>
      <c r="AI521" s="726"/>
      <c r="AJ521" s="726"/>
      <c r="AK521" s="726"/>
      <c r="AL521" s="726"/>
      <c r="AM521" s="727"/>
    </row>
    <row r="522" spans="1:39" ht="15" customHeight="1">
      <c r="A522" s="210"/>
      <c r="B522" s="713"/>
      <c r="C522" s="714"/>
      <c r="D522" s="721"/>
      <c r="E522" s="722"/>
      <c r="F522" s="722"/>
      <c r="G522" s="722"/>
      <c r="H522" s="722"/>
      <c r="I522" s="722"/>
      <c r="J522" s="722"/>
      <c r="K522" s="722"/>
      <c r="L522" s="722"/>
      <c r="M522" s="722"/>
      <c r="N522" s="722"/>
      <c r="O522" s="722"/>
      <c r="P522" s="722"/>
      <c r="Q522" s="722"/>
      <c r="R522" s="722"/>
      <c r="S522" s="722"/>
      <c r="T522" s="722"/>
      <c r="U522" s="722"/>
      <c r="V522" s="722"/>
      <c r="W522" s="722"/>
      <c r="X522" s="722"/>
      <c r="Y522" s="722"/>
      <c r="Z522" s="722"/>
      <c r="AA522" s="722"/>
      <c r="AB522" s="722"/>
      <c r="AC522" s="722"/>
      <c r="AD522" s="722"/>
      <c r="AE522" s="722"/>
      <c r="AF522" s="722"/>
      <c r="AG522" s="723"/>
      <c r="AH522" s="713"/>
      <c r="AI522" s="728"/>
      <c r="AJ522" s="728"/>
      <c r="AK522" s="728"/>
      <c r="AL522" s="728"/>
      <c r="AM522" s="729"/>
    </row>
    <row r="523" spans="1:39" ht="15" customHeight="1">
      <c r="A523" s="210"/>
      <c r="B523" s="709">
        <f>B514+1</f>
        <v>112</v>
      </c>
      <c r="C523" s="710"/>
      <c r="D523" s="745" t="s">
        <v>562</v>
      </c>
      <c r="E523" s="746"/>
      <c r="F523" s="746"/>
      <c r="G523" s="746"/>
      <c r="H523" s="746"/>
      <c r="I523" s="746"/>
      <c r="J523" s="746"/>
      <c r="K523" s="746"/>
      <c r="L523" s="746"/>
      <c r="M523" s="746"/>
      <c r="N523" s="746"/>
      <c r="O523" s="746"/>
      <c r="P523" s="746"/>
      <c r="Q523" s="746"/>
      <c r="R523" s="746"/>
      <c r="S523" s="746"/>
      <c r="T523" s="746"/>
      <c r="U523" s="746"/>
      <c r="V523" s="746"/>
      <c r="W523" s="746"/>
      <c r="X523" s="746"/>
      <c r="Y523" s="746"/>
      <c r="Z523" s="746"/>
      <c r="AA523" s="746"/>
      <c r="AB523" s="746"/>
      <c r="AC523" s="746"/>
      <c r="AD523" s="746"/>
      <c r="AE523" s="746"/>
      <c r="AF523" s="746"/>
      <c r="AG523" s="747"/>
      <c r="AH523" s="709"/>
      <c r="AI523" s="724"/>
      <c r="AJ523" s="724"/>
      <c r="AK523" s="724"/>
      <c r="AL523" s="724"/>
      <c r="AM523" s="725"/>
    </row>
    <row r="524" spans="1:39" ht="15" customHeight="1">
      <c r="A524" s="210"/>
      <c r="B524" s="713"/>
      <c r="C524" s="714"/>
      <c r="D524" s="748"/>
      <c r="E524" s="749"/>
      <c r="F524" s="749"/>
      <c r="G524" s="749"/>
      <c r="H524" s="749"/>
      <c r="I524" s="749"/>
      <c r="J524" s="749"/>
      <c r="K524" s="749"/>
      <c r="L524" s="749"/>
      <c r="M524" s="749"/>
      <c r="N524" s="749"/>
      <c r="O524" s="749"/>
      <c r="P524" s="749"/>
      <c r="Q524" s="749"/>
      <c r="R524" s="749"/>
      <c r="S524" s="749"/>
      <c r="T524" s="749"/>
      <c r="U524" s="749"/>
      <c r="V524" s="749"/>
      <c r="W524" s="749"/>
      <c r="X524" s="749"/>
      <c r="Y524" s="749"/>
      <c r="Z524" s="749"/>
      <c r="AA524" s="749"/>
      <c r="AB524" s="749"/>
      <c r="AC524" s="749"/>
      <c r="AD524" s="749"/>
      <c r="AE524" s="749"/>
      <c r="AF524" s="749"/>
      <c r="AG524" s="750"/>
      <c r="AH524" s="713"/>
      <c r="AI524" s="728"/>
      <c r="AJ524" s="728"/>
      <c r="AK524" s="728"/>
      <c r="AL524" s="728"/>
      <c r="AM524" s="729"/>
    </row>
    <row r="525" spans="1:39" ht="15" customHeight="1">
      <c r="A525" s="210"/>
      <c r="B525" s="709">
        <f>B523+1</f>
        <v>113</v>
      </c>
      <c r="C525" s="710"/>
      <c r="D525" s="715" t="s">
        <v>277</v>
      </c>
      <c r="E525" s="716"/>
      <c r="F525" s="716"/>
      <c r="G525" s="716"/>
      <c r="H525" s="716"/>
      <c r="I525" s="716"/>
      <c r="J525" s="716"/>
      <c r="K525" s="716"/>
      <c r="L525" s="716"/>
      <c r="M525" s="716"/>
      <c r="N525" s="716"/>
      <c r="O525" s="716"/>
      <c r="P525" s="716"/>
      <c r="Q525" s="716"/>
      <c r="R525" s="716"/>
      <c r="S525" s="716"/>
      <c r="T525" s="716"/>
      <c r="U525" s="716"/>
      <c r="V525" s="716"/>
      <c r="W525" s="716"/>
      <c r="X525" s="716"/>
      <c r="Y525" s="716"/>
      <c r="Z525" s="716"/>
      <c r="AA525" s="716"/>
      <c r="AB525" s="716"/>
      <c r="AC525" s="716"/>
      <c r="AD525" s="716"/>
      <c r="AE525" s="716"/>
      <c r="AF525" s="716"/>
      <c r="AG525" s="717"/>
      <c r="AH525" s="709"/>
      <c r="AI525" s="724"/>
      <c r="AJ525" s="724"/>
      <c r="AK525" s="724"/>
      <c r="AL525" s="724"/>
      <c r="AM525" s="725"/>
    </row>
    <row r="526" spans="1:39" ht="15" customHeight="1">
      <c r="A526" s="210"/>
      <c r="B526" s="711"/>
      <c r="C526" s="712"/>
      <c r="D526" s="718"/>
      <c r="E526" s="719"/>
      <c r="F526" s="719"/>
      <c r="G526" s="719"/>
      <c r="H526" s="719"/>
      <c r="I526" s="719"/>
      <c r="J526" s="719"/>
      <c r="K526" s="719"/>
      <c r="L526" s="719"/>
      <c r="M526" s="719"/>
      <c r="N526" s="719"/>
      <c r="O526" s="719"/>
      <c r="P526" s="719"/>
      <c r="Q526" s="719"/>
      <c r="R526" s="719"/>
      <c r="S526" s="719"/>
      <c r="T526" s="719"/>
      <c r="U526" s="719"/>
      <c r="V526" s="719"/>
      <c r="W526" s="719"/>
      <c r="X526" s="719"/>
      <c r="Y526" s="719"/>
      <c r="Z526" s="719"/>
      <c r="AA526" s="719"/>
      <c r="AB526" s="719"/>
      <c r="AC526" s="719"/>
      <c r="AD526" s="719"/>
      <c r="AE526" s="719"/>
      <c r="AF526" s="719"/>
      <c r="AG526" s="720"/>
      <c r="AH526" s="711"/>
      <c r="AI526" s="726"/>
      <c r="AJ526" s="726"/>
      <c r="AK526" s="726"/>
      <c r="AL526" s="726"/>
      <c r="AM526" s="727"/>
    </row>
    <row r="527" spans="1:39" ht="15" customHeight="1">
      <c r="A527" s="210"/>
      <c r="B527" s="711"/>
      <c r="C527" s="712"/>
      <c r="D527" s="718"/>
      <c r="E527" s="719"/>
      <c r="F527" s="719"/>
      <c r="G527" s="719"/>
      <c r="H527" s="719"/>
      <c r="I527" s="719"/>
      <c r="J527" s="719"/>
      <c r="K527" s="719"/>
      <c r="L527" s="719"/>
      <c r="M527" s="719"/>
      <c r="N527" s="719"/>
      <c r="O527" s="719"/>
      <c r="P527" s="719"/>
      <c r="Q527" s="719"/>
      <c r="R527" s="719"/>
      <c r="S527" s="719"/>
      <c r="T527" s="719"/>
      <c r="U527" s="719"/>
      <c r="V527" s="719"/>
      <c r="W527" s="719"/>
      <c r="X527" s="719"/>
      <c r="Y527" s="719"/>
      <c r="Z527" s="719"/>
      <c r="AA527" s="719"/>
      <c r="AB527" s="719"/>
      <c r="AC527" s="719"/>
      <c r="AD527" s="719"/>
      <c r="AE527" s="719"/>
      <c r="AF527" s="719"/>
      <c r="AG527" s="720"/>
      <c r="AH527" s="711"/>
      <c r="AI527" s="726"/>
      <c r="AJ527" s="726"/>
      <c r="AK527" s="726"/>
      <c r="AL527" s="726"/>
      <c r="AM527" s="727"/>
    </row>
    <row r="528" spans="1:39" ht="15" customHeight="1">
      <c r="A528" s="210"/>
      <c r="B528" s="711"/>
      <c r="C528" s="712"/>
      <c r="D528" s="718"/>
      <c r="E528" s="719"/>
      <c r="F528" s="719"/>
      <c r="G528" s="719"/>
      <c r="H528" s="719"/>
      <c r="I528" s="719"/>
      <c r="J528" s="719"/>
      <c r="K528" s="719"/>
      <c r="L528" s="719"/>
      <c r="M528" s="719"/>
      <c r="N528" s="719"/>
      <c r="O528" s="719"/>
      <c r="P528" s="719"/>
      <c r="Q528" s="719"/>
      <c r="R528" s="719"/>
      <c r="S528" s="719"/>
      <c r="T528" s="719"/>
      <c r="U528" s="719"/>
      <c r="V528" s="719"/>
      <c r="W528" s="719"/>
      <c r="X528" s="719"/>
      <c r="Y528" s="719"/>
      <c r="Z528" s="719"/>
      <c r="AA528" s="719"/>
      <c r="AB528" s="719"/>
      <c r="AC528" s="719"/>
      <c r="AD528" s="719"/>
      <c r="AE528" s="719"/>
      <c r="AF528" s="719"/>
      <c r="AG528" s="720"/>
      <c r="AH528" s="711"/>
      <c r="AI528" s="726"/>
      <c r="AJ528" s="726"/>
      <c r="AK528" s="726"/>
      <c r="AL528" s="726"/>
      <c r="AM528" s="727"/>
    </row>
    <row r="529" spans="1:39" ht="15" customHeight="1">
      <c r="A529" s="210"/>
      <c r="B529" s="711"/>
      <c r="C529" s="712"/>
      <c r="D529" s="718"/>
      <c r="E529" s="719"/>
      <c r="F529" s="719"/>
      <c r="G529" s="719"/>
      <c r="H529" s="719"/>
      <c r="I529" s="719"/>
      <c r="J529" s="719"/>
      <c r="K529" s="719"/>
      <c r="L529" s="719"/>
      <c r="M529" s="719"/>
      <c r="N529" s="719"/>
      <c r="O529" s="719"/>
      <c r="P529" s="719"/>
      <c r="Q529" s="719"/>
      <c r="R529" s="719"/>
      <c r="S529" s="719"/>
      <c r="T529" s="719"/>
      <c r="U529" s="719"/>
      <c r="V529" s="719"/>
      <c r="W529" s="719"/>
      <c r="X529" s="719"/>
      <c r="Y529" s="719"/>
      <c r="Z529" s="719"/>
      <c r="AA529" s="719"/>
      <c r="AB529" s="719"/>
      <c r="AC529" s="719"/>
      <c r="AD529" s="719"/>
      <c r="AE529" s="719"/>
      <c r="AF529" s="719"/>
      <c r="AG529" s="720"/>
      <c r="AH529" s="711"/>
      <c r="AI529" s="726"/>
      <c r="AJ529" s="726"/>
      <c r="AK529" s="726"/>
      <c r="AL529" s="726"/>
      <c r="AM529" s="727"/>
    </row>
    <row r="530" spans="1:39" ht="15" customHeight="1">
      <c r="A530" s="210"/>
      <c r="B530" s="711"/>
      <c r="C530" s="712"/>
      <c r="D530" s="718"/>
      <c r="E530" s="719"/>
      <c r="F530" s="719"/>
      <c r="G530" s="719"/>
      <c r="H530" s="719"/>
      <c r="I530" s="719"/>
      <c r="J530" s="719"/>
      <c r="K530" s="719"/>
      <c r="L530" s="719"/>
      <c r="M530" s="719"/>
      <c r="N530" s="719"/>
      <c r="O530" s="719"/>
      <c r="P530" s="719"/>
      <c r="Q530" s="719"/>
      <c r="R530" s="719"/>
      <c r="S530" s="719"/>
      <c r="T530" s="719"/>
      <c r="U530" s="719"/>
      <c r="V530" s="719"/>
      <c r="W530" s="719"/>
      <c r="X530" s="719"/>
      <c r="Y530" s="719"/>
      <c r="Z530" s="719"/>
      <c r="AA530" s="719"/>
      <c r="AB530" s="719"/>
      <c r="AC530" s="719"/>
      <c r="AD530" s="719"/>
      <c r="AE530" s="719"/>
      <c r="AF530" s="719"/>
      <c r="AG530" s="720"/>
      <c r="AH530" s="711"/>
      <c r="AI530" s="726"/>
      <c r="AJ530" s="726"/>
      <c r="AK530" s="726"/>
      <c r="AL530" s="726"/>
      <c r="AM530" s="727"/>
    </row>
    <row r="531" spans="1:39" ht="15" customHeight="1">
      <c r="A531" s="210"/>
      <c r="B531" s="711"/>
      <c r="C531" s="712"/>
      <c r="D531" s="718"/>
      <c r="E531" s="719"/>
      <c r="F531" s="719"/>
      <c r="G531" s="719"/>
      <c r="H531" s="719"/>
      <c r="I531" s="719"/>
      <c r="J531" s="719"/>
      <c r="K531" s="719"/>
      <c r="L531" s="719"/>
      <c r="M531" s="719"/>
      <c r="N531" s="719"/>
      <c r="O531" s="719"/>
      <c r="P531" s="719"/>
      <c r="Q531" s="719"/>
      <c r="R531" s="719"/>
      <c r="S531" s="719"/>
      <c r="T531" s="719"/>
      <c r="U531" s="719"/>
      <c r="V531" s="719"/>
      <c r="W531" s="719"/>
      <c r="X531" s="719"/>
      <c r="Y531" s="719"/>
      <c r="Z531" s="719"/>
      <c r="AA531" s="719"/>
      <c r="AB531" s="719"/>
      <c r="AC531" s="719"/>
      <c r="AD531" s="719"/>
      <c r="AE531" s="719"/>
      <c r="AF531" s="719"/>
      <c r="AG531" s="720"/>
      <c r="AH531" s="711"/>
      <c r="AI531" s="726"/>
      <c r="AJ531" s="726"/>
      <c r="AK531" s="726"/>
      <c r="AL531" s="726"/>
      <c r="AM531" s="727"/>
    </row>
    <row r="532" spans="1:39" ht="15" customHeight="1">
      <c r="A532" s="210"/>
      <c r="B532" s="711"/>
      <c r="C532" s="712"/>
      <c r="D532" s="718"/>
      <c r="E532" s="719"/>
      <c r="F532" s="719"/>
      <c r="G532" s="719"/>
      <c r="H532" s="719"/>
      <c r="I532" s="719"/>
      <c r="J532" s="719"/>
      <c r="K532" s="719"/>
      <c r="L532" s="719"/>
      <c r="M532" s="719"/>
      <c r="N532" s="719"/>
      <c r="O532" s="719"/>
      <c r="P532" s="719"/>
      <c r="Q532" s="719"/>
      <c r="R532" s="719"/>
      <c r="S532" s="719"/>
      <c r="T532" s="719"/>
      <c r="U532" s="719"/>
      <c r="V532" s="719"/>
      <c r="W532" s="719"/>
      <c r="X532" s="719"/>
      <c r="Y532" s="719"/>
      <c r="Z532" s="719"/>
      <c r="AA532" s="719"/>
      <c r="AB532" s="719"/>
      <c r="AC532" s="719"/>
      <c r="AD532" s="719"/>
      <c r="AE532" s="719"/>
      <c r="AF532" s="719"/>
      <c r="AG532" s="720"/>
      <c r="AH532" s="711"/>
      <c r="AI532" s="726"/>
      <c r="AJ532" s="726"/>
      <c r="AK532" s="726"/>
      <c r="AL532" s="726"/>
      <c r="AM532" s="727"/>
    </row>
    <row r="533" spans="1:39" ht="15" customHeight="1">
      <c r="A533" s="210"/>
      <c r="B533" s="711"/>
      <c r="C533" s="712"/>
      <c r="D533" s="718"/>
      <c r="E533" s="719"/>
      <c r="F533" s="719"/>
      <c r="G533" s="719"/>
      <c r="H533" s="719"/>
      <c r="I533" s="719"/>
      <c r="J533" s="719"/>
      <c r="K533" s="719"/>
      <c r="L533" s="719"/>
      <c r="M533" s="719"/>
      <c r="N533" s="719"/>
      <c r="O533" s="719"/>
      <c r="P533" s="719"/>
      <c r="Q533" s="719"/>
      <c r="R533" s="719"/>
      <c r="S533" s="719"/>
      <c r="T533" s="719"/>
      <c r="U533" s="719"/>
      <c r="V533" s="719"/>
      <c r="W533" s="719"/>
      <c r="X533" s="719"/>
      <c r="Y533" s="719"/>
      <c r="Z533" s="719"/>
      <c r="AA533" s="719"/>
      <c r="AB533" s="719"/>
      <c r="AC533" s="719"/>
      <c r="AD533" s="719"/>
      <c r="AE533" s="719"/>
      <c r="AF533" s="719"/>
      <c r="AG533" s="720"/>
      <c r="AH533" s="711"/>
      <c r="AI533" s="726"/>
      <c r="AJ533" s="726"/>
      <c r="AK533" s="726"/>
      <c r="AL533" s="726"/>
      <c r="AM533" s="727"/>
    </row>
    <row r="534" spans="1:39" ht="15" customHeight="1">
      <c r="A534" s="210"/>
      <c r="B534" s="713"/>
      <c r="C534" s="714"/>
      <c r="D534" s="721"/>
      <c r="E534" s="722"/>
      <c r="F534" s="722"/>
      <c r="G534" s="722"/>
      <c r="H534" s="722"/>
      <c r="I534" s="722"/>
      <c r="J534" s="722"/>
      <c r="K534" s="722"/>
      <c r="L534" s="722"/>
      <c r="M534" s="722"/>
      <c r="N534" s="722"/>
      <c r="O534" s="722"/>
      <c r="P534" s="722"/>
      <c r="Q534" s="722"/>
      <c r="R534" s="722"/>
      <c r="S534" s="722"/>
      <c r="T534" s="722"/>
      <c r="U534" s="722"/>
      <c r="V534" s="722"/>
      <c r="W534" s="722"/>
      <c r="X534" s="722"/>
      <c r="Y534" s="722"/>
      <c r="Z534" s="722"/>
      <c r="AA534" s="722"/>
      <c r="AB534" s="722"/>
      <c r="AC534" s="722"/>
      <c r="AD534" s="722"/>
      <c r="AE534" s="722"/>
      <c r="AF534" s="722"/>
      <c r="AG534" s="723"/>
      <c r="AH534" s="713"/>
      <c r="AI534" s="728"/>
      <c r="AJ534" s="728"/>
      <c r="AK534" s="728"/>
      <c r="AL534" s="728"/>
      <c r="AM534" s="729"/>
    </row>
    <row r="535" spans="1:39" ht="15" customHeight="1">
      <c r="A535" s="210"/>
      <c r="B535" s="709">
        <f>B525+1</f>
        <v>114</v>
      </c>
      <c r="C535" s="710"/>
      <c r="D535" s="730" t="s">
        <v>580</v>
      </c>
      <c r="E535" s="731"/>
      <c r="F535" s="731"/>
      <c r="G535" s="731"/>
      <c r="H535" s="731"/>
      <c r="I535" s="731"/>
      <c r="J535" s="731"/>
      <c r="K535" s="731"/>
      <c r="L535" s="731"/>
      <c r="M535" s="731"/>
      <c r="N535" s="731"/>
      <c r="O535" s="731"/>
      <c r="P535" s="731"/>
      <c r="Q535" s="731"/>
      <c r="R535" s="731"/>
      <c r="S535" s="731"/>
      <c r="T535" s="731"/>
      <c r="U535" s="731"/>
      <c r="V535" s="731"/>
      <c r="W535" s="731"/>
      <c r="X535" s="731"/>
      <c r="Y535" s="731"/>
      <c r="Z535" s="731"/>
      <c r="AA535" s="731"/>
      <c r="AB535" s="731"/>
      <c r="AC535" s="731"/>
      <c r="AD535" s="731"/>
      <c r="AE535" s="731"/>
      <c r="AF535" s="731"/>
      <c r="AG535" s="732"/>
      <c r="AH535" s="709"/>
      <c r="AI535" s="724"/>
      <c r="AJ535" s="724"/>
      <c r="AK535" s="724"/>
      <c r="AL535" s="724"/>
      <c r="AM535" s="725"/>
    </row>
    <row r="536" spans="1:39" ht="15" customHeight="1">
      <c r="A536" s="210"/>
      <c r="B536" s="713"/>
      <c r="C536" s="714"/>
      <c r="D536" s="735"/>
      <c r="E536" s="736"/>
      <c r="F536" s="736"/>
      <c r="G536" s="736"/>
      <c r="H536" s="736"/>
      <c r="I536" s="736"/>
      <c r="J536" s="736"/>
      <c r="K536" s="736"/>
      <c r="L536" s="736"/>
      <c r="M536" s="736"/>
      <c r="N536" s="736"/>
      <c r="O536" s="736"/>
      <c r="P536" s="736"/>
      <c r="Q536" s="736"/>
      <c r="R536" s="736"/>
      <c r="S536" s="736"/>
      <c r="T536" s="736"/>
      <c r="U536" s="736"/>
      <c r="V536" s="736"/>
      <c r="W536" s="736"/>
      <c r="X536" s="736"/>
      <c r="Y536" s="736"/>
      <c r="Z536" s="736"/>
      <c r="AA536" s="736"/>
      <c r="AB536" s="736"/>
      <c r="AC536" s="736"/>
      <c r="AD536" s="736"/>
      <c r="AE536" s="736"/>
      <c r="AF536" s="736"/>
      <c r="AG536" s="737"/>
      <c r="AH536" s="713"/>
      <c r="AI536" s="728"/>
      <c r="AJ536" s="728"/>
      <c r="AK536" s="728"/>
      <c r="AL536" s="728"/>
      <c r="AM536" s="729"/>
    </row>
    <row r="537" spans="1:39" ht="15" customHeight="1">
      <c r="A537" s="210"/>
      <c r="B537" s="709">
        <f>B535+1</f>
        <v>115</v>
      </c>
      <c r="C537" s="710"/>
      <c r="D537" s="730" t="s">
        <v>279</v>
      </c>
      <c r="E537" s="731"/>
      <c r="F537" s="731"/>
      <c r="G537" s="731"/>
      <c r="H537" s="731"/>
      <c r="I537" s="731"/>
      <c r="J537" s="731"/>
      <c r="K537" s="731"/>
      <c r="L537" s="731"/>
      <c r="M537" s="731"/>
      <c r="N537" s="731"/>
      <c r="O537" s="731"/>
      <c r="P537" s="731"/>
      <c r="Q537" s="731"/>
      <c r="R537" s="731"/>
      <c r="S537" s="731"/>
      <c r="T537" s="731"/>
      <c r="U537" s="731"/>
      <c r="V537" s="731"/>
      <c r="W537" s="731"/>
      <c r="X537" s="731"/>
      <c r="Y537" s="731"/>
      <c r="Z537" s="731"/>
      <c r="AA537" s="731"/>
      <c r="AB537" s="731"/>
      <c r="AC537" s="731"/>
      <c r="AD537" s="731"/>
      <c r="AE537" s="731"/>
      <c r="AF537" s="731"/>
      <c r="AG537" s="732"/>
      <c r="AH537" s="709"/>
      <c r="AI537" s="724"/>
      <c r="AJ537" s="724"/>
      <c r="AK537" s="724"/>
      <c r="AL537" s="724"/>
      <c r="AM537" s="725"/>
    </row>
    <row r="538" spans="1:39" ht="15" customHeight="1">
      <c r="A538" s="210"/>
      <c r="B538" s="711"/>
      <c r="C538" s="712"/>
      <c r="D538" s="733"/>
      <c r="E538" s="707"/>
      <c r="F538" s="707"/>
      <c r="G538" s="707"/>
      <c r="H538" s="707"/>
      <c r="I538" s="707"/>
      <c r="J538" s="707"/>
      <c r="K538" s="707"/>
      <c r="L538" s="707"/>
      <c r="M538" s="707"/>
      <c r="N538" s="707"/>
      <c r="O538" s="707"/>
      <c r="P538" s="707"/>
      <c r="Q538" s="707"/>
      <c r="R538" s="707"/>
      <c r="S538" s="707"/>
      <c r="T538" s="707"/>
      <c r="U538" s="707"/>
      <c r="V538" s="707"/>
      <c r="W538" s="707"/>
      <c r="X538" s="707"/>
      <c r="Y538" s="707"/>
      <c r="Z538" s="707"/>
      <c r="AA538" s="707"/>
      <c r="AB538" s="707"/>
      <c r="AC538" s="707"/>
      <c r="AD538" s="707"/>
      <c r="AE538" s="707"/>
      <c r="AF538" s="707"/>
      <c r="AG538" s="734"/>
      <c r="AH538" s="711"/>
      <c r="AI538" s="726"/>
      <c r="AJ538" s="726"/>
      <c r="AK538" s="726"/>
      <c r="AL538" s="726"/>
      <c r="AM538" s="727"/>
    </row>
    <row r="539" spans="1:39" ht="15" customHeight="1">
      <c r="A539" s="210"/>
      <c r="B539" s="711"/>
      <c r="C539" s="712"/>
      <c r="D539" s="733"/>
      <c r="E539" s="707"/>
      <c r="F539" s="707"/>
      <c r="G539" s="707"/>
      <c r="H539" s="707"/>
      <c r="I539" s="707"/>
      <c r="J539" s="707"/>
      <c r="K539" s="707"/>
      <c r="L539" s="707"/>
      <c r="M539" s="707"/>
      <c r="N539" s="707"/>
      <c r="O539" s="707"/>
      <c r="P539" s="707"/>
      <c r="Q539" s="707"/>
      <c r="R539" s="707"/>
      <c r="S539" s="707"/>
      <c r="T539" s="707"/>
      <c r="U539" s="707"/>
      <c r="V539" s="707"/>
      <c r="W539" s="707"/>
      <c r="X539" s="707"/>
      <c r="Y539" s="707"/>
      <c r="Z539" s="707"/>
      <c r="AA539" s="707"/>
      <c r="AB539" s="707"/>
      <c r="AC539" s="707"/>
      <c r="AD539" s="707"/>
      <c r="AE539" s="707"/>
      <c r="AF539" s="707"/>
      <c r="AG539" s="734"/>
      <c r="AH539" s="711"/>
      <c r="AI539" s="726"/>
      <c r="AJ539" s="726"/>
      <c r="AK539" s="726"/>
      <c r="AL539" s="726"/>
      <c r="AM539" s="727"/>
    </row>
    <row r="540" spans="1:39" ht="15" customHeight="1">
      <c r="A540" s="210"/>
      <c r="B540" s="713"/>
      <c r="C540" s="714"/>
      <c r="D540" s="735"/>
      <c r="E540" s="736"/>
      <c r="F540" s="736"/>
      <c r="G540" s="736"/>
      <c r="H540" s="736"/>
      <c r="I540" s="736"/>
      <c r="J540" s="736"/>
      <c r="K540" s="736"/>
      <c r="L540" s="736"/>
      <c r="M540" s="736"/>
      <c r="N540" s="736"/>
      <c r="O540" s="736"/>
      <c r="P540" s="736"/>
      <c r="Q540" s="736"/>
      <c r="R540" s="736"/>
      <c r="S540" s="736"/>
      <c r="T540" s="736"/>
      <c r="U540" s="736"/>
      <c r="V540" s="736"/>
      <c r="W540" s="736"/>
      <c r="X540" s="736"/>
      <c r="Y540" s="736"/>
      <c r="Z540" s="736"/>
      <c r="AA540" s="736"/>
      <c r="AB540" s="736"/>
      <c r="AC540" s="736"/>
      <c r="AD540" s="736"/>
      <c r="AE540" s="736"/>
      <c r="AF540" s="736"/>
      <c r="AG540" s="737"/>
      <c r="AH540" s="713"/>
      <c r="AI540" s="728"/>
      <c r="AJ540" s="728"/>
      <c r="AK540" s="728"/>
      <c r="AL540" s="728"/>
      <c r="AM540" s="729"/>
    </row>
    <row r="541" spans="1:39" ht="15" customHeight="1">
      <c r="A541" s="210"/>
      <c r="B541" s="709">
        <f>B537+1</f>
        <v>116</v>
      </c>
      <c r="C541" s="710"/>
      <c r="D541" s="730" t="s">
        <v>564</v>
      </c>
      <c r="E541" s="731"/>
      <c r="F541" s="731"/>
      <c r="G541" s="731"/>
      <c r="H541" s="731"/>
      <c r="I541" s="731"/>
      <c r="J541" s="731"/>
      <c r="K541" s="731"/>
      <c r="L541" s="731"/>
      <c r="M541" s="731"/>
      <c r="N541" s="731"/>
      <c r="O541" s="731"/>
      <c r="P541" s="731"/>
      <c r="Q541" s="731"/>
      <c r="R541" s="731"/>
      <c r="S541" s="731"/>
      <c r="T541" s="731"/>
      <c r="U541" s="731"/>
      <c r="V541" s="731"/>
      <c r="W541" s="731"/>
      <c r="X541" s="731"/>
      <c r="Y541" s="731"/>
      <c r="Z541" s="731"/>
      <c r="AA541" s="731"/>
      <c r="AB541" s="731"/>
      <c r="AC541" s="731"/>
      <c r="AD541" s="731"/>
      <c r="AE541" s="731"/>
      <c r="AF541" s="731"/>
      <c r="AG541" s="732"/>
      <c r="AH541" s="709"/>
      <c r="AI541" s="724"/>
      <c r="AJ541" s="724"/>
      <c r="AK541" s="724"/>
      <c r="AL541" s="724"/>
      <c r="AM541" s="725"/>
    </row>
    <row r="542" spans="1:39" ht="15" customHeight="1">
      <c r="A542" s="210"/>
      <c r="B542" s="713"/>
      <c r="C542" s="714"/>
      <c r="D542" s="735"/>
      <c r="E542" s="736"/>
      <c r="F542" s="736"/>
      <c r="G542" s="736"/>
      <c r="H542" s="736"/>
      <c r="I542" s="736"/>
      <c r="J542" s="736"/>
      <c r="K542" s="736"/>
      <c r="L542" s="736"/>
      <c r="M542" s="736"/>
      <c r="N542" s="736"/>
      <c r="O542" s="736"/>
      <c r="P542" s="736"/>
      <c r="Q542" s="736"/>
      <c r="R542" s="736"/>
      <c r="S542" s="736"/>
      <c r="T542" s="736"/>
      <c r="U542" s="736"/>
      <c r="V542" s="736"/>
      <c r="W542" s="736"/>
      <c r="X542" s="736"/>
      <c r="Y542" s="736"/>
      <c r="Z542" s="736"/>
      <c r="AA542" s="736"/>
      <c r="AB542" s="736"/>
      <c r="AC542" s="736"/>
      <c r="AD542" s="736"/>
      <c r="AE542" s="736"/>
      <c r="AF542" s="736"/>
      <c r="AG542" s="737"/>
      <c r="AH542" s="713"/>
      <c r="AI542" s="728"/>
      <c r="AJ542" s="728"/>
      <c r="AK542" s="728"/>
      <c r="AL542" s="728"/>
      <c r="AM542" s="729"/>
    </row>
    <row r="543" spans="1:39" ht="15" customHeight="1">
      <c r="A543" s="210"/>
      <c r="B543" s="709">
        <f>B541+1</f>
        <v>117</v>
      </c>
      <c r="C543" s="710"/>
      <c r="D543" s="730" t="s">
        <v>581</v>
      </c>
      <c r="E543" s="731"/>
      <c r="F543" s="731"/>
      <c r="G543" s="731"/>
      <c r="H543" s="731"/>
      <c r="I543" s="731"/>
      <c r="J543" s="731"/>
      <c r="K543" s="731"/>
      <c r="L543" s="731"/>
      <c r="M543" s="731"/>
      <c r="N543" s="731"/>
      <c r="O543" s="731"/>
      <c r="P543" s="731"/>
      <c r="Q543" s="731"/>
      <c r="R543" s="731"/>
      <c r="S543" s="731"/>
      <c r="T543" s="731"/>
      <c r="U543" s="731"/>
      <c r="V543" s="731"/>
      <c r="W543" s="731"/>
      <c r="X543" s="731"/>
      <c r="Y543" s="731"/>
      <c r="Z543" s="731"/>
      <c r="AA543" s="731"/>
      <c r="AB543" s="731"/>
      <c r="AC543" s="731"/>
      <c r="AD543" s="731"/>
      <c r="AE543" s="731"/>
      <c r="AF543" s="731"/>
      <c r="AG543" s="731"/>
      <c r="AH543" s="709"/>
      <c r="AI543" s="724"/>
      <c r="AJ543" s="724"/>
      <c r="AK543" s="724"/>
      <c r="AL543" s="724"/>
      <c r="AM543" s="725"/>
    </row>
    <row r="544" spans="1:39" ht="15" customHeight="1">
      <c r="A544" s="210"/>
      <c r="B544" s="711"/>
      <c r="C544" s="712"/>
      <c r="D544" s="733"/>
      <c r="E544" s="707"/>
      <c r="F544" s="707"/>
      <c r="G544" s="707"/>
      <c r="H544" s="707"/>
      <c r="I544" s="707"/>
      <c r="J544" s="707"/>
      <c r="K544" s="707"/>
      <c r="L544" s="707"/>
      <c r="M544" s="707"/>
      <c r="N544" s="707"/>
      <c r="O544" s="707"/>
      <c r="P544" s="707"/>
      <c r="Q544" s="707"/>
      <c r="R544" s="707"/>
      <c r="S544" s="707"/>
      <c r="T544" s="707"/>
      <c r="U544" s="707"/>
      <c r="V544" s="707"/>
      <c r="W544" s="707"/>
      <c r="X544" s="707"/>
      <c r="Y544" s="707"/>
      <c r="Z544" s="707"/>
      <c r="AA544" s="707"/>
      <c r="AB544" s="707"/>
      <c r="AC544" s="707"/>
      <c r="AD544" s="707"/>
      <c r="AE544" s="707"/>
      <c r="AF544" s="707"/>
      <c r="AG544" s="707"/>
      <c r="AH544" s="711"/>
      <c r="AI544" s="726"/>
      <c r="AJ544" s="726"/>
      <c r="AK544" s="726"/>
      <c r="AL544" s="726"/>
      <c r="AM544" s="727"/>
    </row>
    <row r="545" spans="1:39" ht="15" customHeight="1">
      <c r="A545" s="210"/>
      <c r="B545" s="711"/>
      <c r="C545" s="712"/>
      <c r="D545" s="733"/>
      <c r="E545" s="707"/>
      <c r="F545" s="707"/>
      <c r="G545" s="707"/>
      <c r="H545" s="707"/>
      <c r="I545" s="707"/>
      <c r="J545" s="707"/>
      <c r="K545" s="707"/>
      <c r="L545" s="707"/>
      <c r="M545" s="707"/>
      <c r="N545" s="707"/>
      <c r="O545" s="707"/>
      <c r="P545" s="707"/>
      <c r="Q545" s="707"/>
      <c r="R545" s="707"/>
      <c r="S545" s="707"/>
      <c r="T545" s="707"/>
      <c r="U545" s="707"/>
      <c r="V545" s="707"/>
      <c r="W545" s="707"/>
      <c r="X545" s="707"/>
      <c r="Y545" s="707"/>
      <c r="Z545" s="707"/>
      <c r="AA545" s="707"/>
      <c r="AB545" s="707"/>
      <c r="AC545" s="707"/>
      <c r="AD545" s="707"/>
      <c r="AE545" s="707"/>
      <c r="AF545" s="707"/>
      <c r="AG545" s="707"/>
      <c r="AH545" s="711"/>
      <c r="AI545" s="726"/>
      <c r="AJ545" s="726"/>
      <c r="AK545" s="726"/>
      <c r="AL545" s="726"/>
      <c r="AM545" s="727"/>
    </row>
    <row r="546" spans="1:39" ht="15" customHeight="1" thickBot="1">
      <c r="A546" s="210"/>
      <c r="B546" s="751"/>
      <c r="C546" s="752"/>
      <c r="D546" s="917"/>
      <c r="E546" s="708"/>
      <c r="F546" s="708"/>
      <c r="G546" s="708"/>
      <c r="H546" s="708"/>
      <c r="I546" s="708"/>
      <c r="J546" s="708"/>
      <c r="K546" s="708"/>
      <c r="L546" s="708"/>
      <c r="M546" s="708"/>
      <c r="N546" s="708"/>
      <c r="O546" s="708"/>
      <c r="P546" s="708"/>
      <c r="Q546" s="708"/>
      <c r="R546" s="708"/>
      <c r="S546" s="708"/>
      <c r="T546" s="708"/>
      <c r="U546" s="708"/>
      <c r="V546" s="708"/>
      <c r="W546" s="708"/>
      <c r="X546" s="708"/>
      <c r="Y546" s="708"/>
      <c r="Z546" s="708"/>
      <c r="AA546" s="708"/>
      <c r="AB546" s="708"/>
      <c r="AC546" s="708"/>
      <c r="AD546" s="708"/>
      <c r="AE546" s="708"/>
      <c r="AF546" s="708"/>
      <c r="AG546" s="708"/>
      <c r="AH546" s="751"/>
      <c r="AI546" s="760"/>
      <c r="AJ546" s="760"/>
      <c r="AK546" s="760"/>
      <c r="AL546" s="760"/>
      <c r="AM546" s="761"/>
    </row>
    <row r="547" spans="1:39" ht="18" customHeight="1">
      <c r="A547" s="210"/>
      <c r="B547" s="208"/>
      <c r="C547" s="208"/>
      <c r="D547" s="204"/>
      <c r="E547" s="204"/>
      <c r="F547" s="204"/>
      <c r="G547" s="204"/>
      <c r="H547" s="204"/>
      <c r="I547" s="204"/>
      <c r="J547" s="204"/>
      <c r="K547" s="204"/>
      <c r="L547" s="204"/>
      <c r="M547" s="204"/>
      <c r="N547" s="204"/>
      <c r="O547" s="204"/>
      <c r="P547" s="204"/>
      <c r="Q547" s="204"/>
      <c r="R547" s="204"/>
      <c r="S547" s="204"/>
      <c r="T547" s="204"/>
      <c r="U547" s="204"/>
      <c r="V547" s="204"/>
      <c r="W547" s="204"/>
      <c r="X547" s="204"/>
      <c r="Y547" s="204"/>
      <c r="Z547" s="204"/>
      <c r="AA547" s="204"/>
      <c r="AB547" s="204"/>
      <c r="AC547" s="204"/>
      <c r="AD547" s="204"/>
      <c r="AE547" s="204"/>
      <c r="AF547" s="204"/>
      <c r="AG547" s="204"/>
      <c r="AH547" s="209"/>
      <c r="AI547" s="209"/>
      <c r="AJ547" s="209"/>
      <c r="AK547" s="209"/>
      <c r="AL547" s="209"/>
      <c r="AM547" s="209"/>
    </row>
    <row r="548" spans="1:39" ht="18" customHeight="1" thickBot="1">
      <c r="A548" s="207" t="s">
        <v>300</v>
      </c>
      <c r="B548" s="208"/>
      <c r="C548" s="208"/>
      <c r="D548" s="204"/>
      <c r="E548" s="204"/>
      <c r="F548" s="204"/>
      <c r="G548" s="204"/>
      <c r="H548" s="204"/>
      <c r="I548" s="204"/>
      <c r="J548" s="204"/>
      <c r="K548" s="204"/>
      <c r="L548" s="204"/>
      <c r="M548" s="204"/>
      <c r="N548" s="204"/>
      <c r="O548" s="204"/>
      <c r="P548" s="204"/>
      <c r="Q548" s="204"/>
      <c r="R548" s="204"/>
      <c r="S548" s="204"/>
      <c r="T548" s="204"/>
      <c r="U548" s="204"/>
      <c r="V548" s="204"/>
      <c r="W548" s="204"/>
      <c r="X548" s="204"/>
      <c r="Y548" s="204"/>
      <c r="Z548" s="204"/>
      <c r="AA548" s="204"/>
      <c r="AB548" s="204"/>
      <c r="AC548" s="204"/>
      <c r="AD548" s="204"/>
      <c r="AE548" s="204"/>
      <c r="AF548" s="204"/>
      <c r="AG548" s="204"/>
      <c r="AH548" s="209"/>
      <c r="AI548" s="209"/>
      <c r="AJ548" s="209"/>
      <c r="AK548" s="209"/>
      <c r="AL548" s="209"/>
      <c r="AM548" s="209"/>
    </row>
    <row r="549" spans="1:39" ht="15" customHeight="1">
      <c r="A549" s="210"/>
      <c r="B549" s="762">
        <f>B543+1</f>
        <v>118</v>
      </c>
      <c r="C549" s="763"/>
      <c r="D549" s="802" t="s">
        <v>262</v>
      </c>
      <c r="E549" s="803"/>
      <c r="F549" s="803"/>
      <c r="G549" s="803"/>
      <c r="H549" s="803"/>
      <c r="I549" s="803"/>
      <c r="J549" s="803"/>
      <c r="K549" s="803"/>
      <c r="L549" s="803"/>
      <c r="M549" s="803"/>
      <c r="N549" s="803"/>
      <c r="O549" s="803"/>
      <c r="P549" s="803"/>
      <c r="Q549" s="803"/>
      <c r="R549" s="803"/>
      <c r="S549" s="803"/>
      <c r="T549" s="803"/>
      <c r="U549" s="803"/>
      <c r="V549" s="803"/>
      <c r="W549" s="803"/>
      <c r="X549" s="803"/>
      <c r="Y549" s="803"/>
      <c r="Z549" s="803"/>
      <c r="AA549" s="803"/>
      <c r="AB549" s="803"/>
      <c r="AC549" s="803"/>
      <c r="AD549" s="803"/>
      <c r="AE549" s="803"/>
      <c r="AF549" s="803"/>
      <c r="AG549" s="803"/>
      <c r="AH549" s="762"/>
      <c r="AI549" s="766"/>
      <c r="AJ549" s="766"/>
      <c r="AK549" s="766"/>
      <c r="AL549" s="766"/>
      <c r="AM549" s="767"/>
    </row>
    <row r="550" spans="1:39" ht="15" customHeight="1">
      <c r="A550" s="210"/>
      <c r="B550" s="711"/>
      <c r="C550" s="712"/>
      <c r="D550" s="754"/>
      <c r="E550" s="755"/>
      <c r="F550" s="755"/>
      <c r="G550" s="755"/>
      <c r="H550" s="755"/>
      <c r="I550" s="755"/>
      <c r="J550" s="755"/>
      <c r="K550" s="755"/>
      <c r="L550" s="755"/>
      <c r="M550" s="755"/>
      <c r="N550" s="755"/>
      <c r="O550" s="755"/>
      <c r="P550" s="755"/>
      <c r="Q550" s="755"/>
      <c r="R550" s="755"/>
      <c r="S550" s="755"/>
      <c r="T550" s="755"/>
      <c r="U550" s="755"/>
      <c r="V550" s="755"/>
      <c r="W550" s="755"/>
      <c r="X550" s="755"/>
      <c r="Y550" s="755"/>
      <c r="Z550" s="755"/>
      <c r="AA550" s="755"/>
      <c r="AB550" s="755"/>
      <c r="AC550" s="755"/>
      <c r="AD550" s="755"/>
      <c r="AE550" s="755"/>
      <c r="AF550" s="755"/>
      <c r="AG550" s="755"/>
      <c r="AH550" s="711"/>
      <c r="AI550" s="726"/>
      <c r="AJ550" s="726"/>
      <c r="AK550" s="726"/>
      <c r="AL550" s="726"/>
      <c r="AM550" s="727"/>
    </row>
    <row r="551" spans="1:39" ht="15" customHeight="1" thickBot="1">
      <c r="A551" s="210"/>
      <c r="B551" s="751"/>
      <c r="C551" s="752"/>
      <c r="D551" s="757"/>
      <c r="E551" s="758"/>
      <c r="F551" s="758"/>
      <c r="G551" s="758"/>
      <c r="H551" s="758"/>
      <c r="I551" s="758"/>
      <c r="J551" s="758"/>
      <c r="K551" s="758"/>
      <c r="L551" s="758"/>
      <c r="M551" s="758"/>
      <c r="N551" s="758"/>
      <c r="O551" s="758"/>
      <c r="P551" s="758"/>
      <c r="Q551" s="758"/>
      <c r="R551" s="758"/>
      <c r="S551" s="758"/>
      <c r="T551" s="758"/>
      <c r="U551" s="758"/>
      <c r="V551" s="758"/>
      <c r="W551" s="758"/>
      <c r="X551" s="758"/>
      <c r="Y551" s="758"/>
      <c r="Z551" s="758"/>
      <c r="AA551" s="758"/>
      <c r="AB551" s="758"/>
      <c r="AC551" s="758"/>
      <c r="AD551" s="758"/>
      <c r="AE551" s="758"/>
      <c r="AF551" s="758"/>
      <c r="AG551" s="758"/>
      <c r="AH551" s="751"/>
      <c r="AI551" s="760"/>
      <c r="AJ551" s="760"/>
      <c r="AK551" s="760"/>
      <c r="AL551" s="760"/>
      <c r="AM551" s="761"/>
    </row>
    <row r="552" spans="1:39" ht="18" customHeight="1">
      <c r="A552" s="210"/>
      <c r="B552" s="208"/>
      <c r="C552" s="208"/>
      <c r="D552" s="204"/>
      <c r="E552" s="204"/>
      <c r="F552" s="204"/>
      <c r="G552" s="204"/>
      <c r="H552" s="204"/>
      <c r="I552" s="204"/>
      <c r="J552" s="204"/>
      <c r="K552" s="204"/>
      <c r="L552" s="204"/>
      <c r="M552" s="204"/>
      <c r="N552" s="204"/>
      <c r="O552" s="204"/>
      <c r="P552" s="204"/>
      <c r="Q552" s="204"/>
      <c r="R552" s="204"/>
      <c r="S552" s="204"/>
      <c r="T552" s="204"/>
      <c r="U552" s="204"/>
      <c r="V552" s="204"/>
      <c r="W552" s="204"/>
      <c r="X552" s="204"/>
      <c r="Y552" s="204"/>
      <c r="Z552" s="204"/>
      <c r="AA552" s="204"/>
      <c r="AB552" s="204"/>
      <c r="AC552" s="204"/>
      <c r="AD552" s="204"/>
      <c r="AE552" s="204"/>
      <c r="AF552" s="204"/>
      <c r="AG552" s="204"/>
      <c r="AH552" s="209"/>
      <c r="AI552" s="209"/>
      <c r="AJ552" s="209"/>
      <c r="AK552" s="209"/>
      <c r="AL552" s="209"/>
      <c r="AM552" s="209"/>
    </row>
    <row r="553" spans="1:39" ht="18" customHeight="1" thickBot="1">
      <c r="A553" s="207" t="s">
        <v>301</v>
      </c>
      <c r="B553" s="208"/>
      <c r="C553" s="208"/>
      <c r="D553" s="221"/>
      <c r="E553" s="221"/>
      <c r="F553" s="221"/>
      <c r="G553" s="221"/>
      <c r="H553" s="221"/>
      <c r="I553" s="221"/>
      <c r="J553" s="221"/>
      <c r="K553" s="221"/>
      <c r="L553" s="221"/>
      <c r="M553" s="221"/>
      <c r="N553" s="221"/>
      <c r="O553" s="221"/>
      <c r="P553" s="221"/>
      <c r="Q553" s="221"/>
      <c r="R553" s="221"/>
      <c r="S553" s="221"/>
      <c r="T553" s="221"/>
      <c r="U553" s="221"/>
      <c r="V553" s="221"/>
      <c r="W553" s="221"/>
      <c r="X553" s="221"/>
      <c r="Y553" s="221"/>
      <c r="Z553" s="221"/>
      <c r="AA553" s="221"/>
      <c r="AB553" s="221"/>
      <c r="AC553" s="221"/>
      <c r="AD553" s="221"/>
      <c r="AE553" s="221"/>
      <c r="AF553" s="221"/>
      <c r="AG553" s="221"/>
      <c r="AH553" s="209"/>
      <c r="AI553" s="209"/>
      <c r="AJ553" s="209"/>
      <c r="AK553" s="209"/>
      <c r="AL553" s="209"/>
      <c r="AM553" s="209"/>
    </row>
    <row r="554" spans="1:39" ht="15" customHeight="1">
      <c r="A554" s="210"/>
      <c r="B554" s="907">
        <f>B549+1</f>
        <v>119</v>
      </c>
      <c r="C554" s="908"/>
      <c r="D554" s="911" t="s">
        <v>263</v>
      </c>
      <c r="E554" s="911"/>
      <c r="F554" s="911"/>
      <c r="G554" s="911"/>
      <c r="H554" s="911"/>
      <c r="I554" s="911"/>
      <c r="J554" s="911"/>
      <c r="K554" s="911"/>
      <c r="L554" s="911"/>
      <c r="M554" s="911"/>
      <c r="N554" s="911"/>
      <c r="O554" s="911"/>
      <c r="P554" s="911"/>
      <c r="Q554" s="911"/>
      <c r="R554" s="911"/>
      <c r="S554" s="911"/>
      <c r="T554" s="911"/>
      <c r="U554" s="911"/>
      <c r="V554" s="911"/>
      <c r="W554" s="911"/>
      <c r="X554" s="911"/>
      <c r="Y554" s="911"/>
      <c r="Z554" s="911"/>
      <c r="AA554" s="911"/>
      <c r="AB554" s="911"/>
      <c r="AC554" s="911"/>
      <c r="AD554" s="911"/>
      <c r="AE554" s="911"/>
      <c r="AF554" s="911"/>
      <c r="AG554" s="912"/>
      <c r="AH554" s="907"/>
      <c r="AI554" s="908"/>
      <c r="AJ554" s="908"/>
      <c r="AK554" s="908"/>
      <c r="AL554" s="908"/>
      <c r="AM554" s="915"/>
    </row>
    <row r="555" spans="1:39" ht="15" customHeight="1">
      <c r="A555" s="210"/>
      <c r="B555" s="775"/>
      <c r="C555" s="776"/>
      <c r="D555" s="769"/>
      <c r="E555" s="769"/>
      <c r="F555" s="769"/>
      <c r="G555" s="769"/>
      <c r="H555" s="769"/>
      <c r="I555" s="769"/>
      <c r="J555" s="769"/>
      <c r="K555" s="769"/>
      <c r="L555" s="769"/>
      <c r="M555" s="769"/>
      <c r="N555" s="769"/>
      <c r="O555" s="769"/>
      <c r="P555" s="769"/>
      <c r="Q555" s="769"/>
      <c r="R555" s="769"/>
      <c r="S555" s="769"/>
      <c r="T555" s="769"/>
      <c r="U555" s="769"/>
      <c r="V555" s="769"/>
      <c r="W555" s="769"/>
      <c r="X555" s="769"/>
      <c r="Y555" s="769"/>
      <c r="Z555" s="769"/>
      <c r="AA555" s="769"/>
      <c r="AB555" s="769"/>
      <c r="AC555" s="769"/>
      <c r="AD555" s="769"/>
      <c r="AE555" s="769"/>
      <c r="AF555" s="769"/>
      <c r="AG555" s="754"/>
      <c r="AH555" s="775"/>
      <c r="AI555" s="776"/>
      <c r="AJ555" s="776"/>
      <c r="AK555" s="776"/>
      <c r="AL555" s="776"/>
      <c r="AM555" s="777"/>
    </row>
    <row r="556" spans="1:39" ht="15" customHeight="1">
      <c r="A556" s="210"/>
      <c r="B556" s="909"/>
      <c r="C556" s="910"/>
      <c r="D556" s="913"/>
      <c r="E556" s="913"/>
      <c r="F556" s="913"/>
      <c r="G556" s="913"/>
      <c r="H556" s="913"/>
      <c r="I556" s="913"/>
      <c r="J556" s="913"/>
      <c r="K556" s="913"/>
      <c r="L556" s="913"/>
      <c r="M556" s="913"/>
      <c r="N556" s="913"/>
      <c r="O556" s="913"/>
      <c r="P556" s="913"/>
      <c r="Q556" s="913"/>
      <c r="R556" s="913"/>
      <c r="S556" s="913"/>
      <c r="T556" s="913"/>
      <c r="U556" s="913"/>
      <c r="V556" s="913"/>
      <c r="W556" s="913"/>
      <c r="X556" s="913"/>
      <c r="Y556" s="913"/>
      <c r="Z556" s="913"/>
      <c r="AA556" s="913"/>
      <c r="AB556" s="913"/>
      <c r="AC556" s="913"/>
      <c r="AD556" s="913"/>
      <c r="AE556" s="913"/>
      <c r="AF556" s="913"/>
      <c r="AG556" s="914"/>
      <c r="AH556" s="909"/>
      <c r="AI556" s="910"/>
      <c r="AJ556" s="910"/>
      <c r="AK556" s="910"/>
      <c r="AL556" s="910"/>
      <c r="AM556" s="916"/>
    </row>
    <row r="557" spans="1:39" ht="15" customHeight="1">
      <c r="A557" s="210"/>
      <c r="B557" s="772">
        <f>B554+1</f>
        <v>120</v>
      </c>
      <c r="C557" s="773"/>
      <c r="D557" s="768" t="s">
        <v>264</v>
      </c>
      <c r="E557" s="768"/>
      <c r="F557" s="768"/>
      <c r="G557" s="768"/>
      <c r="H557" s="768"/>
      <c r="I557" s="768"/>
      <c r="J557" s="768"/>
      <c r="K557" s="768"/>
      <c r="L557" s="768"/>
      <c r="M557" s="768"/>
      <c r="N557" s="768"/>
      <c r="O557" s="768"/>
      <c r="P557" s="768"/>
      <c r="Q557" s="768"/>
      <c r="R557" s="768"/>
      <c r="S557" s="768"/>
      <c r="T557" s="768"/>
      <c r="U557" s="768"/>
      <c r="V557" s="768"/>
      <c r="W557" s="768"/>
      <c r="X557" s="768"/>
      <c r="Y557" s="768"/>
      <c r="Z557" s="768"/>
      <c r="AA557" s="768"/>
      <c r="AB557" s="768"/>
      <c r="AC557" s="768"/>
      <c r="AD557" s="768"/>
      <c r="AE557" s="768"/>
      <c r="AF557" s="768"/>
      <c r="AG557" s="748"/>
      <c r="AH557" s="772"/>
      <c r="AI557" s="773"/>
      <c r="AJ557" s="773"/>
      <c r="AK557" s="773"/>
      <c r="AL557" s="773"/>
      <c r="AM557" s="774"/>
    </row>
    <row r="558" spans="1:39" ht="15" customHeight="1">
      <c r="A558" s="210"/>
      <c r="B558" s="775"/>
      <c r="C558" s="776"/>
      <c r="D558" s="769"/>
      <c r="E558" s="769"/>
      <c r="F558" s="769"/>
      <c r="G558" s="769"/>
      <c r="H558" s="769"/>
      <c r="I558" s="769"/>
      <c r="J558" s="769"/>
      <c r="K558" s="769"/>
      <c r="L558" s="769"/>
      <c r="M558" s="769"/>
      <c r="N558" s="769"/>
      <c r="O558" s="769"/>
      <c r="P558" s="769"/>
      <c r="Q558" s="769"/>
      <c r="R558" s="769"/>
      <c r="S558" s="769"/>
      <c r="T558" s="769"/>
      <c r="U558" s="769"/>
      <c r="V558" s="769"/>
      <c r="W558" s="769"/>
      <c r="X558" s="769"/>
      <c r="Y558" s="769"/>
      <c r="Z558" s="769"/>
      <c r="AA558" s="769"/>
      <c r="AB558" s="769"/>
      <c r="AC558" s="769"/>
      <c r="AD558" s="769"/>
      <c r="AE558" s="769"/>
      <c r="AF558" s="769"/>
      <c r="AG558" s="754"/>
      <c r="AH558" s="775"/>
      <c r="AI558" s="776"/>
      <c r="AJ558" s="776"/>
      <c r="AK558" s="776"/>
      <c r="AL558" s="776"/>
      <c r="AM558" s="777"/>
    </row>
    <row r="559" spans="1:39" ht="15" customHeight="1">
      <c r="A559" s="210"/>
      <c r="B559" s="775"/>
      <c r="C559" s="776"/>
      <c r="D559" s="769"/>
      <c r="E559" s="769"/>
      <c r="F559" s="769"/>
      <c r="G559" s="769"/>
      <c r="H559" s="769"/>
      <c r="I559" s="769"/>
      <c r="J559" s="769"/>
      <c r="K559" s="769"/>
      <c r="L559" s="769"/>
      <c r="M559" s="769"/>
      <c r="N559" s="769"/>
      <c r="O559" s="769"/>
      <c r="P559" s="769"/>
      <c r="Q559" s="769"/>
      <c r="R559" s="769"/>
      <c r="S559" s="769"/>
      <c r="T559" s="769"/>
      <c r="U559" s="769"/>
      <c r="V559" s="769"/>
      <c r="W559" s="769"/>
      <c r="X559" s="769"/>
      <c r="Y559" s="769"/>
      <c r="Z559" s="769"/>
      <c r="AA559" s="769"/>
      <c r="AB559" s="769"/>
      <c r="AC559" s="769"/>
      <c r="AD559" s="769"/>
      <c r="AE559" s="769"/>
      <c r="AF559" s="769"/>
      <c r="AG559" s="754"/>
      <c r="AH559" s="775"/>
      <c r="AI559" s="776"/>
      <c r="AJ559" s="776"/>
      <c r="AK559" s="776"/>
      <c r="AL559" s="776"/>
      <c r="AM559" s="777"/>
    </row>
    <row r="560" spans="1:39" ht="15" customHeight="1">
      <c r="A560" s="210"/>
      <c r="B560" s="775"/>
      <c r="C560" s="776"/>
      <c r="D560" s="769"/>
      <c r="E560" s="769"/>
      <c r="F560" s="769"/>
      <c r="G560" s="769"/>
      <c r="H560" s="769"/>
      <c r="I560" s="769"/>
      <c r="J560" s="769"/>
      <c r="K560" s="769"/>
      <c r="L560" s="769"/>
      <c r="M560" s="769"/>
      <c r="N560" s="769"/>
      <c r="O560" s="769"/>
      <c r="P560" s="769"/>
      <c r="Q560" s="769"/>
      <c r="R560" s="769"/>
      <c r="S560" s="769"/>
      <c r="T560" s="769"/>
      <c r="U560" s="769"/>
      <c r="V560" s="769"/>
      <c r="W560" s="769"/>
      <c r="X560" s="769"/>
      <c r="Y560" s="769"/>
      <c r="Z560" s="769"/>
      <c r="AA560" s="769"/>
      <c r="AB560" s="769"/>
      <c r="AC560" s="769"/>
      <c r="AD560" s="769"/>
      <c r="AE560" s="769"/>
      <c r="AF560" s="769"/>
      <c r="AG560" s="754"/>
      <c r="AH560" s="775"/>
      <c r="AI560" s="776"/>
      <c r="AJ560" s="776"/>
      <c r="AK560" s="776"/>
      <c r="AL560" s="776"/>
      <c r="AM560" s="777"/>
    </row>
    <row r="561" spans="1:39" ht="15" customHeight="1">
      <c r="A561" s="210"/>
      <c r="B561" s="775"/>
      <c r="C561" s="776"/>
      <c r="D561" s="769"/>
      <c r="E561" s="769"/>
      <c r="F561" s="769"/>
      <c r="G561" s="769"/>
      <c r="H561" s="769"/>
      <c r="I561" s="769"/>
      <c r="J561" s="769"/>
      <c r="K561" s="769"/>
      <c r="L561" s="769"/>
      <c r="M561" s="769"/>
      <c r="N561" s="769"/>
      <c r="O561" s="769"/>
      <c r="P561" s="769"/>
      <c r="Q561" s="769"/>
      <c r="R561" s="769"/>
      <c r="S561" s="769"/>
      <c r="T561" s="769"/>
      <c r="U561" s="769"/>
      <c r="V561" s="769"/>
      <c r="W561" s="769"/>
      <c r="X561" s="769"/>
      <c r="Y561" s="769"/>
      <c r="Z561" s="769"/>
      <c r="AA561" s="769"/>
      <c r="AB561" s="769"/>
      <c r="AC561" s="769"/>
      <c r="AD561" s="769"/>
      <c r="AE561" s="769"/>
      <c r="AF561" s="769"/>
      <c r="AG561" s="754"/>
      <c r="AH561" s="775"/>
      <c r="AI561" s="776"/>
      <c r="AJ561" s="776"/>
      <c r="AK561" s="776"/>
      <c r="AL561" s="776"/>
      <c r="AM561" s="777"/>
    </row>
    <row r="562" spans="1:39" ht="18" customHeight="1" thickBot="1">
      <c r="A562" s="210"/>
      <c r="B562" s="778"/>
      <c r="C562" s="779"/>
      <c r="D562" s="770"/>
      <c r="E562" s="770"/>
      <c r="F562" s="770"/>
      <c r="G562" s="770"/>
      <c r="H562" s="770"/>
      <c r="I562" s="770"/>
      <c r="J562" s="770"/>
      <c r="K562" s="770"/>
      <c r="L562" s="770"/>
      <c r="M562" s="770"/>
      <c r="N562" s="770"/>
      <c r="O562" s="770"/>
      <c r="P562" s="770"/>
      <c r="Q562" s="770"/>
      <c r="R562" s="770"/>
      <c r="S562" s="770"/>
      <c r="T562" s="770"/>
      <c r="U562" s="770"/>
      <c r="V562" s="770"/>
      <c r="W562" s="770"/>
      <c r="X562" s="770"/>
      <c r="Y562" s="770"/>
      <c r="Z562" s="770"/>
      <c r="AA562" s="770"/>
      <c r="AB562" s="770"/>
      <c r="AC562" s="770"/>
      <c r="AD562" s="770"/>
      <c r="AE562" s="770"/>
      <c r="AF562" s="770"/>
      <c r="AG562" s="771"/>
      <c r="AH562" s="778"/>
      <c r="AI562" s="779"/>
      <c r="AJ562" s="779"/>
      <c r="AK562" s="779"/>
      <c r="AL562" s="779"/>
      <c r="AM562" s="780"/>
    </row>
    <row r="563" spans="1:39" ht="18" customHeight="1">
      <c r="A563" s="42"/>
      <c r="B563" s="38"/>
      <c r="C563" s="85"/>
      <c r="D563" s="85"/>
      <c r="E563" s="85"/>
      <c r="F563" s="85"/>
      <c r="G563" s="85"/>
      <c r="H563" s="85"/>
      <c r="I563" s="85"/>
      <c r="J563" s="85"/>
      <c r="K563" s="85"/>
      <c r="L563" s="85"/>
      <c r="M563" s="85"/>
      <c r="N563" s="85"/>
      <c r="O563" s="85"/>
      <c r="P563" s="85"/>
      <c r="Q563" s="78"/>
      <c r="R563" s="78"/>
      <c r="S563" s="78"/>
      <c r="T563" s="78"/>
      <c r="U563" s="78"/>
      <c r="V563" s="78"/>
      <c r="W563" s="78"/>
      <c r="X563" s="78"/>
      <c r="Y563" s="78"/>
      <c r="Z563" s="78"/>
      <c r="AA563" s="78"/>
      <c r="AB563" s="78"/>
      <c r="AC563" s="78"/>
      <c r="AD563" s="78"/>
      <c r="AE563" s="78"/>
      <c r="AF563" s="78"/>
      <c r="AG563" s="78"/>
      <c r="AH563" s="78"/>
      <c r="AI563" s="78"/>
      <c r="AJ563" s="78"/>
      <c r="AK563" s="78"/>
      <c r="AL563" s="78"/>
      <c r="AM563" s="43"/>
    </row>
    <row r="564" spans="1:39" ht="18" customHeight="1">
      <c r="A564" s="42"/>
      <c r="B564" s="38"/>
      <c r="C564" s="85"/>
      <c r="D564" s="85"/>
      <c r="E564" s="85"/>
      <c r="F564" s="85"/>
      <c r="G564" s="85"/>
      <c r="H564" s="85"/>
      <c r="I564" s="85"/>
      <c r="J564" s="85"/>
      <c r="K564" s="85"/>
      <c r="L564" s="85"/>
      <c r="M564" s="85"/>
      <c r="N564" s="85"/>
      <c r="O564" s="85"/>
      <c r="P564" s="85"/>
      <c r="Q564" s="78"/>
      <c r="R564" s="78"/>
      <c r="S564" s="78"/>
      <c r="T564" s="78"/>
      <c r="U564" s="78"/>
      <c r="V564" s="78"/>
      <c r="W564" s="78"/>
      <c r="X564" s="78"/>
      <c r="Y564" s="78"/>
      <c r="Z564" s="78"/>
      <c r="AA564" s="78"/>
      <c r="AB564" s="78"/>
      <c r="AC564" s="78"/>
      <c r="AD564" s="78"/>
      <c r="AE564" s="78"/>
      <c r="AF564" s="78"/>
      <c r="AG564" s="78"/>
      <c r="AH564" s="78"/>
      <c r="AI564" s="78"/>
      <c r="AJ564" s="78"/>
      <c r="AK564" s="78"/>
      <c r="AL564" s="78"/>
      <c r="AM564" s="43"/>
    </row>
    <row r="565" spans="1:39" ht="18" customHeight="1">
      <c r="A565" s="42"/>
      <c r="B565" s="38"/>
      <c r="C565" s="85"/>
      <c r="D565" s="85"/>
      <c r="E565" s="85"/>
      <c r="F565" s="85"/>
      <c r="G565" s="85"/>
      <c r="H565" s="85"/>
      <c r="I565" s="85"/>
      <c r="J565" s="85"/>
      <c r="K565" s="85"/>
      <c r="L565" s="85"/>
      <c r="M565" s="85"/>
      <c r="N565" s="85"/>
      <c r="O565" s="85"/>
      <c r="P565" s="85"/>
      <c r="Q565" s="78"/>
      <c r="R565" s="78"/>
      <c r="S565" s="78"/>
      <c r="T565" s="78"/>
      <c r="U565" s="78"/>
      <c r="V565" s="78"/>
      <c r="W565" s="78"/>
      <c r="X565" s="78"/>
      <c r="Y565" s="78"/>
      <c r="Z565" s="78"/>
      <c r="AA565" s="78"/>
      <c r="AB565" s="78"/>
      <c r="AC565" s="78"/>
      <c r="AD565" s="78"/>
      <c r="AE565" s="78"/>
      <c r="AF565" s="78"/>
      <c r="AG565" s="78"/>
      <c r="AH565" s="78"/>
      <c r="AI565" s="78"/>
      <c r="AJ565" s="78"/>
      <c r="AK565" s="78"/>
      <c r="AL565" s="78"/>
      <c r="AM565" s="43"/>
    </row>
    <row r="566" spans="1:39" ht="18" customHeight="1">
      <c r="A566" s="42"/>
      <c r="B566" s="38"/>
      <c r="C566" s="85"/>
      <c r="D566" s="85"/>
      <c r="E566" s="85"/>
      <c r="F566" s="85"/>
      <c r="G566" s="85"/>
      <c r="H566" s="85"/>
      <c r="I566" s="85"/>
      <c r="J566" s="85"/>
      <c r="K566" s="85"/>
      <c r="L566" s="85"/>
      <c r="M566" s="85"/>
      <c r="N566" s="85"/>
      <c r="O566" s="85"/>
      <c r="P566" s="85"/>
      <c r="Q566" s="78"/>
      <c r="R566" s="78"/>
      <c r="S566" s="78"/>
      <c r="T566" s="78"/>
      <c r="U566" s="78"/>
      <c r="V566" s="78"/>
      <c r="W566" s="78"/>
      <c r="X566" s="78"/>
      <c r="Y566" s="78"/>
      <c r="Z566" s="78"/>
      <c r="AA566" s="78"/>
      <c r="AB566" s="78"/>
      <c r="AC566" s="78"/>
      <c r="AD566" s="78"/>
      <c r="AE566" s="78"/>
      <c r="AF566" s="78"/>
      <c r="AG566" s="78"/>
      <c r="AH566" s="78"/>
      <c r="AI566" s="78"/>
      <c r="AJ566" s="78"/>
      <c r="AK566" s="78"/>
      <c r="AL566" s="78"/>
      <c r="AM566" s="43"/>
    </row>
    <row r="567" spans="1:39" ht="18" customHeight="1">
      <c r="A567" s="42"/>
      <c r="B567" s="38"/>
      <c r="C567" s="85"/>
      <c r="D567" s="85"/>
      <c r="E567" s="85"/>
      <c r="F567" s="85"/>
      <c r="G567" s="85"/>
      <c r="H567" s="85"/>
      <c r="I567" s="85"/>
      <c r="J567" s="85"/>
      <c r="K567" s="85"/>
      <c r="L567" s="85"/>
      <c r="M567" s="85"/>
      <c r="N567" s="85"/>
      <c r="O567" s="85"/>
      <c r="P567" s="85"/>
      <c r="Q567" s="78"/>
      <c r="R567" s="78"/>
      <c r="S567" s="78"/>
      <c r="T567" s="78"/>
      <c r="U567" s="78"/>
      <c r="V567" s="78"/>
      <c r="W567" s="78"/>
      <c r="X567" s="78"/>
      <c r="Y567" s="78"/>
      <c r="Z567" s="78"/>
      <c r="AA567" s="78"/>
      <c r="AB567" s="78"/>
      <c r="AC567" s="78"/>
      <c r="AD567" s="78"/>
      <c r="AE567" s="78"/>
      <c r="AF567" s="78"/>
      <c r="AG567" s="78"/>
      <c r="AH567" s="78"/>
      <c r="AI567" s="78"/>
      <c r="AJ567" s="78"/>
      <c r="AK567" s="78"/>
      <c r="AL567" s="78"/>
      <c r="AM567" s="43"/>
    </row>
  </sheetData>
  <mergeCells count="481">
    <mergeCell ref="B313:C327"/>
    <mergeCell ref="B557:C562"/>
    <mergeCell ref="R294:AK294"/>
    <mergeCell ref="B412:C413"/>
    <mergeCell ref="D412:AG413"/>
    <mergeCell ref="AH412:AM413"/>
    <mergeCell ref="B414:C415"/>
    <mergeCell ref="D414:AG415"/>
    <mergeCell ref="AH414:AM415"/>
    <mergeCell ref="D434:AM435"/>
    <mergeCell ref="D463:AM465"/>
    <mergeCell ref="B450:C452"/>
    <mergeCell ref="D450:AG452"/>
    <mergeCell ref="AH450:AM452"/>
    <mergeCell ref="B441:C444"/>
    <mergeCell ref="D441:AG444"/>
    <mergeCell ref="AH441:AM444"/>
    <mergeCell ref="AH437:AM438"/>
    <mergeCell ref="B399:C401"/>
    <mergeCell ref="D397:AM397"/>
    <mergeCell ref="B437:C438"/>
    <mergeCell ref="D437:AG438"/>
    <mergeCell ref="B427:C429"/>
    <mergeCell ref="B421:C423"/>
    <mergeCell ref="B554:C556"/>
    <mergeCell ref="D554:AG556"/>
    <mergeCell ref="AH554:AM556"/>
    <mergeCell ref="E480:F480"/>
    <mergeCell ref="B535:C536"/>
    <mergeCell ref="D535:AG536"/>
    <mergeCell ref="AH535:AM536"/>
    <mergeCell ref="B509:C513"/>
    <mergeCell ref="D509:AG513"/>
    <mergeCell ref="AH509:AM513"/>
    <mergeCell ref="B549:C551"/>
    <mergeCell ref="D549:AG551"/>
    <mergeCell ref="AH549:AM551"/>
    <mergeCell ref="Q480:X480"/>
    <mergeCell ref="B543:C546"/>
    <mergeCell ref="D543:AG546"/>
    <mergeCell ref="AH543:AM546"/>
    <mergeCell ref="B523:C524"/>
    <mergeCell ref="D523:AG524"/>
    <mergeCell ref="AH523:AM524"/>
    <mergeCell ref="B541:C542"/>
    <mergeCell ref="D541:AG542"/>
    <mergeCell ref="AH541:AM542"/>
    <mergeCell ref="D487:AG489"/>
    <mergeCell ref="AH475:AM477"/>
    <mergeCell ref="Q481:X481"/>
    <mergeCell ref="R289:AK289"/>
    <mergeCell ref="E304:AK304"/>
    <mergeCell ref="D309:AM309"/>
    <mergeCell ref="D310:AM312"/>
    <mergeCell ref="B330:C333"/>
    <mergeCell ref="F289:K289"/>
    <mergeCell ref="D410:AG411"/>
    <mergeCell ref="AH427:AM429"/>
    <mergeCell ref="AH430:AM433"/>
    <mergeCell ref="R291:AK291"/>
    <mergeCell ref="R292:AK292"/>
    <mergeCell ref="L292:Q292"/>
    <mergeCell ref="L290:Q290"/>
    <mergeCell ref="L291:Q291"/>
    <mergeCell ref="D290:E296"/>
    <mergeCell ref="F293:K293"/>
    <mergeCell ref="R293:AK293"/>
    <mergeCell ref="D427:AG429"/>
    <mergeCell ref="B430:C433"/>
    <mergeCell ref="D424:AM425"/>
    <mergeCell ref="F298:K298"/>
    <mergeCell ref="F297:K297"/>
    <mergeCell ref="L298:Q298"/>
    <mergeCell ref="D317:AG327"/>
    <mergeCell ref="B408:C409"/>
    <mergeCell ref="D408:AG409"/>
    <mergeCell ref="AH408:AM409"/>
    <mergeCell ref="B405:C407"/>
    <mergeCell ref="D405:AG407"/>
    <mergeCell ref="AH405:AM407"/>
    <mergeCell ref="D280:AM283"/>
    <mergeCell ref="D313:AG316"/>
    <mergeCell ref="AH313:AM327"/>
    <mergeCell ref="L293:Q293"/>
    <mergeCell ref="L296:Q296"/>
    <mergeCell ref="D399:AG401"/>
    <mergeCell ref="AH399:AM401"/>
    <mergeCell ref="B307:C312"/>
    <mergeCell ref="D307:AM308"/>
    <mergeCell ref="R290:AK290"/>
    <mergeCell ref="R297:AK297"/>
    <mergeCell ref="L289:Q289"/>
    <mergeCell ref="R298:AK298"/>
    <mergeCell ref="L294:Q294"/>
    <mergeCell ref="L295:Q295"/>
    <mergeCell ref="R296:AK296"/>
    <mergeCell ref="B243:C244"/>
    <mergeCell ref="D243:AG244"/>
    <mergeCell ref="AH243:AM244"/>
    <mergeCell ref="B249:C250"/>
    <mergeCell ref="D249:AG250"/>
    <mergeCell ref="AH249:AM250"/>
    <mergeCell ref="D247:AG248"/>
    <mergeCell ref="D218:AG220"/>
    <mergeCell ref="AH218:AM220"/>
    <mergeCell ref="D223:AM223"/>
    <mergeCell ref="D224:AM225"/>
    <mergeCell ref="D235:AG237"/>
    <mergeCell ref="AH247:AM248"/>
    <mergeCell ref="AH238:AM240"/>
    <mergeCell ref="B238:C240"/>
    <mergeCell ref="B228:C232"/>
    <mergeCell ref="D228:AG232"/>
    <mergeCell ref="AH228:AM232"/>
    <mergeCell ref="B218:C220"/>
    <mergeCell ref="AH140:AM144"/>
    <mergeCell ref="B145:C147"/>
    <mergeCell ref="D145:AG147"/>
    <mergeCell ref="AH145:AM147"/>
    <mergeCell ref="B148:C150"/>
    <mergeCell ref="D148:AG150"/>
    <mergeCell ref="AH148:AM150"/>
    <mergeCell ref="B151:C155"/>
    <mergeCell ref="D151:AG155"/>
    <mergeCell ref="AH151:AM155"/>
    <mergeCell ref="B137:C139"/>
    <mergeCell ref="D137:AG139"/>
    <mergeCell ref="AH137:AM139"/>
    <mergeCell ref="D94:AG95"/>
    <mergeCell ref="A1:A2"/>
    <mergeCell ref="B1:AM2"/>
    <mergeCell ref="AH3:AM3"/>
    <mergeCell ref="AH54:AM58"/>
    <mergeCell ref="AH59:AM63"/>
    <mergeCell ref="B76:C79"/>
    <mergeCell ref="D76:AG79"/>
    <mergeCell ref="D82:AG84"/>
    <mergeCell ref="AH82:AM84"/>
    <mergeCell ref="B54:C58"/>
    <mergeCell ref="B43:C46"/>
    <mergeCell ref="D43:AG46"/>
    <mergeCell ref="B47:C49"/>
    <mergeCell ref="D13:AG15"/>
    <mergeCell ref="AH13:AM15"/>
    <mergeCell ref="B16:C18"/>
    <mergeCell ref="AH16:AM18"/>
    <mergeCell ref="D38:AG40"/>
    <mergeCell ref="AH38:AM40"/>
    <mergeCell ref="D21:AG23"/>
    <mergeCell ref="B132:C136"/>
    <mergeCell ref="D132:AG136"/>
    <mergeCell ref="AH47:AM49"/>
    <mergeCell ref="D52:AG53"/>
    <mergeCell ref="AH52:AM53"/>
    <mergeCell ref="D54:AG58"/>
    <mergeCell ref="D85:AG87"/>
    <mergeCell ref="AH85:AM87"/>
    <mergeCell ref="AH64:AM65"/>
    <mergeCell ref="D66:AG69"/>
    <mergeCell ref="B100:C101"/>
    <mergeCell ref="D100:AG101"/>
    <mergeCell ref="AH100:AM101"/>
    <mergeCell ref="AH132:AM136"/>
    <mergeCell ref="D110:AG111"/>
    <mergeCell ref="AH110:AM111"/>
    <mergeCell ref="D129:AG131"/>
    <mergeCell ref="AH129:AM131"/>
    <mergeCell ref="AH107:AM109"/>
    <mergeCell ref="B115:C124"/>
    <mergeCell ref="B112:C114"/>
    <mergeCell ref="D112:AG114"/>
    <mergeCell ref="AH112:AM114"/>
    <mergeCell ref="D104:AG106"/>
    <mergeCell ref="D173:AM173"/>
    <mergeCell ref="D178:AM178"/>
    <mergeCell ref="B200:C203"/>
    <mergeCell ref="AH158:AM160"/>
    <mergeCell ref="B195:C197"/>
    <mergeCell ref="B181:C182"/>
    <mergeCell ref="AH195:AM197"/>
    <mergeCell ref="D241:AG242"/>
    <mergeCell ref="AH241:AM242"/>
    <mergeCell ref="B210:C215"/>
    <mergeCell ref="D210:AM212"/>
    <mergeCell ref="D161:AM162"/>
    <mergeCell ref="B221:C225"/>
    <mergeCell ref="D221:AM222"/>
    <mergeCell ref="B204:C209"/>
    <mergeCell ref="D214:AM215"/>
    <mergeCell ref="D174:AM175"/>
    <mergeCell ref="D171:AM172"/>
    <mergeCell ref="D195:AG197"/>
    <mergeCell ref="B171:C175"/>
    <mergeCell ref="D181:AG182"/>
    <mergeCell ref="AH181:AM182"/>
    <mergeCell ref="B183:C184"/>
    <mergeCell ref="D183:AG184"/>
    <mergeCell ref="F294:K294"/>
    <mergeCell ref="F295:K295"/>
    <mergeCell ref="B235:C237"/>
    <mergeCell ref="AH235:AM237"/>
    <mergeCell ref="AH273:AM275"/>
    <mergeCell ref="B284:AM284"/>
    <mergeCell ref="AH276:AM279"/>
    <mergeCell ref="E270:F270"/>
    <mergeCell ref="H270:AM270"/>
    <mergeCell ref="H265:AM265"/>
    <mergeCell ref="E266:F266"/>
    <mergeCell ref="H266:AM266"/>
    <mergeCell ref="E267:F267"/>
    <mergeCell ref="H267:AM267"/>
    <mergeCell ref="E265:F265"/>
    <mergeCell ref="D273:AG275"/>
    <mergeCell ref="D276:AG279"/>
    <mergeCell ref="B273:C275"/>
    <mergeCell ref="E269:F269"/>
    <mergeCell ref="B259:C270"/>
    <mergeCell ref="D238:AG240"/>
    <mergeCell ref="B241:C242"/>
    <mergeCell ref="B247:C248"/>
    <mergeCell ref="F292:K292"/>
    <mergeCell ref="B107:C109"/>
    <mergeCell ref="D107:AG109"/>
    <mergeCell ref="R295:AK295"/>
    <mergeCell ref="D208:AM209"/>
    <mergeCell ref="D213:AM213"/>
    <mergeCell ref="B161:C165"/>
    <mergeCell ref="B129:C131"/>
    <mergeCell ref="B125:C126"/>
    <mergeCell ref="D125:AG126"/>
    <mergeCell ref="AH125:AM126"/>
    <mergeCell ref="B140:C144"/>
    <mergeCell ref="D140:AG144"/>
    <mergeCell ref="D163:AM163"/>
    <mergeCell ref="D166:AM167"/>
    <mergeCell ref="D190:AG192"/>
    <mergeCell ref="B166:C170"/>
    <mergeCell ref="B190:C192"/>
    <mergeCell ref="B185:C187"/>
    <mergeCell ref="D179:AM180"/>
    <mergeCell ref="B158:C160"/>
    <mergeCell ref="D158:AG160"/>
    <mergeCell ref="D207:AM207"/>
    <mergeCell ref="D164:AM165"/>
    <mergeCell ref="D169:AM170"/>
    <mergeCell ref="B102:C103"/>
    <mergeCell ref="D102:AG103"/>
    <mergeCell ref="AH102:AM103"/>
    <mergeCell ref="B104:C106"/>
    <mergeCell ref="AH96:AM97"/>
    <mergeCell ref="B98:C99"/>
    <mergeCell ref="D98:AG99"/>
    <mergeCell ref="AH98:AM99"/>
    <mergeCell ref="B96:C97"/>
    <mergeCell ref="D96:AG97"/>
    <mergeCell ref="B38:C40"/>
    <mergeCell ref="AH76:AM79"/>
    <mergeCell ref="B66:C69"/>
    <mergeCell ref="B85:C87"/>
    <mergeCell ref="B91:C93"/>
    <mergeCell ref="D91:AG93"/>
    <mergeCell ref="AH91:AM93"/>
    <mergeCell ref="B94:C95"/>
    <mergeCell ref="AH66:AM69"/>
    <mergeCell ref="D70:AM73"/>
    <mergeCell ref="B59:C63"/>
    <mergeCell ref="D59:AG63"/>
    <mergeCell ref="B64:C65"/>
    <mergeCell ref="D64:AG65"/>
    <mergeCell ref="B52:C53"/>
    <mergeCell ref="AH43:AM46"/>
    <mergeCell ref="D47:AG49"/>
    <mergeCell ref="B82:C84"/>
    <mergeCell ref="B88:C90"/>
    <mergeCell ref="D88:AG90"/>
    <mergeCell ref="AH88:AM90"/>
    <mergeCell ref="B13:C15"/>
    <mergeCell ref="D16:AG18"/>
    <mergeCell ref="B33:C35"/>
    <mergeCell ref="D33:AG35"/>
    <mergeCell ref="B21:C23"/>
    <mergeCell ref="B5:C6"/>
    <mergeCell ref="D5:AG6"/>
    <mergeCell ref="AH5:AM6"/>
    <mergeCell ref="B7:C9"/>
    <mergeCell ref="D7:AG9"/>
    <mergeCell ref="AH7:AM9"/>
    <mergeCell ref="B10:C12"/>
    <mergeCell ref="D10:AG12"/>
    <mergeCell ref="AH10:AM12"/>
    <mergeCell ref="B24:C27"/>
    <mergeCell ref="D24:AG27"/>
    <mergeCell ref="AH24:AM27"/>
    <mergeCell ref="B28:C30"/>
    <mergeCell ref="AH21:AM23"/>
    <mergeCell ref="AH28:AM30"/>
    <mergeCell ref="AH33:AM35"/>
    <mergeCell ref="D28:AG30"/>
    <mergeCell ref="AH183:AM184"/>
    <mergeCell ref="B176:C180"/>
    <mergeCell ref="D176:AM177"/>
    <mergeCell ref="D204:AM206"/>
    <mergeCell ref="AH190:AM192"/>
    <mergeCell ref="D185:AG187"/>
    <mergeCell ref="AH185:AM187"/>
    <mergeCell ref="AH200:AM203"/>
    <mergeCell ref="D200:AG203"/>
    <mergeCell ref="D168:AM168"/>
    <mergeCell ref="F302:K302"/>
    <mergeCell ref="L302:Q302"/>
    <mergeCell ref="R302:AK302"/>
    <mergeCell ref="F303:K303"/>
    <mergeCell ref="B276:C279"/>
    <mergeCell ref="H263:AM263"/>
    <mergeCell ref="E264:F264"/>
    <mergeCell ref="H264:AM264"/>
    <mergeCell ref="B251:C253"/>
    <mergeCell ref="D251:AG253"/>
    <mergeCell ref="D256:AG258"/>
    <mergeCell ref="E263:F263"/>
    <mergeCell ref="D259:AM260"/>
    <mergeCell ref="AH256:AM258"/>
    <mergeCell ref="AH251:AM253"/>
    <mergeCell ref="B256:C258"/>
    <mergeCell ref="E268:F268"/>
    <mergeCell ref="H268:AM268"/>
    <mergeCell ref="E261:F261"/>
    <mergeCell ref="H261:AM261"/>
    <mergeCell ref="E262:F262"/>
    <mergeCell ref="H262:AM262"/>
    <mergeCell ref="H269:AM269"/>
    <mergeCell ref="F299:K299"/>
    <mergeCell ref="L299:Q299"/>
    <mergeCell ref="R299:AK299"/>
    <mergeCell ref="F300:K300"/>
    <mergeCell ref="L300:Q300"/>
    <mergeCell ref="R300:AK300"/>
    <mergeCell ref="F301:K301"/>
    <mergeCell ref="L301:Q301"/>
    <mergeCell ref="R301:AK301"/>
    <mergeCell ref="F290:K290"/>
    <mergeCell ref="F291:K291"/>
    <mergeCell ref="L303:Q303"/>
    <mergeCell ref="R303:AK303"/>
    <mergeCell ref="AD384:AJ384"/>
    <mergeCell ref="F385:I385"/>
    <mergeCell ref="AD385:AJ385"/>
    <mergeCell ref="D374:AM374"/>
    <mergeCell ref="D375:AM376"/>
    <mergeCell ref="D377:AM378"/>
    <mergeCell ref="D379:AM381"/>
    <mergeCell ref="AD372:AM373"/>
    <mergeCell ref="D372:AC373"/>
    <mergeCell ref="D342:AG349"/>
    <mergeCell ref="AH342:AM349"/>
    <mergeCell ref="E332:M332"/>
    <mergeCell ref="E333:M333"/>
    <mergeCell ref="O332:AD332"/>
    <mergeCell ref="O333:AD333"/>
    <mergeCell ref="D330:AM331"/>
    <mergeCell ref="D297:E303"/>
    <mergeCell ref="L297:Q297"/>
    <mergeCell ref="F296:K296"/>
    <mergeCell ref="E305:AK305"/>
    <mergeCell ref="B472:C474"/>
    <mergeCell ref="D472:AG474"/>
    <mergeCell ref="B453:C454"/>
    <mergeCell ref="D453:AG454"/>
    <mergeCell ref="AH453:AM454"/>
    <mergeCell ref="B455:C456"/>
    <mergeCell ref="D455:AG456"/>
    <mergeCell ref="AH455:AM456"/>
    <mergeCell ref="B386:C388"/>
    <mergeCell ref="D386:AG388"/>
    <mergeCell ref="AH386:AM388"/>
    <mergeCell ref="B389:C391"/>
    <mergeCell ref="D389:AG391"/>
    <mergeCell ref="AH389:AM391"/>
    <mergeCell ref="B392:C394"/>
    <mergeCell ref="D392:AG394"/>
    <mergeCell ref="AH392:AM394"/>
    <mergeCell ref="D430:AG433"/>
    <mergeCell ref="B410:C411"/>
    <mergeCell ref="AH410:AM411"/>
    <mergeCell ref="D421:AG423"/>
    <mergeCell ref="D416:AM419"/>
    <mergeCell ref="B447:C449"/>
    <mergeCell ref="D447:AG449"/>
    <mergeCell ref="B457:C459"/>
    <mergeCell ref="D457:AG459"/>
    <mergeCell ref="AH447:AM449"/>
    <mergeCell ref="AH421:AM423"/>
    <mergeCell ref="AH457:AM459"/>
    <mergeCell ref="E483:F483"/>
    <mergeCell ref="Q483:X483"/>
    <mergeCell ref="E482:F482"/>
    <mergeCell ref="Q482:X482"/>
    <mergeCell ref="D475:AG477"/>
    <mergeCell ref="B468:C471"/>
    <mergeCell ref="E479:F479"/>
    <mergeCell ref="Q479:X479"/>
    <mergeCell ref="D478:AM478"/>
    <mergeCell ref="B475:C477"/>
    <mergeCell ref="B478:C484"/>
    <mergeCell ref="E484:F484"/>
    <mergeCell ref="Q484:X484"/>
    <mergeCell ref="E481:F481"/>
    <mergeCell ref="AH468:AM471"/>
    <mergeCell ref="AH472:AM474"/>
    <mergeCell ref="B460:C465"/>
    <mergeCell ref="D460:AM461"/>
    <mergeCell ref="D462:AG462"/>
    <mergeCell ref="AH487:AM489"/>
    <mergeCell ref="B490:C492"/>
    <mergeCell ref="D490:AG492"/>
    <mergeCell ref="AH490:AM492"/>
    <mergeCell ref="B493:C495"/>
    <mergeCell ref="D493:AG495"/>
    <mergeCell ref="AH493:AM495"/>
    <mergeCell ref="B496:C497"/>
    <mergeCell ref="D496:AG497"/>
    <mergeCell ref="AH496:AM497"/>
    <mergeCell ref="B487:C489"/>
    <mergeCell ref="B498:C501"/>
    <mergeCell ref="D498:AG501"/>
    <mergeCell ref="AH498:AM501"/>
    <mergeCell ref="B502:C503"/>
    <mergeCell ref="D502:AG503"/>
    <mergeCell ref="AH502:AM503"/>
    <mergeCell ref="D557:AG562"/>
    <mergeCell ref="AH557:AM562"/>
    <mergeCell ref="AR15:BU16"/>
    <mergeCell ref="D115:AM116"/>
    <mergeCell ref="D117:AG119"/>
    <mergeCell ref="D120:AG121"/>
    <mergeCell ref="D122:AG124"/>
    <mergeCell ref="AH117:AM119"/>
    <mergeCell ref="AH120:AM121"/>
    <mergeCell ref="AH122:AM124"/>
    <mergeCell ref="AH94:AM95"/>
    <mergeCell ref="D504:AM505"/>
    <mergeCell ref="D468:AG471"/>
    <mergeCell ref="B402:AM404"/>
    <mergeCell ref="D395:AM396"/>
    <mergeCell ref="B369:C371"/>
    <mergeCell ref="D369:AG371"/>
    <mergeCell ref="AH369:AM371"/>
    <mergeCell ref="B372:C373"/>
    <mergeCell ref="B382:C385"/>
    <mergeCell ref="D382:AM382"/>
    <mergeCell ref="F383:I383"/>
    <mergeCell ref="AD383:AJ383"/>
    <mergeCell ref="F384:I384"/>
    <mergeCell ref="B110:C111"/>
    <mergeCell ref="B337:AM338"/>
    <mergeCell ref="B354:C355"/>
    <mergeCell ref="D354:AG355"/>
    <mergeCell ref="AH354:AM355"/>
    <mergeCell ref="B356:C365"/>
    <mergeCell ref="D356:AG365"/>
    <mergeCell ref="AH356:AM365"/>
    <mergeCell ref="B350:C351"/>
    <mergeCell ref="D350:AG351"/>
    <mergeCell ref="AH350:AM351"/>
    <mergeCell ref="B352:C353"/>
    <mergeCell ref="D352:AG353"/>
    <mergeCell ref="AH352:AM353"/>
    <mergeCell ref="B339:C341"/>
    <mergeCell ref="D339:AG341"/>
    <mergeCell ref="AH339:AM341"/>
    <mergeCell ref="B342:C349"/>
    <mergeCell ref="B507:AM508"/>
    <mergeCell ref="B514:C522"/>
    <mergeCell ref="D514:AG522"/>
    <mergeCell ref="AH514:AM522"/>
    <mergeCell ref="B525:C534"/>
    <mergeCell ref="D525:AG534"/>
    <mergeCell ref="AH525:AM534"/>
    <mergeCell ref="B537:C540"/>
    <mergeCell ref="D537:AG540"/>
    <mergeCell ref="AH537:AM540"/>
  </mergeCells>
  <phoneticPr fontId="4"/>
  <pageMargins left="0.39370078740157483" right="0.39370078740157483" top="0.39370078740157483" bottom="0.39370078740157483" header="0.31496062992125984" footer="0.27559055118110237"/>
  <pageSetup paperSize="9" scale="94" firstPageNumber="3" fitToHeight="0" orientation="portrait" useFirstPageNumber="1" r:id="rId1"/>
  <headerFooter alignWithMargins="0">
    <oddFooter>&amp;C- &amp;P -</oddFooter>
  </headerFooter>
  <rowBreaks count="11" manualBreakCount="11">
    <brk id="50" max="38" man="1"/>
    <brk id="109" max="38" man="1"/>
    <brk id="156" max="38" man="1"/>
    <brk id="203" max="38" man="1"/>
    <brk id="254" max="38" man="1"/>
    <brk id="306" max="38" man="1"/>
    <brk id="365" max="38" man="1"/>
    <brk id="419" max="38" man="1"/>
    <brk id="466" max="38" man="1"/>
    <brk id="505" max="38" man="1"/>
    <brk id="563"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BB108"/>
  <sheetViews>
    <sheetView showGridLines="0" view="pageBreakPreview" zoomScale="90" zoomScaleNormal="100" zoomScaleSheetLayoutView="90" workbookViewId="0"/>
  </sheetViews>
  <sheetFormatPr defaultRowHeight="13.5"/>
  <cols>
    <col min="1" max="1" width="1.375" style="223" customWidth="1"/>
    <col min="2" max="3" width="9" style="223"/>
    <col min="4" max="4" width="40.625" style="223" customWidth="1"/>
    <col min="5" max="16384" width="9" style="223"/>
  </cols>
  <sheetData>
    <row r="1" spans="2:11" ht="14.25">
      <c r="B1" s="223" t="s">
        <v>640</v>
      </c>
      <c r="D1" s="229"/>
      <c r="E1" s="229"/>
      <c r="F1" s="229"/>
    </row>
    <row r="2" spans="2:11" s="226" customFormat="1" ht="20.25" customHeight="1">
      <c r="B2" s="244" t="s">
        <v>639</v>
      </c>
      <c r="C2" s="244"/>
      <c r="D2" s="229"/>
      <c r="E2" s="229"/>
      <c r="F2" s="229"/>
    </row>
    <row r="3" spans="2:11" s="226" customFormat="1" ht="20.25" customHeight="1">
      <c r="B3" s="244"/>
      <c r="C3" s="244"/>
      <c r="D3" s="229"/>
      <c r="E3" s="229"/>
      <c r="F3" s="229"/>
    </row>
    <row r="4" spans="2:11" s="228" customFormat="1" ht="20.25" customHeight="1">
      <c r="B4" s="247"/>
      <c r="C4" s="229" t="s">
        <v>638</v>
      </c>
      <c r="D4" s="229"/>
      <c r="F4" s="926" t="s">
        <v>637</v>
      </c>
      <c r="G4" s="926"/>
      <c r="H4" s="926"/>
      <c r="I4" s="926"/>
      <c r="J4" s="926"/>
      <c r="K4" s="926"/>
    </row>
    <row r="5" spans="2:11" s="228" customFormat="1" ht="20.25" customHeight="1">
      <c r="B5" s="246"/>
      <c r="C5" s="230" t="s">
        <v>636</v>
      </c>
      <c r="D5" s="229"/>
      <c r="F5" s="926"/>
      <c r="G5" s="926"/>
      <c r="H5" s="926"/>
      <c r="I5" s="926"/>
      <c r="J5" s="926"/>
      <c r="K5" s="926"/>
    </row>
    <row r="6" spans="2:11" s="226" customFormat="1" ht="20.25" customHeight="1">
      <c r="B6" s="245" t="s">
        <v>635</v>
      </c>
      <c r="C6" s="229"/>
      <c r="D6" s="229"/>
      <c r="E6" s="243"/>
      <c r="F6" s="242"/>
    </row>
    <row r="7" spans="2:11" s="226" customFormat="1" ht="20.25" customHeight="1">
      <c r="B7" s="244"/>
      <c r="C7" s="244"/>
      <c r="D7" s="229"/>
      <c r="E7" s="243"/>
      <c r="F7" s="242"/>
    </row>
    <row r="8" spans="2:11" s="226" customFormat="1" ht="20.25" customHeight="1">
      <c r="B8" s="229" t="s">
        <v>634</v>
      </c>
      <c r="C8" s="244"/>
      <c r="D8" s="229"/>
      <c r="E8" s="243"/>
      <c r="F8" s="242"/>
    </row>
    <row r="9" spans="2:11" s="226" customFormat="1" ht="20.25" customHeight="1">
      <c r="B9" s="244"/>
      <c r="C9" s="244"/>
      <c r="D9" s="229"/>
      <c r="E9" s="229"/>
      <c r="F9" s="229"/>
    </row>
    <row r="10" spans="2:11" s="226" customFormat="1" ht="20.25" customHeight="1">
      <c r="B10" s="229" t="s">
        <v>633</v>
      </c>
      <c r="C10" s="244"/>
      <c r="D10" s="229"/>
      <c r="E10" s="229"/>
      <c r="F10" s="229"/>
    </row>
    <row r="11" spans="2:11" s="226" customFormat="1" ht="20.25" customHeight="1">
      <c r="B11" s="229"/>
      <c r="C11" s="244"/>
      <c r="D11" s="229"/>
    </row>
    <row r="12" spans="2:11" s="226" customFormat="1" ht="20.25" customHeight="1">
      <c r="B12" s="229" t="s">
        <v>632</v>
      </c>
      <c r="C12" s="244"/>
      <c r="D12" s="229"/>
    </row>
    <row r="13" spans="2:11" s="226" customFormat="1" ht="20.25" customHeight="1">
      <c r="B13" s="229"/>
      <c r="C13" s="244"/>
      <c r="D13" s="229"/>
    </row>
    <row r="14" spans="2:11" s="226" customFormat="1" ht="20.25" customHeight="1">
      <c r="B14" s="229" t="s">
        <v>631</v>
      </c>
      <c r="C14" s="244"/>
      <c r="D14" s="229"/>
    </row>
    <row r="15" spans="2:11" s="226" customFormat="1" ht="20.25" customHeight="1">
      <c r="B15" s="229"/>
      <c r="C15" s="244"/>
      <c r="D15" s="229"/>
    </row>
    <row r="16" spans="2:11" s="226" customFormat="1" ht="20.25" customHeight="1">
      <c r="B16" s="229" t="s">
        <v>630</v>
      </c>
      <c r="C16" s="244"/>
      <c r="D16" s="229"/>
    </row>
    <row r="17" spans="2:25" s="226" customFormat="1" ht="20.25" customHeight="1">
      <c r="B17" s="229" t="s">
        <v>629</v>
      </c>
      <c r="C17" s="244"/>
      <c r="D17" s="229"/>
    </row>
    <row r="18" spans="2:25" s="226" customFormat="1" ht="20.25" customHeight="1">
      <c r="B18" s="229"/>
      <c r="C18" s="244"/>
      <c r="D18" s="229"/>
    </row>
    <row r="19" spans="2:25" s="226" customFormat="1" ht="17.25" customHeight="1">
      <c r="B19" s="229" t="s">
        <v>628</v>
      </c>
      <c r="C19" s="229"/>
      <c r="D19" s="229"/>
    </row>
    <row r="20" spans="2:25" s="226" customFormat="1" ht="17.25" customHeight="1">
      <c r="B20" s="229" t="s">
        <v>627</v>
      </c>
      <c r="C20" s="229"/>
      <c r="D20" s="229"/>
    </row>
    <row r="21" spans="2:25" s="226" customFormat="1" ht="17.25" customHeight="1">
      <c r="B21" s="229"/>
      <c r="C21" s="229"/>
      <c r="D21" s="229"/>
    </row>
    <row r="22" spans="2:25" s="226" customFormat="1" ht="17.25" customHeight="1">
      <c r="B22" s="229"/>
      <c r="C22" s="241" t="s">
        <v>626</v>
      </c>
      <c r="D22" s="241" t="s">
        <v>625</v>
      </c>
    </row>
    <row r="23" spans="2:25" s="226" customFormat="1" ht="17.25" customHeight="1">
      <c r="B23" s="229"/>
      <c r="C23" s="241">
        <v>1</v>
      </c>
      <c r="D23" s="240" t="s">
        <v>624</v>
      </c>
    </row>
    <row r="24" spans="2:25" s="226" customFormat="1" ht="17.25" customHeight="1">
      <c r="B24" s="229"/>
      <c r="C24" s="241">
        <v>2</v>
      </c>
      <c r="D24" s="240" t="s">
        <v>623</v>
      </c>
    </row>
    <row r="25" spans="2:25" s="226" customFormat="1" ht="17.25" customHeight="1">
      <c r="B25" s="229"/>
      <c r="C25" s="241">
        <v>3</v>
      </c>
      <c r="D25" s="240" t="s">
        <v>622</v>
      </c>
    </row>
    <row r="26" spans="2:25" s="226" customFormat="1" ht="17.25" customHeight="1">
      <c r="B26" s="229"/>
      <c r="C26" s="241">
        <v>4</v>
      </c>
      <c r="D26" s="240" t="s">
        <v>621</v>
      </c>
    </row>
    <row r="27" spans="2:25" s="226" customFormat="1" ht="17.25" customHeight="1">
      <c r="B27" s="229"/>
      <c r="C27" s="241">
        <v>5</v>
      </c>
      <c r="D27" s="240" t="s">
        <v>620</v>
      </c>
    </row>
    <row r="28" spans="2:25" s="226" customFormat="1" ht="17.25" customHeight="1">
      <c r="B28" s="229"/>
      <c r="C28" s="241">
        <v>6</v>
      </c>
      <c r="D28" s="240" t="s">
        <v>619</v>
      </c>
    </row>
    <row r="29" spans="2:25" s="226" customFormat="1" ht="17.25" customHeight="1">
      <c r="B29" s="229"/>
      <c r="C29" s="243"/>
      <c r="D29" s="242"/>
    </row>
    <row r="30" spans="2:25" s="226" customFormat="1" ht="17.25" customHeight="1">
      <c r="B30" s="229" t="s">
        <v>618</v>
      </c>
      <c r="C30" s="229"/>
      <c r="D30" s="229"/>
      <c r="E30" s="228"/>
      <c r="F30" s="228"/>
    </row>
    <row r="31" spans="2:25" s="226" customFormat="1" ht="17.25" customHeight="1">
      <c r="B31" s="229" t="s">
        <v>617</v>
      </c>
      <c r="C31" s="229"/>
      <c r="D31" s="229"/>
      <c r="E31" s="228"/>
      <c r="F31" s="228"/>
    </row>
    <row r="32" spans="2:25" s="226" customFormat="1" ht="17.25" customHeight="1">
      <c r="B32" s="229"/>
      <c r="C32" s="229"/>
      <c r="D32" s="229"/>
      <c r="E32" s="228"/>
      <c r="F32" s="228"/>
      <c r="G32" s="238"/>
      <c r="H32" s="238"/>
      <c r="J32" s="238"/>
      <c r="K32" s="238"/>
      <c r="L32" s="238"/>
      <c r="M32" s="238"/>
      <c r="N32" s="238"/>
      <c r="O32" s="238"/>
      <c r="R32" s="238"/>
      <c r="S32" s="238"/>
      <c r="T32" s="238"/>
      <c r="W32" s="238"/>
      <c r="X32" s="238"/>
      <c r="Y32" s="238"/>
    </row>
    <row r="33" spans="2:51" s="226" customFormat="1" ht="17.25" customHeight="1">
      <c r="B33" s="229"/>
      <c r="C33" s="241" t="s">
        <v>616</v>
      </c>
      <c r="D33" s="241" t="s">
        <v>615</v>
      </c>
      <c r="E33" s="228"/>
      <c r="F33" s="228"/>
      <c r="G33" s="238"/>
      <c r="H33" s="238"/>
      <c r="J33" s="238"/>
      <c r="K33" s="238"/>
      <c r="L33" s="238"/>
      <c r="M33" s="238"/>
      <c r="N33" s="238"/>
      <c r="O33" s="238"/>
      <c r="R33" s="238"/>
      <c r="S33" s="238"/>
      <c r="T33" s="238"/>
      <c r="W33" s="238"/>
      <c r="X33" s="238"/>
      <c r="Y33" s="238"/>
    </row>
    <row r="34" spans="2:51" s="226" customFormat="1" ht="17.25" customHeight="1">
      <c r="B34" s="229"/>
      <c r="C34" s="241" t="s">
        <v>614</v>
      </c>
      <c r="D34" s="240" t="s">
        <v>613</v>
      </c>
      <c r="E34" s="228"/>
      <c r="F34" s="228"/>
      <c r="G34" s="238"/>
      <c r="H34" s="238"/>
      <c r="J34" s="238"/>
      <c r="K34" s="238"/>
      <c r="L34" s="238"/>
      <c r="M34" s="238"/>
      <c r="N34" s="238"/>
      <c r="O34" s="238"/>
      <c r="R34" s="238"/>
      <c r="S34" s="238"/>
      <c r="T34" s="238"/>
      <c r="W34" s="238"/>
      <c r="X34" s="238"/>
      <c r="Y34" s="238"/>
    </row>
    <row r="35" spans="2:51" s="226" customFormat="1" ht="17.25" customHeight="1">
      <c r="B35" s="229"/>
      <c r="C35" s="241" t="s">
        <v>612</v>
      </c>
      <c r="D35" s="240" t="s">
        <v>611</v>
      </c>
      <c r="E35" s="228"/>
      <c r="F35" s="228"/>
      <c r="G35" s="238"/>
      <c r="H35" s="238"/>
      <c r="J35" s="238"/>
      <c r="K35" s="238"/>
      <c r="L35" s="238"/>
      <c r="M35" s="238"/>
      <c r="N35" s="238"/>
      <c r="O35" s="238"/>
      <c r="R35" s="238"/>
      <c r="S35" s="238"/>
      <c r="T35" s="238"/>
      <c r="W35" s="238"/>
      <c r="X35" s="238"/>
      <c r="Y35" s="238"/>
    </row>
    <row r="36" spans="2:51" s="226" customFormat="1" ht="17.25" customHeight="1">
      <c r="B36" s="229"/>
      <c r="C36" s="241" t="s">
        <v>610</v>
      </c>
      <c r="D36" s="240" t="s">
        <v>609</v>
      </c>
      <c r="E36" s="228"/>
      <c r="F36" s="228"/>
      <c r="G36" s="238"/>
      <c r="H36" s="238"/>
      <c r="J36" s="238"/>
      <c r="K36" s="238"/>
      <c r="L36" s="238"/>
      <c r="M36" s="238"/>
      <c r="N36" s="238"/>
      <c r="O36" s="238"/>
      <c r="R36" s="238"/>
      <c r="S36" s="238"/>
      <c r="T36" s="238"/>
      <c r="W36" s="238"/>
      <c r="X36" s="238"/>
      <c r="Y36" s="238"/>
    </row>
    <row r="37" spans="2:51" s="226" customFormat="1" ht="17.25" customHeight="1">
      <c r="B37" s="229"/>
      <c r="C37" s="241" t="s">
        <v>608</v>
      </c>
      <c r="D37" s="240" t="s">
        <v>607</v>
      </c>
      <c r="E37" s="228"/>
      <c r="F37" s="228"/>
      <c r="G37" s="238"/>
      <c r="H37" s="238"/>
      <c r="J37" s="238"/>
      <c r="K37" s="238"/>
      <c r="L37" s="238"/>
      <c r="M37" s="238"/>
      <c r="N37" s="238"/>
      <c r="O37" s="238"/>
      <c r="R37" s="238"/>
      <c r="S37" s="238"/>
      <c r="T37" s="238"/>
      <c r="W37" s="238"/>
      <c r="X37" s="238"/>
      <c r="Y37" s="238"/>
    </row>
    <row r="38" spans="2:51" s="226" customFormat="1" ht="17.25" customHeight="1">
      <c r="B38" s="229"/>
      <c r="C38" s="229"/>
      <c r="D38" s="229"/>
      <c r="E38" s="228"/>
      <c r="F38" s="228"/>
      <c r="G38" s="238"/>
      <c r="H38" s="238"/>
      <c r="J38" s="238"/>
      <c r="K38" s="238"/>
      <c r="L38" s="238"/>
      <c r="M38" s="238"/>
      <c r="N38" s="238"/>
      <c r="O38" s="238"/>
      <c r="R38" s="238"/>
      <c r="S38" s="238"/>
      <c r="T38" s="238"/>
      <c r="W38" s="238"/>
      <c r="X38" s="238"/>
      <c r="Y38" s="238"/>
    </row>
    <row r="39" spans="2:51" s="226" customFormat="1" ht="17.25" customHeight="1">
      <c r="B39" s="229"/>
      <c r="C39" s="239" t="s">
        <v>606</v>
      </c>
      <c r="D39" s="229"/>
      <c r="E39" s="228"/>
      <c r="F39" s="228"/>
      <c r="G39" s="238"/>
      <c r="H39" s="238"/>
      <c r="J39" s="238"/>
      <c r="K39" s="238"/>
      <c r="L39" s="238"/>
      <c r="M39" s="238"/>
      <c r="N39" s="238"/>
      <c r="O39" s="238"/>
      <c r="R39" s="238"/>
      <c r="S39" s="238"/>
      <c r="T39" s="238"/>
      <c r="W39" s="238"/>
      <c r="X39" s="238"/>
      <c r="Y39" s="238"/>
    </row>
    <row r="40" spans="2:51" s="226" customFormat="1" ht="17.25" customHeight="1">
      <c r="B40" s="228"/>
      <c r="C40" s="229" t="s">
        <v>605</v>
      </c>
      <c r="D40" s="228"/>
      <c r="E40" s="228"/>
      <c r="F40" s="239"/>
      <c r="G40" s="238"/>
      <c r="H40" s="238"/>
      <c r="J40" s="238"/>
      <c r="K40" s="238"/>
      <c r="L40" s="238"/>
      <c r="M40" s="238"/>
      <c r="N40" s="238"/>
      <c r="O40" s="238"/>
      <c r="R40" s="238"/>
      <c r="S40" s="238"/>
      <c r="T40" s="238"/>
      <c r="W40" s="238"/>
      <c r="X40" s="238"/>
      <c r="Y40" s="238"/>
    </row>
    <row r="41" spans="2:51" s="226" customFormat="1" ht="17.25" customHeight="1">
      <c r="B41" s="228"/>
      <c r="C41" s="229" t="s">
        <v>604</v>
      </c>
      <c r="D41" s="228"/>
      <c r="E41" s="228"/>
      <c r="F41" s="229"/>
      <c r="G41" s="238"/>
      <c r="H41" s="238"/>
      <c r="J41" s="238"/>
      <c r="K41" s="238"/>
      <c r="L41" s="238"/>
      <c r="M41" s="238"/>
      <c r="N41" s="238"/>
      <c r="O41" s="238"/>
      <c r="R41" s="238"/>
      <c r="S41" s="238"/>
      <c r="T41" s="238"/>
      <c r="W41" s="238"/>
      <c r="X41" s="238"/>
      <c r="Y41" s="238"/>
    </row>
    <row r="42" spans="2:51" s="226" customFormat="1" ht="17.25" customHeight="1">
      <c r="B42" s="229"/>
      <c r="C42" s="229"/>
      <c r="D42" s="229"/>
      <c r="E42" s="239"/>
      <c r="F42" s="238"/>
      <c r="G42" s="238"/>
      <c r="H42" s="238"/>
      <c r="J42" s="238"/>
      <c r="K42" s="238"/>
      <c r="L42" s="238"/>
      <c r="M42" s="238"/>
      <c r="N42" s="238"/>
      <c r="O42" s="238"/>
      <c r="R42" s="238"/>
      <c r="S42" s="238"/>
      <c r="T42" s="238"/>
      <c r="W42" s="238"/>
      <c r="X42" s="238"/>
      <c r="Y42" s="238"/>
    </row>
    <row r="43" spans="2:51" s="226" customFormat="1" ht="17.25" customHeight="1">
      <c r="B43" s="229" t="s">
        <v>603</v>
      </c>
      <c r="C43" s="229"/>
      <c r="D43" s="229"/>
    </row>
    <row r="44" spans="2:51" s="226" customFormat="1" ht="17.25" customHeight="1">
      <c r="B44" s="237" t="s">
        <v>602</v>
      </c>
      <c r="C44" s="229"/>
      <c r="D44" s="229"/>
      <c r="AH44" s="231"/>
      <c r="AI44" s="231"/>
      <c r="AJ44" s="231"/>
      <c r="AK44" s="231"/>
      <c r="AL44" s="231"/>
      <c r="AM44" s="231"/>
      <c r="AN44" s="231"/>
      <c r="AO44" s="231"/>
      <c r="AP44" s="231"/>
      <c r="AQ44" s="231"/>
      <c r="AR44" s="231"/>
      <c r="AS44" s="231"/>
    </row>
    <row r="45" spans="2:51" s="226" customFormat="1" ht="17.25" customHeight="1">
      <c r="B45" s="236" t="s">
        <v>601</v>
      </c>
      <c r="C45" s="228"/>
      <c r="D45" s="228"/>
      <c r="E45" s="235"/>
      <c r="F45" s="235"/>
      <c r="G45" s="235"/>
      <c r="H45" s="235"/>
      <c r="I45" s="235"/>
      <c r="J45" s="235"/>
      <c r="K45" s="235"/>
      <c r="L45" s="235"/>
      <c r="M45" s="235"/>
      <c r="N45" s="235"/>
      <c r="O45" s="234"/>
      <c r="P45" s="234"/>
      <c r="Q45" s="235"/>
      <c r="R45" s="234"/>
      <c r="S45" s="235"/>
      <c r="T45" s="235"/>
      <c r="U45" s="234"/>
      <c r="V45" s="231"/>
      <c r="W45" s="231"/>
      <c r="X45" s="231"/>
      <c r="Y45" s="235"/>
      <c r="Z45" s="235"/>
      <c r="AA45" s="235"/>
      <c r="AB45" s="235"/>
      <c r="AC45" s="231"/>
      <c r="AD45" s="235"/>
      <c r="AE45" s="234"/>
      <c r="AF45" s="234"/>
      <c r="AG45" s="234"/>
      <c r="AH45" s="234"/>
      <c r="AI45" s="233"/>
      <c r="AJ45" s="234"/>
      <c r="AK45" s="234"/>
      <c r="AL45" s="234"/>
      <c r="AM45" s="234"/>
      <c r="AN45" s="234"/>
      <c r="AO45" s="234"/>
      <c r="AP45" s="234"/>
      <c r="AQ45" s="234"/>
      <c r="AR45" s="234"/>
      <c r="AS45" s="234"/>
      <c r="AT45" s="234"/>
      <c r="AU45" s="234"/>
      <c r="AV45" s="234"/>
      <c r="AW45" s="234"/>
      <c r="AX45" s="234"/>
      <c r="AY45" s="233"/>
    </row>
    <row r="46" spans="2:51" s="226" customFormat="1" ht="17.25" customHeight="1">
      <c r="B46" s="232"/>
      <c r="F46" s="231"/>
    </row>
    <row r="47" spans="2:51" s="226" customFormat="1" ht="17.25" customHeight="1">
      <c r="B47" s="230" t="s">
        <v>600</v>
      </c>
      <c r="C47" s="229"/>
    </row>
    <row r="48" spans="2:51" s="226" customFormat="1" ht="17.25" customHeight="1">
      <c r="B48" s="230"/>
      <c r="C48" s="229"/>
    </row>
    <row r="49" spans="2:54" s="226" customFormat="1" ht="17.25" customHeight="1">
      <c r="B49" s="230" t="s">
        <v>599</v>
      </c>
      <c r="C49" s="229"/>
    </row>
    <row r="50" spans="2:54" s="226" customFormat="1" ht="17.25" customHeight="1">
      <c r="B50" s="229" t="s">
        <v>598</v>
      </c>
      <c r="C50" s="229"/>
    </row>
    <row r="51" spans="2:54" s="226" customFormat="1" ht="17.25" customHeight="1">
      <c r="B51" s="229"/>
      <c r="C51" s="229"/>
    </row>
    <row r="52" spans="2:54" s="226" customFormat="1" ht="17.25" customHeight="1">
      <c r="B52" s="229" t="s">
        <v>597</v>
      </c>
      <c r="C52" s="229"/>
    </row>
    <row r="53" spans="2:54" s="226" customFormat="1" ht="17.25" customHeight="1">
      <c r="B53" s="229" t="s">
        <v>596</v>
      </c>
      <c r="C53" s="229"/>
    </row>
    <row r="54" spans="2:54" s="226" customFormat="1" ht="17.25" customHeight="1">
      <c r="B54" s="229"/>
      <c r="C54" s="229"/>
    </row>
    <row r="55" spans="2:54" s="226" customFormat="1" ht="17.25" customHeight="1">
      <c r="B55" s="229" t="s">
        <v>595</v>
      </c>
      <c r="C55" s="229"/>
      <c r="D55" s="229"/>
    </row>
    <row r="56" spans="2:54" s="226" customFormat="1" ht="17.25" customHeight="1">
      <c r="B56" s="229"/>
      <c r="C56" s="229"/>
      <c r="D56" s="229"/>
    </row>
    <row r="57" spans="2:54" s="226" customFormat="1" ht="17.25" customHeight="1">
      <c r="B57" s="228" t="s">
        <v>594</v>
      </c>
      <c r="C57" s="228"/>
      <c r="D57" s="229"/>
    </row>
    <row r="58" spans="2:54" s="226" customFormat="1" ht="17.25" customHeight="1">
      <c r="B58" s="228" t="s">
        <v>593</v>
      </c>
      <c r="C58" s="228"/>
      <c r="D58" s="229"/>
    </row>
    <row r="59" spans="2:54" s="226" customFormat="1" ht="17.25" customHeight="1">
      <c r="B59" s="228" t="s">
        <v>592</v>
      </c>
    </row>
    <row r="60" spans="2:54" s="226" customFormat="1" ht="17.25" customHeight="1">
      <c r="B60" s="228"/>
    </row>
    <row r="61" spans="2:54" s="226" customFormat="1" ht="17.25" customHeight="1">
      <c r="B61" s="228" t="s">
        <v>591</v>
      </c>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row>
    <row r="62" spans="2:54" s="226" customFormat="1" ht="17.25" customHeight="1">
      <c r="B62" s="224" t="s">
        <v>590</v>
      </c>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row>
    <row r="63" spans="2:54" ht="18.75" customHeight="1">
      <c r="B63" s="225" t="s">
        <v>589</v>
      </c>
    </row>
    <row r="64" spans="2:54" ht="18.75" customHeight="1">
      <c r="B64" s="224" t="s">
        <v>588</v>
      </c>
    </row>
    <row r="65" spans="2:2" ht="18.75" customHeight="1">
      <c r="B65" s="225" t="s">
        <v>587</v>
      </c>
    </row>
    <row r="66" spans="2:2" ht="18.75" customHeight="1">
      <c r="B66" s="224" t="s">
        <v>586</v>
      </c>
    </row>
    <row r="67" spans="2:2" ht="18.75" customHeight="1">
      <c r="B67" s="224" t="s">
        <v>585</v>
      </c>
    </row>
    <row r="68" spans="2:2" ht="18.75" customHeight="1">
      <c r="B68" s="224" t="s">
        <v>584</v>
      </c>
    </row>
    <row r="69" spans="2:2" ht="18.75" customHeight="1"/>
    <row r="70" spans="2:2" ht="18.75" customHeight="1"/>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mergeCells count="1">
    <mergeCell ref="F4:K5"/>
  </mergeCells>
  <phoneticPr fontId="4"/>
  <pageMargins left="0.70866141732283472" right="0.70866141732283472" top="0.74803149606299213" bottom="0.35433070866141736"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BO290"/>
  <sheetViews>
    <sheetView showGridLines="0" view="pageBreakPreview" zoomScale="50" zoomScaleNormal="55" zoomScaleSheetLayoutView="50" workbookViewId="0"/>
  </sheetViews>
  <sheetFormatPr defaultColWidth="4.5" defaultRowHeight="14.25"/>
  <cols>
    <col min="1" max="1" width="0.875" style="289" customWidth="1"/>
    <col min="2" max="2" width="5.75" style="289" customWidth="1"/>
    <col min="3" max="4" width="8.125" style="289" customWidth="1"/>
    <col min="5" max="8" width="3.25" style="289" hidden="1" customWidth="1"/>
    <col min="9" max="10" width="3.25" style="289" customWidth="1"/>
    <col min="11" max="62" width="5.75" style="289" customWidth="1"/>
    <col min="63" max="63" width="1.125" style="289" customWidth="1"/>
    <col min="64" max="16384" width="4.5" style="289"/>
  </cols>
  <sheetData>
    <row r="1" spans="2:67" s="252" customFormat="1" ht="20.25" customHeight="1">
      <c r="C1" s="253" t="s">
        <v>641</v>
      </c>
      <c r="D1" s="253"/>
      <c r="E1" s="253"/>
      <c r="F1" s="253"/>
      <c r="G1" s="253"/>
      <c r="H1" s="253"/>
      <c r="I1" s="253"/>
      <c r="J1" s="253"/>
      <c r="M1" s="254" t="s">
        <v>642</v>
      </c>
      <c r="P1" s="253"/>
      <c r="Q1" s="253"/>
      <c r="R1" s="253"/>
      <c r="S1" s="253"/>
      <c r="T1" s="253"/>
      <c r="U1" s="253"/>
      <c r="V1" s="253"/>
      <c r="W1" s="253"/>
      <c r="AS1" s="255" t="s">
        <v>643</v>
      </c>
      <c r="AT1" s="1058" t="s">
        <v>925</v>
      </c>
      <c r="AU1" s="1059"/>
      <c r="AV1" s="1059"/>
      <c r="AW1" s="1059"/>
      <c r="AX1" s="1059"/>
      <c r="AY1" s="1059"/>
      <c r="AZ1" s="1059"/>
      <c r="BA1" s="1059"/>
      <c r="BB1" s="1059"/>
      <c r="BC1" s="1059"/>
      <c r="BD1" s="1059"/>
      <c r="BE1" s="1059"/>
      <c r="BF1" s="1059"/>
      <c r="BG1" s="1059"/>
      <c r="BH1" s="1059"/>
      <c r="BI1" s="1059"/>
      <c r="BJ1" s="255" t="s">
        <v>645</v>
      </c>
    </row>
    <row r="2" spans="2:67" s="256" customFormat="1" ht="20.25" customHeight="1">
      <c r="J2" s="254"/>
      <c r="M2" s="254"/>
      <c r="N2" s="254"/>
      <c r="P2" s="255"/>
      <c r="Q2" s="255"/>
      <c r="R2" s="255"/>
      <c r="S2" s="255"/>
      <c r="T2" s="255"/>
      <c r="U2" s="255"/>
      <c r="V2" s="255"/>
      <c r="W2" s="255"/>
      <c r="AB2" s="257" t="s">
        <v>646</v>
      </c>
      <c r="AC2" s="1060"/>
      <c r="AD2" s="1060"/>
      <c r="AE2" s="257" t="s">
        <v>926</v>
      </c>
      <c r="AF2" s="1061" t="str">
        <f>IF(AC2=0,"",YEAR(DATE(2018+AC2,1,1)))</f>
        <v/>
      </c>
      <c r="AG2" s="1061"/>
      <c r="AH2" s="258" t="s">
        <v>648</v>
      </c>
      <c r="AI2" s="258" t="s">
        <v>649</v>
      </c>
      <c r="AJ2" s="1060"/>
      <c r="AK2" s="1060"/>
      <c r="AL2" s="258" t="s">
        <v>650</v>
      </c>
      <c r="AS2" s="255" t="s">
        <v>651</v>
      </c>
      <c r="AT2" s="1060"/>
      <c r="AU2" s="1060"/>
      <c r="AV2" s="1060"/>
      <c r="AW2" s="1060"/>
      <c r="AX2" s="1060"/>
      <c r="AY2" s="1060"/>
      <c r="AZ2" s="1060"/>
      <c r="BA2" s="1060"/>
      <c r="BB2" s="1060"/>
      <c r="BC2" s="1060"/>
      <c r="BD2" s="1060"/>
      <c r="BE2" s="1060"/>
      <c r="BF2" s="1060"/>
      <c r="BG2" s="1060"/>
      <c r="BH2" s="1060"/>
      <c r="BI2" s="1060"/>
      <c r="BJ2" s="255" t="s">
        <v>653</v>
      </c>
      <c r="BK2" s="255"/>
      <c r="BL2" s="255"/>
      <c r="BM2" s="255"/>
    </row>
    <row r="3" spans="2:67" s="256" customFormat="1" ht="20.25" customHeight="1">
      <c r="J3" s="254"/>
      <c r="M3" s="254"/>
      <c r="O3" s="255"/>
      <c r="P3" s="255"/>
      <c r="Q3" s="255"/>
      <c r="R3" s="255"/>
      <c r="S3" s="255"/>
      <c r="T3" s="255"/>
      <c r="U3" s="255"/>
      <c r="AC3" s="259"/>
      <c r="AD3" s="259"/>
      <c r="AE3" s="260"/>
      <c r="AF3" s="261"/>
      <c r="AG3" s="260"/>
      <c r="BD3" s="262" t="s">
        <v>927</v>
      </c>
      <c r="BE3" s="1062" t="s">
        <v>655</v>
      </c>
      <c r="BF3" s="1063"/>
      <c r="BG3" s="1063"/>
      <c r="BH3" s="1064"/>
      <c r="BI3" s="255"/>
    </row>
    <row r="4" spans="2:67" s="256" customFormat="1" ht="20.25" customHeight="1">
      <c r="B4" s="263"/>
      <c r="C4" s="263"/>
      <c r="D4" s="263"/>
      <c r="E4" s="263"/>
      <c r="F4" s="263"/>
      <c r="G4" s="263"/>
      <c r="H4" s="263"/>
      <c r="I4" s="263"/>
      <c r="J4" s="264"/>
      <c r="K4" s="263"/>
      <c r="L4" s="263"/>
      <c r="M4" s="264"/>
      <c r="N4" s="263"/>
      <c r="O4" s="265"/>
      <c r="P4" s="265"/>
      <c r="Q4" s="265"/>
      <c r="R4" s="265"/>
      <c r="S4" s="265"/>
      <c r="T4" s="265"/>
      <c r="U4" s="265"/>
      <c r="V4" s="263"/>
      <c r="W4" s="263"/>
      <c r="X4" s="263"/>
      <c r="Y4" s="263"/>
      <c r="Z4" s="263"/>
      <c r="AA4" s="263"/>
      <c r="AB4" s="263"/>
      <c r="AC4" s="266"/>
      <c r="AD4" s="266"/>
      <c r="AE4" s="267"/>
      <c r="AF4" s="268"/>
      <c r="AG4" s="267"/>
      <c r="AH4" s="263"/>
      <c r="AI4" s="263"/>
      <c r="AJ4" s="263"/>
      <c r="AK4" s="263"/>
      <c r="AL4" s="263"/>
      <c r="AM4" s="263"/>
      <c r="AN4" s="263"/>
      <c r="AO4" s="263"/>
      <c r="AP4" s="263"/>
      <c r="AQ4" s="263"/>
      <c r="AR4" s="263"/>
      <c r="BD4" s="262" t="s">
        <v>656</v>
      </c>
      <c r="BE4" s="1062" t="s">
        <v>657</v>
      </c>
      <c r="BF4" s="1063"/>
      <c r="BG4" s="1063"/>
      <c r="BH4" s="1064"/>
      <c r="BI4" s="255"/>
    </row>
    <row r="5" spans="2:67" s="256" customFormat="1" ht="9" customHeight="1">
      <c r="B5" s="263"/>
      <c r="C5" s="263"/>
      <c r="D5" s="263"/>
      <c r="E5" s="263"/>
      <c r="F5" s="263"/>
      <c r="G5" s="263"/>
      <c r="H5" s="263"/>
      <c r="I5" s="263"/>
      <c r="J5" s="264"/>
      <c r="K5" s="263"/>
      <c r="L5" s="263"/>
      <c r="M5" s="264"/>
      <c r="N5" s="263"/>
      <c r="O5" s="265"/>
      <c r="P5" s="265"/>
      <c r="Q5" s="265"/>
      <c r="R5" s="265"/>
      <c r="S5" s="265"/>
      <c r="T5" s="265"/>
      <c r="U5" s="265"/>
      <c r="V5" s="263"/>
      <c r="W5" s="263"/>
      <c r="X5" s="263"/>
      <c r="Y5" s="263"/>
      <c r="Z5" s="263"/>
      <c r="AA5" s="263"/>
      <c r="AB5" s="263"/>
      <c r="AC5" s="269"/>
      <c r="AD5" s="269"/>
      <c r="AE5" s="263"/>
      <c r="AF5" s="263"/>
      <c r="AG5" s="263"/>
      <c r="AH5" s="263"/>
      <c r="AI5" s="263"/>
      <c r="AJ5" s="270"/>
      <c r="AK5" s="270"/>
      <c r="AL5" s="270"/>
      <c r="AM5" s="270"/>
      <c r="AN5" s="270"/>
      <c r="AO5" s="270"/>
      <c r="AP5" s="270"/>
      <c r="AQ5" s="270"/>
      <c r="AR5" s="270"/>
      <c r="AS5" s="252"/>
      <c r="AT5" s="252"/>
      <c r="AU5" s="252"/>
      <c r="AV5" s="252"/>
      <c r="AW5" s="252"/>
      <c r="AX5" s="252"/>
      <c r="AY5" s="252"/>
      <c r="AZ5" s="252"/>
      <c r="BA5" s="252"/>
      <c r="BB5" s="252"/>
      <c r="BC5" s="252"/>
      <c r="BD5" s="252"/>
      <c r="BE5" s="252"/>
      <c r="BF5" s="252"/>
      <c r="BG5" s="252"/>
      <c r="BH5" s="271"/>
      <c r="BI5" s="271"/>
    </row>
    <row r="6" spans="2:67" s="256" customFormat="1" ht="21" customHeight="1">
      <c r="B6" s="272"/>
      <c r="C6" s="273"/>
      <c r="D6" s="273"/>
      <c r="E6" s="273"/>
      <c r="F6" s="273"/>
      <c r="G6" s="273"/>
      <c r="H6" s="273"/>
      <c r="I6" s="273"/>
      <c r="J6" s="273"/>
      <c r="K6" s="274"/>
      <c r="L6" s="274"/>
      <c r="M6" s="274"/>
      <c r="N6" s="275"/>
      <c r="O6" s="274"/>
      <c r="P6" s="274"/>
      <c r="Q6" s="274"/>
      <c r="R6" s="263"/>
      <c r="S6" s="263"/>
      <c r="T6" s="263"/>
      <c r="U6" s="263"/>
      <c r="V6" s="263"/>
      <c r="W6" s="263"/>
      <c r="X6" s="263"/>
      <c r="Y6" s="263"/>
      <c r="Z6" s="263"/>
      <c r="AA6" s="263"/>
      <c r="AB6" s="263"/>
      <c r="AC6" s="263"/>
      <c r="AD6" s="263"/>
      <c r="AE6" s="263"/>
      <c r="AF6" s="263"/>
      <c r="AG6" s="263"/>
      <c r="AH6" s="263"/>
      <c r="AI6" s="263"/>
      <c r="AJ6" s="270"/>
      <c r="AK6" s="270"/>
      <c r="AL6" s="270"/>
      <c r="AM6" s="270"/>
      <c r="AN6" s="270"/>
      <c r="AO6" s="270" t="s">
        <v>658</v>
      </c>
      <c r="AP6" s="270"/>
      <c r="AQ6" s="270"/>
      <c r="AR6" s="270"/>
      <c r="AS6" s="252"/>
      <c r="AT6" s="252"/>
      <c r="AU6" s="252"/>
      <c r="AW6" s="276"/>
      <c r="AX6" s="276"/>
      <c r="AY6" s="277"/>
      <c r="AZ6" s="252"/>
      <c r="BA6" s="1085"/>
      <c r="BB6" s="1086"/>
      <c r="BC6" s="277" t="s">
        <v>659</v>
      </c>
      <c r="BD6" s="252"/>
      <c r="BE6" s="1085"/>
      <c r="BF6" s="1086"/>
      <c r="BG6" s="277" t="s">
        <v>660</v>
      </c>
      <c r="BH6" s="252"/>
      <c r="BI6" s="271"/>
    </row>
    <row r="7" spans="2:67" s="256" customFormat="1" ht="5.25" customHeight="1">
      <c r="B7" s="272"/>
      <c r="C7" s="278"/>
      <c r="D7" s="278"/>
      <c r="E7" s="278"/>
      <c r="F7" s="278"/>
      <c r="G7" s="278"/>
      <c r="H7" s="278"/>
      <c r="I7" s="278"/>
      <c r="J7" s="274"/>
      <c r="K7" s="274"/>
      <c r="L7" s="274"/>
      <c r="M7" s="275"/>
      <c r="N7" s="274"/>
      <c r="O7" s="274"/>
      <c r="P7" s="274"/>
      <c r="Q7" s="274"/>
      <c r="R7" s="263"/>
      <c r="S7" s="263"/>
      <c r="T7" s="263"/>
      <c r="U7" s="263"/>
      <c r="V7" s="263"/>
      <c r="W7" s="263"/>
      <c r="X7" s="263"/>
      <c r="Y7" s="263"/>
      <c r="Z7" s="263"/>
      <c r="AA7" s="263"/>
      <c r="AB7" s="263"/>
      <c r="AC7" s="263"/>
      <c r="AD7" s="263"/>
      <c r="AE7" s="263"/>
      <c r="AF7" s="263"/>
      <c r="AG7" s="263"/>
      <c r="AH7" s="263"/>
      <c r="AI7" s="263"/>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9"/>
      <c r="BI7" s="279"/>
      <c r="BJ7" s="263"/>
    </row>
    <row r="8" spans="2:67" s="256" customFormat="1" ht="21" customHeight="1">
      <c r="B8" s="280"/>
      <c r="C8" s="275"/>
      <c r="D8" s="275"/>
      <c r="E8" s="275"/>
      <c r="F8" s="275"/>
      <c r="G8" s="275"/>
      <c r="H8" s="275"/>
      <c r="I8" s="275"/>
      <c r="J8" s="274"/>
      <c r="K8" s="274"/>
      <c r="L8" s="274"/>
      <c r="M8" s="275"/>
      <c r="N8" s="274"/>
      <c r="O8" s="274"/>
      <c r="P8" s="274"/>
      <c r="Q8" s="274"/>
      <c r="R8" s="263"/>
      <c r="S8" s="263"/>
      <c r="T8" s="263"/>
      <c r="U8" s="263"/>
      <c r="V8" s="263"/>
      <c r="W8" s="263"/>
      <c r="X8" s="263"/>
      <c r="Y8" s="263"/>
      <c r="Z8" s="263"/>
      <c r="AA8" s="263"/>
      <c r="AB8" s="263"/>
      <c r="AC8" s="263"/>
      <c r="AD8" s="263"/>
      <c r="AE8" s="263"/>
      <c r="AF8" s="263"/>
      <c r="AG8" s="263"/>
      <c r="AH8" s="263"/>
      <c r="AI8" s="263"/>
      <c r="AJ8" s="281"/>
      <c r="AK8" s="281"/>
      <c r="AL8" s="281"/>
      <c r="AM8" s="273"/>
      <c r="AN8" s="282"/>
      <c r="AO8" s="283"/>
      <c r="AP8" s="283"/>
      <c r="AQ8" s="272"/>
      <c r="AR8" s="276"/>
      <c r="AS8" s="276"/>
      <c r="AT8" s="276"/>
      <c r="AU8" s="284"/>
      <c r="AV8" s="284"/>
      <c r="AW8" s="270"/>
      <c r="AX8" s="276"/>
      <c r="AY8" s="276"/>
      <c r="AZ8" s="275"/>
      <c r="BA8" s="270"/>
      <c r="BB8" s="270" t="s">
        <v>661</v>
      </c>
      <c r="BC8" s="270"/>
      <c r="BD8" s="270"/>
      <c r="BE8" s="1087" t="e">
        <f>DAY(EOMONTH(DATE(AF2,AJ2,1),0))</f>
        <v>#VALUE!</v>
      </c>
      <c r="BF8" s="1088"/>
      <c r="BG8" s="270" t="s">
        <v>662</v>
      </c>
      <c r="BH8" s="270"/>
      <c r="BI8" s="270"/>
      <c r="BJ8" s="263"/>
      <c r="BM8" s="255"/>
      <c r="BN8" s="255"/>
      <c r="BO8" s="255"/>
    </row>
    <row r="9" spans="2:67" s="256" customFormat="1" ht="5.25" customHeight="1">
      <c r="B9" s="280"/>
      <c r="C9" s="275"/>
      <c r="D9" s="275"/>
      <c r="E9" s="275"/>
      <c r="F9" s="275"/>
      <c r="G9" s="275"/>
      <c r="H9" s="275"/>
      <c r="I9" s="275"/>
      <c r="J9" s="274"/>
      <c r="K9" s="274"/>
      <c r="L9" s="274"/>
      <c r="M9" s="275"/>
      <c r="N9" s="274"/>
      <c r="O9" s="274"/>
      <c r="P9" s="274"/>
      <c r="Q9" s="274"/>
      <c r="R9" s="263"/>
      <c r="S9" s="263"/>
      <c r="T9" s="263"/>
      <c r="U9" s="263"/>
      <c r="V9" s="263"/>
      <c r="W9" s="263"/>
      <c r="X9" s="263"/>
      <c r="Y9" s="263"/>
      <c r="Z9" s="263"/>
      <c r="AA9" s="263"/>
      <c r="AB9" s="263"/>
      <c r="AC9" s="263"/>
      <c r="AD9" s="263"/>
      <c r="AE9" s="263"/>
      <c r="AF9" s="263"/>
      <c r="AG9" s="263"/>
      <c r="AH9" s="263"/>
      <c r="AI9" s="263"/>
      <c r="AJ9" s="281"/>
      <c r="AK9" s="281"/>
      <c r="AL9" s="281"/>
      <c r="AM9" s="273"/>
      <c r="AN9" s="282"/>
      <c r="AO9" s="283"/>
      <c r="AP9" s="283"/>
      <c r="AQ9" s="272"/>
      <c r="AR9" s="276"/>
      <c r="AS9" s="276"/>
      <c r="AT9" s="276"/>
      <c r="AU9" s="284"/>
      <c r="AV9" s="284"/>
      <c r="AW9" s="270"/>
      <c r="AX9" s="276"/>
      <c r="AY9" s="276"/>
      <c r="AZ9" s="275"/>
      <c r="BA9" s="270"/>
      <c r="BB9" s="270"/>
      <c r="BC9" s="270"/>
      <c r="BD9" s="270"/>
      <c r="BE9" s="275"/>
      <c r="BF9" s="275"/>
      <c r="BG9" s="270"/>
      <c r="BH9" s="270"/>
      <c r="BI9" s="270"/>
      <c r="BJ9" s="263"/>
      <c r="BM9" s="255"/>
      <c r="BN9" s="255"/>
      <c r="BO9" s="255"/>
    </row>
    <row r="10" spans="2:67" s="256" customFormat="1" ht="21" customHeight="1">
      <c r="B10" s="280"/>
      <c r="C10" s="275"/>
      <c r="D10" s="275"/>
      <c r="E10" s="275"/>
      <c r="F10" s="275"/>
      <c r="G10" s="275"/>
      <c r="H10" s="275"/>
      <c r="I10" s="275"/>
      <c r="J10" s="274"/>
      <c r="K10" s="274"/>
      <c r="L10" s="274"/>
      <c r="M10" s="275"/>
      <c r="N10" s="274"/>
      <c r="O10" s="274"/>
      <c r="P10" s="274"/>
      <c r="Q10" s="274"/>
      <c r="R10" s="263"/>
      <c r="S10" s="263"/>
      <c r="T10" s="263"/>
      <c r="U10" s="263"/>
      <c r="V10" s="263"/>
      <c r="W10" s="263"/>
      <c r="X10" s="263"/>
      <c r="Y10" s="263"/>
      <c r="Z10" s="263"/>
      <c r="AA10" s="263"/>
      <c r="AB10" s="263"/>
      <c r="AC10" s="263"/>
      <c r="AD10" s="263"/>
      <c r="AE10" s="263"/>
      <c r="AF10" s="263"/>
      <c r="AG10" s="263"/>
      <c r="AH10" s="263"/>
      <c r="AI10" s="263"/>
      <c r="AJ10" s="281"/>
      <c r="AK10" s="281"/>
      <c r="AL10" s="281"/>
      <c r="AM10" s="273"/>
      <c r="AN10" s="282"/>
      <c r="AO10" s="283"/>
      <c r="AP10" s="283"/>
      <c r="AQ10" s="272"/>
      <c r="AR10" s="276"/>
      <c r="AS10" s="270" t="s">
        <v>663</v>
      </c>
      <c r="AT10" s="273"/>
      <c r="AU10" s="273"/>
      <c r="AV10" s="285"/>
      <c r="AW10" s="270"/>
      <c r="AX10" s="286"/>
      <c r="AY10" s="286"/>
      <c r="AZ10" s="286"/>
      <c r="BA10" s="270"/>
      <c r="BB10" s="270"/>
      <c r="BC10" s="279" t="s">
        <v>664</v>
      </c>
      <c r="BD10" s="270"/>
      <c r="BE10" s="1085"/>
      <c r="BF10" s="1086"/>
      <c r="BG10" s="277" t="s">
        <v>665</v>
      </c>
      <c r="BH10" s="270"/>
      <c r="BI10" s="270"/>
      <c r="BJ10" s="263"/>
      <c r="BM10" s="255"/>
      <c r="BN10" s="255"/>
      <c r="BO10" s="255"/>
    </row>
    <row r="11" spans="2:67" ht="5.25" customHeight="1" thickBot="1">
      <c r="B11" s="287"/>
      <c r="C11" s="288"/>
      <c r="D11" s="288"/>
      <c r="E11" s="288"/>
      <c r="F11" s="288"/>
      <c r="G11" s="288"/>
      <c r="H11" s="288"/>
      <c r="I11" s="288"/>
      <c r="J11" s="288"/>
      <c r="K11" s="287"/>
      <c r="L11" s="287"/>
      <c r="M11" s="287"/>
      <c r="N11" s="287"/>
      <c r="O11" s="287"/>
      <c r="P11" s="287"/>
      <c r="Q11" s="287"/>
      <c r="R11" s="287"/>
      <c r="S11" s="287"/>
      <c r="T11" s="287"/>
      <c r="U11" s="287"/>
      <c r="V11" s="287"/>
      <c r="W11" s="287"/>
      <c r="X11" s="287"/>
      <c r="Y11" s="287"/>
      <c r="Z11" s="287"/>
      <c r="AA11" s="287"/>
      <c r="AB11" s="287"/>
      <c r="AC11" s="288"/>
      <c r="AD11" s="287"/>
      <c r="AE11" s="287"/>
      <c r="AF11" s="287"/>
      <c r="AG11" s="287"/>
      <c r="AH11" s="287"/>
      <c r="AI11" s="287"/>
      <c r="AJ11" s="287"/>
      <c r="AK11" s="287"/>
      <c r="AL11" s="287"/>
      <c r="AM11" s="287"/>
      <c r="AN11" s="287"/>
      <c r="AO11" s="287"/>
      <c r="AP11" s="287"/>
      <c r="AQ11" s="287"/>
      <c r="AR11" s="287"/>
      <c r="AT11" s="290"/>
      <c r="BK11" s="291"/>
      <c r="BL11" s="291"/>
      <c r="BM11" s="291"/>
    </row>
    <row r="12" spans="2:67" ht="21.6" customHeight="1">
      <c r="B12" s="1021" t="s">
        <v>666</v>
      </c>
      <c r="C12" s="1024" t="s">
        <v>928</v>
      </c>
      <c r="D12" s="1025"/>
      <c r="E12" s="292"/>
      <c r="F12" s="293"/>
      <c r="G12" s="292"/>
      <c r="H12" s="293"/>
      <c r="I12" s="1030" t="s">
        <v>929</v>
      </c>
      <c r="J12" s="1031"/>
      <c r="K12" s="1036" t="s">
        <v>930</v>
      </c>
      <c r="L12" s="1037"/>
      <c r="M12" s="1037"/>
      <c r="N12" s="1025"/>
      <c r="O12" s="1036" t="s">
        <v>931</v>
      </c>
      <c r="P12" s="1037"/>
      <c r="Q12" s="1037"/>
      <c r="R12" s="1037"/>
      <c r="S12" s="1025"/>
      <c r="T12" s="294"/>
      <c r="U12" s="294"/>
      <c r="V12" s="295"/>
      <c r="W12" s="1065" t="s">
        <v>932</v>
      </c>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6"/>
      <c r="AY12" s="1066"/>
      <c r="AZ12" s="1066"/>
      <c r="BA12" s="1066"/>
      <c r="BB12" s="1067" t="str">
        <f>IF(BE3="４週","(10)1～4週目の勤務時間数合計","(10)1か月の勤務時間数　合計")</f>
        <v>(10)1～4週目の勤務時間数合計</v>
      </c>
      <c r="BC12" s="1068"/>
      <c r="BD12" s="1073" t="s">
        <v>933</v>
      </c>
      <c r="BE12" s="1074"/>
      <c r="BF12" s="1024" t="s">
        <v>934</v>
      </c>
      <c r="BG12" s="1037"/>
      <c r="BH12" s="1037"/>
      <c r="BI12" s="1037"/>
      <c r="BJ12" s="1079"/>
    </row>
    <row r="13" spans="2:67" ht="20.25" customHeight="1">
      <c r="B13" s="1022"/>
      <c r="C13" s="1026"/>
      <c r="D13" s="1027"/>
      <c r="E13" s="296"/>
      <c r="F13" s="297"/>
      <c r="G13" s="296"/>
      <c r="H13" s="297"/>
      <c r="I13" s="1032"/>
      <c r="J13" s="1033"/>
      <c r="K13" s="1038"/>
      <c r="L13" s="1039"/>
      <c r="M13" s="1039"/>
      <c r="N13" s="1027"/>
      <c r="O13" s="1038"/>
      <c r="P13" s="1039"/>
      <c r="Q13" s="1039"/>
      <c r="R13" s="1039"/>
      <c r="S13" s="1027"/>
      <c r="T13" s="298"/>
      <c r="U13" s="298"/>
      <c r="V13" s="299"/>
      <c r="W13" s="1082" t="s">
        <v>674</v>
      </c>
      <c r="X13" s="1082"/>
      <c r="Y13" s="1082"/>
      <c r="Z13" s="1082"/>
      <c r="AA13" s="1082"/>
      <c r="AB13" s="1082"/>
      <c r="AC13" s="1083"/>
      <c r="AD13" s="1084" t="s">
        <v>675</v>
      </c>
      <c r="AE13" s="1082"/>
      <c r="AF13" s="1082"/>
      <c r="AG13" s="1082"/>
      <c r="AH13" s="1082"/>
      <c r="AI13" s="1082"/>
      <c r="AJ13" s="1083"/>
      <c r="AK13" s="1084" t="s">
        <v>676</v>
      </c>
      <c r="AL13" s="1082"/>
      <c r="AM13" s="1082"/>
      <c r="AN13" s="1082"/>
      <c r="AO13" s="1082"/>
      <c r="AP13" s="1082"/>
      <c r="AQ13" s="1083"/>
      <c r="AR13" s="1084" t="s">
        <v>677</v>
      </c>
      <c r="AS13" s="1082"/>
      <c r="AT13" s="1082"/>
      <c r="AU13" s="1082"/>
      <c r="AV13" s="1082"/>
      <c r="AW13" s="1082"/>
      <c r="AX13" s="1083"/>
      <c r="AY13" s="1084" t="s">
        <v>678</v>
      </c>
      <c r="AZ13" s="1082"/>
      <c r="BA13" s="1082"/>
      <c r="BB13" s="1069"/>
      <c r="BC13" s="1070"/>
      <c r="BD13" s="1075"/>
      <c r="BE13" s="1076"/>
      <c r="BF13" s="1026"/>
      <c r="BG13" s="1039"/>
      <c r="BH13" s="1039"/>
      <c r="BI13" s="1039"/>
      <c r="BJ13" s="1080"/>
    </row>
    <row r="14" spans="2:67" ht="20.25" customHeight="1">
      <c r="B14" s="1022"/>
      <c r="C14" s="1026"/>
      <c r="D14" s="1027"/>
      <c r="E14" s="296"/>
      <c r="F14" s="297"/>
      <c r="G14" s="296"/>
      <c r="H14" s="297"/>
      <c r="I14" s="1032"/>
      <c r="J14" s="1033"/>
      <c r="K14" s="1038"/>
      <c r="L14" s="1039"/>
      <c r="M14" s="1039"/>
      <c r="N14" s="1027"/>
      <c r="O14" s="1038"/>
      <c r="P14" s="1039"/>
      <c r="Q14" s="1039"/>
      <c r="R14" s="1039"/>
      <c r="S14" s="1027"/>
      <c r="T14" s="298"/>
      <c r="U14" s="298"/>
      <c r="V14" s="299"/>
      <c r="W14" s="300">
        <v>1</v>
      </c>
      <c r="X14" s="301">
        <v>2</v>
      </c>
      <c r="Y14" s="301">
        <v>3</v>
      </c>
      <c r="Z14" s="301">
        <v>4</v>
      </c>
      <c r="AA14" s="301">
        <v>5</v>
      </c>
      <c r="AB14" s="301">
        <v>6</v>
      </c>
      <c r="AC14" s="302">
        <v>7</v>
      </c>
      <c r="AD14" s="303">
        <v>8</v>
      </c>
      <c r="AE14" s="301">
        <v>9</v>
      </c>
      <c r="AF14" s="301">
        <v>10</v>
      </c>
      <c r="AG14" s="301">
        <v>11</v>
      </c>
      <c r="AH14" s="301">
        <v>12</v>
      </c>
      <c r="AI14" s="301">
        <v>13</v>
      </c>
      <c r="AJ14" s="302">
        <v>14</v>
      </c>
      <c r="AK14" s="300">
        <v>15</v>
      </c>
      <c r="AL14" s="301">
        <v>16</v>
      </c>
      <c r="AM14" s="301">
        <v>17</v>
      </c>
      <c r="AN14" s="301">
        <v>18</v>
      </c>
      <c r="AO14" s="301">
        <v>19</v>
      </c>
      <c r="AP14" s="301">
        <v>20</v>
      </c>
      <c r="AQ14" s="302">
        <v>21</v>
      </c>
      <c r="AR14" s="303">
        <v>22</v>
      </c>
      <c r="AS14" s="301">
        <v>23</v>
      </c>
      <c r="AT14" s="301">
        <v>24</v>
      </c>
      <c r="AU14" s="301">
        <v>25</v>
      </c>
      <c r="AV14" s="301">
        <v>26</v>
      </c>
      <c r="AW14" s="301">
        <v>27</v>
      </c>
      <c r="AX14" s="302">
        <v>28</v>
      </c>
      <c r="AY14" s="304" t="str">
        <f>IF($BE$3="暦月",IF(DAY(DATE($AF$2,$AJ$2,29))=29,29,""),"")</f>
        <v/>
      </c>
      <c r="AZ14" s="305" t="str">
        <f>IF($BE$3="暦月",IF(DAY(DATE($AF$2,$AJ$2,30))=30,30,""),"")</f>
        <v/>
      </c>
      <c r="BA14" s="306" t="str">
        <f>IF($BE$3="暦月",IF(DAY(DATE($AF$2,$AJ$2,31))=31,31,""),"")</f>
        <v/>
      </c>
      <c r="BB14" s="1069"/>
      <c r="BC14" s="1070"/>
      <c r="BD14" s="1075"/>
      <c r="BE14" s="1076"/>
      <c r="BF14" s="1026"/>
      <c r="BG14" s="1039"/>
      <c r="BH14" s="1039"/>
      <c r="BI14" s="1039"/>
      <c r="BJ14" s="1080"/>
    </row>
    <row r="15" spans="2:67" ht="20.25" hidden="1" customHeight="1">
      <c r="B15" s="1022"/>
      <c r="C15" s="1026"/>
      <c r="D15" s="1027"/>
      <c r="E15" s="296"/>
      <c r="F15" s="297"/>
      <c r="G15" s="296"/>
      <c r="H15" s="297"/>
      <c r="I15" s="1032"/>
      <c r="J15" s="1033"/>
      <c r="K15" s="1038"/>
      <c r="L15" s="1039"/>
      <c r="M15" s="1039"/>
      <c r="N15" s="1027"/>
      <c r="O15" s="1038"/>
      <c r="P15" s="1039"/>
      <c r="Q15" s="1039"/>
      <c r="R15" s="1039"/>
      <c r="S15" s="1027"/>
      <c r="T15" s="298"/>
      <c r="U15" s="298"/>
      <c r="V15" s="299"/>
      <c r="W15" s="300" t="e">
        <f>WEEKDAY(DATE($AF$2,$AJ$2,1))</f>
        <v>#VALUE!</v>
      </c>
      <c r="X15" s="301" t="e">
        <f>WEEKDAY(DATE($AF$2,$AJ$2,2))</f>
        <v>#VALUE!</v>
      </c>
      <c r="Y15" s="301" t="e">
        <f>WEEKDAY(DATE($AF$2,$AJ$2,3))</f>
        <v>#VALUE!</v>
      </c>
      <c r="Z15" s="301" t="e">
        <f>WEEKDAY(DATE($AF$2,$AJ$2,4))</f>
        <v>#VALUE!</v>
      </c>
      <c r="AA15" s="301" t="e">
        <f>WEEKDAY(DATE($AF$2,$AJ$2,5))</f>
        <v>#VALUE!</v>
      </c>
      <c r="AB15" s="301" t="e">
        <f>WEEKDAY(DATE($AF$2,$AJ$2,6))</f>
        <v>#VALUE!</v>
      </c>
      <c r="AC15" s="302" t="e">
        <f>WEEKDAY(DATE($AF$2,$AJ$2,7))</f>
        <v>#VALUE!</v>
      </c>
      <c r="AD15" s="303" t="e">
        <f>WEEKDAY(DATE($AF$2,$AJ$2,8))</f>
        <v>#VALUE!</v>
      </c>
      <c r="AE15" s="301" t="e">
        <f>WEEKDAY(DATE($AF$2,$AJ$2,9))</f>
        <v>#VALUE!</v>
      </c>
      <c r="AF15" s="301" t="e">
        <f>WEEKDAY(DATE($AF$2,$AJ$2,10))</f>
        <v>#VALUE!</v>
      </c>
      <c r="AG15" s="301" t="e">
        <f>WEEKDAY(DATE($AF$2,$AJ$2,11))</f>
        <v>#VALUE!</v>
      </c>
      <c r="AH15" s="301" t="e">
        <f>WEEKDAY(DATE($AF$2,$AJ$2,12))</f>
        <v>#VALUE!</v>
      </c>
      <c r="AI15" s="301" t="e">
        <f>WEEKDAY(DATE($AF$2,$AJ$2,13))</f>
        <v>#VALUE!</v>
      </c>
      <c r="AJ15" s="302" t="e">
        <f>WEEKDAY(DATE($AF$2,$AJ$2,14))</f>
        <v>#VALUE!</v>
      </c>
      <c r="AK15" s="303" t="e">
        <f>WEEKDAY(DATE($AF$2,$AJ$2,15))</f>
        <v>#VALUE!</v>
      </c>
      <c r="AL15" s="301" t="e">
        <f>WEEKDAY(DATE($AF$2,$AJ$2,16))</f>
        <v>#VALUE!</v>
      </c>
      <c r="AM15" s="301" t="e">
        <f>WEEKDAY(DATE($AF$2,$AJ$2,17))</f>
        <v>#VALUE!</v>
      </c>
      <c r="AN15" s="301" t="e">
        <f>WEEKDAY(DATE($AF$2,$AJ$2,18))</f>
        <v>#VALUE!</v>
      </c>
      <c r="AO15" s="301" t="e">
        <f>WEEKDAY(DATE($AF$2,$AJ$2,19))</f>
        <v>#VALUE!</v>
      </c>
      <c r="AP15" s="301" t="e">
        <f>WEEKDAY(DATE($AF$2,$AJ$2,20))</f>
        <v>#VALUE!</v>
      </c>
      <c r="AQ15" s="302" t="e">
        <f>WEEKDAY(DATE($AF$2,$AJ$2,21))</f>
        <v>#VALUE!</v>
      </c>
      <c r="AR15" s="303" t="e">
        <f>WEEKDAY(DATE($AF$2,$AJ$2,22))</f>
        <v>#VALUE!</v>
      </c>
      <c r="AS15" s="301" t="e">
        <f>WEEKDAY(DATE($AF$2,$AJ$2,23))</f>
        <v>#VALUE!</v>
      </c>
      <c r="AT15" s="301" t="e">
        <f>WEEKDAY(DATE($AF$2,$AJ$2,24))</f>
        <v>#VALUE!</v>
      </c>
      <c r="AU15" s="301" t="e">
        <f>WEEKDAY(DATE($AF$2,$AJ$2,25))</f>
        <v>#VALUE!</v>
      </c>
      <c r="AV15" s="301" t="e">
        <f>WEEKDAY(DATE($AF$2,$AJ$2,26))</f>
        <v>#VALUE!</v>
      </c>
      <c r="AW15" s="301" t="e">
        <f>WEEKDAY(DATE($AF$2,$AJ$2,27))</f>
        <v>#VALUE!</v>
      </c>
      <c r="AX15" s="302" t="e">
        <f>WEEKDAY(DATE($AF$2,$AJ$2,28))</f>
        <v>#VALUE!</v>
      </c>
      <c r="AY15" s="303">
        <f>IF(AY14=29,WEEKDAY(DATE($AF$2,$AJ$2,29)),0)</f>
        <v>0</v>
      </c>
      <c r="AZ15" s="301">
        <f>IF(AZ14=30,WEEKDAY(DATE($AF$2,$AJ$2,30)),0)</f>
        <v>0</v>
      </c>
      <c r="BA15" s="302">
        <f>IF(BA14=31,WEEKDAY(DATE($AF$2,$AJ$2,31)),0)</f>
        <v>0</v>
      </c>
      <c r="BB15" s="1069"/>
      <c r="BC15" s="1070"/>
      <c r="BD15" s="1075"/>
      <c r="BE15" s="1076"/>
      <c r="BF15" s="1026"/>
      <c r="BG15" s="1039"/>
      <c r="BH15" s="1039"/>
      <c r="BI15" s="1039"/>
      <c r="BJ15" s="1080"/>
    </row>
    <row r="16" spans="2:67" ht="20.25" customHeight="1" thickBot="1">
      <c r="B16" s="1023"/>
      <c r="C16" s="1028"/>
      <c r="D16" s="1029"/>
      <c r="E16" s="307"/>
      <c r="F16" s="308"/>
      <c r="G16" s="307"/>
      <c r="H16" s="308"/>
      <c r="I16" s="1034"/>
      <c r="J16" s="1035"/>
      <c r="K16" s="1040"/>
      <c r="L16" s="1041"/>
      <c r="M16" s="1041"/>
      <c r="N16" s="1029"/>
      <c r="O16" s="1040"/>
      <c r="P16" s="1041"/>
      <c r="Q16" s="1041"/>
      <c r="R16" s="1041"/>
      <c r="S16" s="1029"/>
      <c r="T16" s="309"/>
      <c r="U16" s="309"/>
      <c r="V16" s="310"/>
      <c r="W16" s="311" t="e">
        <f>IF(W15=1,"日",IF(W15=2,"月",IF(W15=3,"火",IF(W15=4,"水",IF(W15=5,"木",IF(W15=6,"金","土"))))))</f>
        <v>#VALUE!</v>
      </c>
      <c r="X16" s="312" t="e">
        <f t="shared" ref="X16:AX16" si="0">IF(X15=1,"日",IF(X15=2,"月",IF(X15=3,"火",IF(X15=4,"水",IF(X15=5,"木",IF(X15=6,"金","土"))))))</f>
        <v>#VALUE!</v>
      </c>
      <c r="Y16" s="312" t="e">
        <f t="shared" si="0"/>
        <v>#VALUE!</v>
      </c>
      <c r="Z16" s="312" t="e">
        <f t="shared" si="0"/>
        <v>#VALUE!</v>
      </c>
      <c r="AA16" s="312" t="e">
        <f t="shared" si="0"/>
        <v>#VALUE!</v>
      </c>
      <c r="AB16" s="312" t="e">
        <f t="shared" si="0"/>
        <v>#VALUE!</v>
      </c>
      <c r="AC16" s="313" t="e">
        <f t="shared" si="0"/>
        <v>#VALUE!</v>
      </c>
      <c r="AD16" s="314" t="e">
        <f>IF(AD15=1,"日",IF(AD15=2,"月",IF(AD15=3,"火",IF(AD15=4,"水",IF(AD15=5,"木",IF(AD15=6,"金","土"))))))</f>
        <v>#VALUE!</v>
      </c>
      <c r="AE16" s="312" t="e">
        <f t="shared" si="0"/>
        <v>#VALUE!</v>
      </c>
      <c r="AF16" s="312" t="e">
        <f t="shared" si="0"/>
        <v>#VALUE!</v>
      </c>
      <c r="AG16" s="312" t="e">
        <f t="shared" si="0"/>
        <v>#VALUE!</v>
      </c>
      <c r="AH16" s="312" t="e">
        <f t="shared" si="0"/>
        <v>#VALUE!</v>
      </c>
      <c r="AI16" s="312" t="e">
        <f t="shared" si="0"/>
        <v>#VALUE!</v>
      </c>
      <c r="AJ16" s="313" t="e">
        <f t="shared" si="0"/>
        <v>#VALUE!</v>
      </c>
      <c r="AK16" s="314" t="e">
        <f>IF(AK15=1,"日",IF(AK15=2,"月",IF(AK15=3,"火",IF(AK15=4,"水",IF(AK15=5,"木",IF(AK15=6,"金","土"))))))</f>
        <v>#VALUE!</v>
      </c>
      <c r="AL16" s="312" t="e">
        <f t="shared" si="0"/>
        <v>#VALUE!</v>
      </c>
      <c r="AM16" s="312" t="e">
        <f t="shared" si="0"/>
        <v>#VALUE!</v>
      </c>
      <c r="AN16" s="312" t="e">
        <f t="shared" si="0"/>
        <v>#VALUE!</v>
      </c>
      <c r="AO16" s="312" t="e">
        <f t="shared" si="0"/>
        <v>#VALUE!</v>
      </c>
      <c r="AP16" s="312" t="e">
        <f t="shared" si="0"/>
        <v>#VALUE!</v>
      </c>
      <c r="AQ16" s="313" t="e">
        <f t="shared" si="0"/>
        <v>#VALUE!</v>
      </c>
      <c r="AR16" s="314" t="e">
        <f>IF(AR15=1,"日",IF(AR15=2,"月",IF(AR15=3,"火",IF(AR15=4,"水",IF(AR15=5,"木",IF(AR15=6,"金","土"))))))</f>
        <v>#VALUE!</v>
      </c>
      <c r="AS16" s="312" t="e">
        <f t="shared" si="0"/>
        <v>#VALUE!</v>
      </c>
      <c r="AT16" s="312" t="e">
        <f t="shared" si="0"/>
        <v>#VALUE!</v>
      </c>
      <c r="AU16" s="312" t="e">
        <f t="shared" si="0"/>
        <v>#VALUE!</v>
      </c>
      <c r="AV16" s="312" t="e">
        <f t="shared" si="0"/>
        <v>#VALUE!</v>
      </c>
      <c r="AW16" s="312" t="e">
        <f t="shared" si="0"/>
        <v>#VALUE!</v>
      </c>
      <c r="AX16" s="313" t="e">
        <f t="shared" si="0"/>
        <v>#VALUE!</v>
      </c>
      <c r="AY16" s="312" t="str">
        <f>IF(AY15=1,"日",IF(AY15=2,"月",IF(AY15=3,"火",IF(AY15=4,"水",IF(AY15=5,"木",IF(AY15=6,"金",IF(AY15=0,"","土")))))))</f>
        <v/>
      </c>
      <c r="AZ16" s="312" t="str">
        <f>IF(AZ15=1,"日",IF(AZ15=2,"月",IF(AZ15=3,"火",IF(AZ15=4,"水",IF(AZ15=5,"木",IF(AZ15=6,"金",IF(AZ15=0,"","土")))))))</f>
        <v/>
      </c>
      <c r="BA16" s="312" t="str">
        <f>IF(BA15=1,"日",IF(BA15=2,"月",IF(BA15=3,"火",IF(BA15=4,"水",IF(BA15=5,"木",IF(BA15=6,"金",IF(BA15=0,"","土")))))))</f>
        <v/>
      </c>
      <c r="BB16" s="1071"/>
      <c r="BC16" s="1072"/>
      <c r="BD16" s="1077"/>
      <c r="BE16" s="1078"/>
      <c r="BF16" s="1028"/>
      <c r="BG16" s="1041"/>
      <c r="BH16" s="1041"/>
      <c r="BI16" s="1041"/>
      <c r="BJ16" s="1081"/>
    </row>
    <row r="17" spans="2:62" ht="20.25" customHeight="1">
      <c r="B17" s="970">
        <f>B15+1</f>
        <v>1</v>
      </c>
      <c r="C17" s="1047"/>
      <c r="D17" s="1048"/>
      <c r="E17" s="315"/>
      <c r="F17" s="316"/>
      <c r="G17" s="315"/>
      <c r="H17" s="316"/>
      <c r="I17" s="1049"/>
      <c r="J17" s="1050"/>
      <c r="K17" s="1051"/>
      <c r="L17" s="1052"/>
      <c r="M17" s="1052"/>
      <c r="N17" s="1048"/>
      <c r="O17" s="1053"/>
      <c r="P17" s="1054"/>
      <c r="Q17" s="1054"/>
      <c r="R17" s="1054"/>
      <c r="S17" s="1055"/>
      <c r="T17" s="317" t="s">
        <v>682</v>
      </c>
      <c r="U17" s="318"/>
      <c r="V17" s="319"/>
      <c r="W17" s="320"/>
      <c r="X17" s="321"/>
      <c r="Y17" s="321"/>
      <c r="Z17" s="321"/>
      <c r="AA17" s="321"/>
      <c r="AB17" s="321"/>
      <c r="AC17" s="322"/>
      <c r="AD17" s="320"/>
      <c r="AE17" s="321"/>
      <c r="AF17" s="321"/>
      <c r="AG17" s="321"/>
      <c r="AH17" s="321"/>
      <c r="AI17" s="321"/>
      <c r="AJ17" s="322"/>
      <c r="AK17" s="320"/>
      <c r="AL17" s="321"/>
      <c r="AM17" s="321"/>
      <c r="AN17" s="321"/>
      <c r="AO17" s="321"/>
      <c r="AP17" s="321"/>
      <c r="AQ17" s="322"/>
      <c r="AR17" s="320"/>
      <c r="AS17" s="321"/>
      <c r="AT17" s="321"/>
      <c r="AU17" s="321"/>
      <c r="AV17" s="321"/>
      <c r="AW17" s="321"/>
      <c r="AX17" s="322"/>
      <c r="AY17" s="320"/>
      <c r="AZ17" s="321"/>
      <c r="BA17" s="321"/>
      <c r="BB17" s="1056"/>
      <c r="BC17" s="1057"/>
      <c r="BD17" s="1042"/>
      <c r="BE17" s="1043"/>
      <c r="BF17" s="1044"/>
      <c r="BG17" s="1045"/>
      <c r="BH17" s="1045"/>
      <c r="BI17" s="1045"/>
      <c r="BJ17" s="1046"/>
    </row>
    <row r="18" spans="2:62" ht="20.25" customHeight="1">
      <c r="B18" s="993"/>
      <c r="C18" s="1007"/>
      <c r="D18" s="1008"/>
      <c r="E18" s="323"/>
      <c r="F18" s="324">
        <f>C17</f>
        <v>0</v>
      </c>
      <c r="G18" s="323"/>
      <c r="H18" s="324">
        <f>I17</f>
        <v>0</v>
      </c>
      <c r="I18" s="1009"/>
      <c r="J18" s="1010"/>
      <c r="K18" s="1011"/>
      <c r="L18" s="1012"/>
      <c r="M18" s="1012"/>
      <c r="N18" s="1008"/>
      <c r="O18" s="984"/>
      <c r="P18" s="985"/>
      <c r="Q18" s="985"/>
      <c r="R18" s="985"/>
      <c r="S18" s="986"/>
      <c r="T18" s="325" t="s">
        <v>687</v>
      </c>
      <c r="U18" s="326"/>
      <c r="V18" s="327"/>
      <c r="W18" s="328" t="str">
        <f>IF(W17="","",VLOOKUP(W17,シフト記号表!$C$6:$L$47,10,FALSE))</f>
        <v/>
      </c>
      <c r="X18" s="329" t="str">
        <f>IF(X17="","",VLOOKUP(X17,シフト記号表!$C$6:$L$47,10,FALSE))</f>
        <v/>
      </c>
      <c r="Y18" s="329" t="str">
        <f>IF(Y17="","",VLOOKUP(Y17,シフト記号表!$C$6:$L$47,10,FALSE))</f>
        <v/>
      </c>
      <c r="Z18" s="329" t="str">
        <f>IF(Z17="","",VLOOKUP(Z17,シフト記号表!$C$6:$L$47,10,FALSE))</f>
        <v/>
      </c>
      <c r="AA18" s="329" t="str">
        <f>IF(AA17="","",VLOOKUP(AA17,シフト記号表!$C$6:$L$47,10,FALSE))</f>
        <v/>
      </c>
      <c r="AB18" s="329" t="str">
        <f>IF(AB17="","",VLOOKUP(AB17,シフト記号表!$C$6:$L$47,10,FALSE))</f>
        <v/>
      </c>
      <c r="AC18" s="330" t="str">
        <f>IF(AC17="","",VLOOKUP(AC17,シフト記号表!$C$6:$L$47,10,FALSE))</f>
        <v/>
      </c>
      <c r="AD18" s="328" t="str">
        <f>IF(AD17="","",VLOOKUP(AD17,シフト記号表!$C$6:$L$47,10,FALSE))</f>
        <v/>
      </c>
      <c r="AE18" s="329" t="str">
        <f>IF(AE17="","",VLOOKUP(AE17,シフト記号表!$C$6:$L$47,10,FALSE))</f>
        <v/>
      </c>
      <c r="AF18" s="329" t="str">
        <f>IF(AF17="","",VLOOKUP(AF17,シフト記号表!$C$6:$L$47,10,FALSE))</f>
        <v/>
      </c>
      <c r="AG18" s="329" t="str">
        <f>IF(AG17="","",VLOOKUP(AG17,シフト記号表!$C$6:$L$47,10,FALSE))</f>
        <v/>
      </c>
      <c r="AH18" s="329" t="str">
        <f>IF(AH17="","",VLOOKUP(AH17,シフト記号表!$C$6:$L$47,10,FALSE))</f>
        <v/>
      </c>
      <c r="AI18" s="329" t="str">
        <f>IF(AI17="","",VLOOKUP(AI17,シフト記号表!$C$6:$L$47,10,FALSE))</f>
        <v/>
      </c>
      <c r="AJ18" s="330" t="str">
        <f>IF(AJ17="","",VLOOKUP(AJ17,シフト記号表!$C$6:$L$47,10,FALSE))</f>
        <v/>
      </c>
      <c r="AK18" s="328" t="str">
        <f>IF(AK17="","",VLOOKUP(AK17,シフト記号表!$C$6:$L$47,10,FALSE))</f>
        <v/>
      </c>
      <c r="AL18" s="329" t="str">
        <f>IF(AL17="","",VLOOKUP(AL17,シフト記号表!$C$6:$L$47,10,FALSE))</f>
        <v/>
      </c>
      <c r="AM18" s="329" t="str">
        <f>IF(AM17="","",VLOOKUP(AM17,シフト記号表!$C$6:$L$47,10,FALSE))</f>
        <v/>
      </c>
      <c r="AN18" s="329" t="str">
        <f>IF(AN17="","",VLOOKUP(AN17,シフト記号表!$C$6:$L$47,10,FALSE))</f>
        <v/>
      </c>
      <c r="AO18" s="329" t="str">
        <f>IF(AO17="","",VLOOKUP(AO17,シフト記号表!$C$6:$L$47,10,FALSE))</f>
        <v/>
      </c>
      <c r="AP18" s="329" t="str">
        <f>IF(AP17="","",VLOOKUP(AP17,シフト記号表!$C$6:$L$47,10,FALSE))</f>
        <v/>
      </c>
      <c r="AQ18" s="330" t="str">
        <f>IF(AQ17="","",VLOOKUP(AQ17,シフト記号表!$C$6:$L$47,10,FALSE))</f>
        <v/>
      </c>
      <c r="AR18" s="328" t="str">
        <f>IF(AR17="","",VLOOKUP(AR17,シフト記号表!$C$6:$L$47,10,FALSE))</f>
        <v/>
      </c>
      <c r="AS18" s="329" t="str">
        <f>IF(AS17="","",VLOOKUP(AS17,シフト記号表!$C$6:$L$47,10,FALSE))</f>
        <v/>
      </c>
      <c r="AT18" s="329" t="str">
        <f>IF(AT17="","",VLOOKUP(AT17,シフト記号表!$C$6:$L$47,10,FALSE))</f>
        <v/>
      </c>
      <c r="AU18" s="329" t="str">
        <f>IF(AU17="","",VLOOKUP(AU17,シフト記号表!$C$6:$L$47,10,FALSE))</f>
        <v/>
      </c>
      <c r="AV18" s="329" t="str">
        <f>IF(AV17="","",VLOOKUP(AV17,シフト記号表!$C$6:$L$47,10,FALSE))</f>
        <v/>
      </c>
      <c r="AW18" s="329" t="str">
        <f>IF(AW17="","",VLOOKUP(AW17,シフト記号表!$C$6:$L$47,10,FALSE))</f>
        <v/>
      </c>
      <c r="AX18" s="330" t="str">
        <f>IF(AX17="","",VLOOKUP(AX17,シフト記号表!$C$6:$L$47,10,FALSE))</f>
        <v/>
      </c>
      <c r="AY18" s="328" t="str">
        <f>IF(AY17="","",VLOOKUP(AY17,シフト記号表!$C$6:$L$47,10,FALSE))</f>
        <v/>
      </c>
      <c r="AZ18" s="329" t="str">
        <f>IF(AZ17="","",VLOOKUP(AZ17,シフト記号表!$C$6:$L$47,10,FALSE))</f>
        <v/>
      </c>
      <c r="BA18" s="329" t="str">
        <f>IF(BA17="","",VLOOKUP(BA17,シフト記号表!$C$6:$L$47,10,FALSE))</f>
        <v/>
      </c>
      <c r="BB18" s="1004">
        <f>IF($BE$3="４週",SUM(W18:AX18),IF($BE$3="暦月",SUM(W18:BA18),""))</f>
        <v>0</v>
      </c>
      <c r="BC18" s="1005"/>
      <c r="BD18" s="1006">
        <f>IF($BE$3="４週",BB18/4,IF($BE$3="暦月",(BB18/($BE$8/7)),""))</f>
        <v>0</v>
      </c>
      <c r="BE18" s="1005"/>
      <c r="BF18" s="1001"/>
      <c r="BG18" s="1002"/>
      <c r="BH18" s="1002"/>
      <c r="BI18" s="1002"/>
      <c r="BJ18" s="1003"/>
    </row>
    <row r="19" spans="2:62" ht="20.25" customHeight="1">
      <c r="B19" s="970">
        <f>B17+1</f>
        <v>2</v>
      </c>
      <c r="C19" s="972"/>
      <c r="D19" s="973"/>
      <c r="E19" s="331"/>
      <c r="F19" s="332"/>
      <c r="G19" s="331"/>
      <c r="H19" s="332"/>
      <c r="I19" s="976"/>
      <c r="J19" s="977"/>
      <c r="K19" s="980"/>
      <c r="L19" s="981"/>
      <c r="M19" s="981"/>
      <c r="N19" s="973"/>
      <c r="O19" s="984"/>
      <c r="P19" s="985"/>
      <c r="Q19" s="985"/>
      <c r="R19" s="985"/>
      <c r="S19" s="986"/>
      <c r="T19" s="333" t="s">
        <v>682</v>
      </c>
      <c r="U19" s="334"/>
      <c r="V19" s="335"/>
      <c r="W19" s="336"/>
      <c r="X19" s="337"/>
      <c r="Y19" s="337"/>
      <c r="Z19" s="337"/>
      <c r="AA19" s="337"/>
      <c r="AB19" s="337"/>
      <c r="AC19" s="338"/>
      <c r="AD19" s="336"/>
      <c r="AE19" s="337"/>
      <c r="AF19" s="337"/>
      <c r="AG19" s="337"/>
      <c r="AH19" s="337"/>
      <c r="AI19" s="337"/>
      <c r="AJ19" s="338"/>
      <c r="AK19" s="336"/>
      <c r="AL19" s="337"/>
      <c r="AM19" s="337"/>
      <c r="AN19" s="337"/>
      <c r="AO19" s="337"/>
      <c r="AP19" s="337"/>
      <c r="AQ19" s="338"/>
      <c r="AR19" s="336"/>
      <c r="AS19" s="337"/>
      <c r="AT19" s="337"/>
      <c r="AU19" s="337"/>
      <c r="AV19" s="337"/>
      <c r="AW19" s="337"/>
      <c r="AX19" s="338"/>
      <c r="AY19" s="336"/>
      <c r="AZ19" s="337"/>
      <c r="BA19" s="339"/>
      <c r="BB19" s="990"/>
      <c r="BC19" s="991"/>
      <c r="BD19" s="949"/>
      <c r="BE19" s="950"/>
      <c r="BF19" s="951"/>
      <c r="BG19" s="952"/>
      <c r="BH19" s="952"/>
      <c r="BI19" s="952"/>
      <c r="BJ19" s="953"/>
    </row>
    <row r="20" spans="2:62" ht="20.25" customHeight="1">
      <c r="B20" s="993"/>
      <c r="C20" s="1007"/>
      <c r="D20" s="1008"/>
      <c r="E20" s="323"/>
      <c r="F20" s="324">
        <f>C19</f>
        <v>0</v>
      </c>
      <c r="G20" s="323"/>
      <c r="H20" s="324">
        <f>I19</f>
        <v>0</v>
      </c>
      <c r="I20" s="1009"/>
      <c r="J20" s="1010"/>
      <c r="K20" s="1011"/>
      <c r="L20" s="1012"/>
      <c r="M20" s="1012"/>
      <c r="N20" s="1008"/>
      <c r="O20" s="984"/>
      <c r="P20" s="985"/>
      <c r="Q20" s="985"/>
      <c r="R20" s="985"/>
      <c r="S20" s="986"/>
      <c r="T20" s="325" t="s">
        <v>687</v>
      </c>
      <c r="U20" s="326"/>
      <c r="V20" s="327"/>
      <c r="W20" s="328" t="str">
        <f>IF(W19="","",VLOOKUP(W19,シフト記号表!$C$6:$L$47,10,FALSE))</f>
        <v/>
      </c>
      <c r="X20" s="329" t="str">
        <f>IF(X19="","",VLOOKUP(X19,シフト記号表!$C$6:$L$47,10,FALSE))</f>
        <v/>
      </c>
      <c r="Y20" s="329" t="str">
        <f>IF(Y19="","",VLOOKUP(Y19,シフト記号表!$C$6:$L$47,10,FALSE))</f>
        <v/>
      </c>
      <c r="Z20" s="329" t="str">
        <f>IF(Z19="","",VLOOKUP(Z19,シフト記号表!$C$6:$L$47,10,FALSE))</f>
        <v/>
      </c>
      <c r="AA20" s="329" t="str">
        <f>IF(AA19="","",VLOOKUP(AA19,シフト記号表!$C$6:$L$47,10,FALSE))</f>
        <v/>
      </c>
      <c r="AB20" s="329" t="str">
        <f>IF(AB19="","",VLOOKUP(AB19,シフト記号表!$C$6:$L$47,10,FALSE))</f>
        <v/>
      </c>
      <c r="AC20" s="330" t="str">
        <f>IF(AC19="","",VLOOKUP(AC19,シフト記号表!$C$6:$L$47,10,FALSE))</f>
        <v/>
      </c>
      <c r="AD20" s="328" t="str">
        <f>IF(AD19="","",VLOOKUP(AD19,シフト記号表!$C$6:$L$47,10,FALSE))</f>
        <v/>
      </c>
      <c r="AE20" s="329" t="str">
        <f>IF(AE19="","",VLOOKUP(AE19,シフト記号表!$C$6:$L$47,10,FALSE))</f>
        <v/>
      </c>
      <c r="AF20" s="329" t="str">
        <f>IF(AF19="","",VLOOKUP(AF19,シフト記号表!$C$6:$L$47,10,FALSE))</f>
        <v/>
      </c>
      <c r="AG20" s="329" t="str">
        <f>IF(AG19="","",VLOOKUP(AG19,シフト記号表!$C$6:$L$47,10,FALSE))</f>
        <v/>
      </c>
      <c r="AH20" s="329" t="str">
        <f>IF(AH19="","",VLOOKUP(AH19,シフト記号表!$C$6:$L$47,10,FALSE))</f>
        <v/>
      </c>
      <c r="AI20" s="329" t="str">
        <f>IF(AI19="","",VLOOKUP(AI19,シフト記号表!$C$6:$L$47,10,FALSE))</f>
        <v/>
      </c>
      <c r="AJ20" s="330" t="str">
        <f>IF(AJ19="","",VLOOKUP(AJ19,シフト記号表!$C$6:$L$47,10,FALSE))</f>
        <v/>
      </c>
      <c r="AK20" s="328" t="str">
        <f>IF(AK19="","",VLOOKUP(AK19,シフト記号表!$C$6:$L$47,10,FALSE))</f>
        <v/>
      </c>
      <c r="AL20" s="329" t="str">
        <f>IF(AL19="","",VLOOKUP(AL19,シフト記号表!$C$6:$L$47,10,FALSE))</f>
        <v/>
      </c>
      <c r="AM20" s="329" t="str">
        <f>IF(AM19="","",VLOOKUP(AM19,シフト記号表!$C$6:$L$47,10,FALSE))</f>
        <v/>
      </c>
      <c r="AN20" s="329" t="str">
        <f>IF(AN19="","",VLOOKUP(AN19,シフト記号表!$C$6:$L$47,10,FALSE))</f>
        <v/>
      </c>
      <c r="AO20" s="329" t="str">
        <f>IF(AO19="","",VLOOKUP(AO19,シフト記号表!$C$6:$L$47,10,FALSE))</f>
        <v/>
      </c>
      <c r="AP20" s="329" t="str">
        <f>IF(AP19="","",VLOOKUP(AP19,シフト記号表!$C$6:$L$47,10,FALSE))</f>
        <v/>
      </c>
      <c r="AQ20" s="330" t="str">
        <f>IF(AQ19="","",VLOOKUP(AQ19,シフト記号表!$C$6:$L$47,10,FALSE))</f>
        <v/>
      </c>
      <c r="AR20" s="328" t="str">
        <f>IF(AR19="","",VLOOKUP(AR19,シフト記号表!$C$6:$L$47,10,FALSE))</f>
        <v/>
      </c>
      <c r="AS20" s="329" t="str">
        <f>IF(AS19="","",VLOOKUP(AS19,シフト記号表!$C$6:$L$47,10,FALSE))</f>
        <v/>
      </c>
      <c r="AT20" s="329" t="str">
        <f>IF(AT19="","",VLOOKUP(AT19,シフト記号表!$C$6:$L$47,10,FALSE))</f>
        <v/>
      </c>
      <c r="AU20" s="329" t="str">
        <f>IF(AU19="","",VLOOKUP(AU19,シフト記号表!$C$6:$L$47,10,FALSE))</f>
        <v/>
      </c>
      <c r="AV20" s="329" t="str">
        <f>IF(AV19="","",VLOOKUP(AV19,シフト記号表!$C$6:$L$47,10,FALSE))</f>
        <v/>
      </c>
      <c r="AW20" s="329" t="str">
        <f>IF(AW19="","",VLOOKUP(AW19,シフト記号表!$C$6:$L$47,10,FALSE))</f>
        <v/>
      </c>
      <c r="AX20" s="330" t="str">
        <f>IF(AX19="","",VLOOKUP(AX19,シフト記号表!$C$6:$L$47,10,FALSE))</f>
        <v/>
      </c>
      <c r="AY20" s="328" t="str">
        <f>IF(AY19="","",VLOOKUP(AY19,シフト記号表!$C$6:$L$47,10,FALSE))</f>
        <v/>
      </c>
      <c r="AZ20" s="329" t="str">
        <f>IF(AZ19="","",VLOOKUP(AZ19,シフト記号表!$C$6:$L$47,10,FALSE))</f>
        <v/>
      </c>
      <c r="BA20" s="329" t="str">
        <f>IF(BA19="","",VLOOKUP(BA19,シフト記号表!$C$6:$L$47,10,FALSE))</f>
        <v/>
      </c>
      <c r="BB20" s="1004">
        <f>IF($BE$3="４週",SUM(W20:AX20),IF($BE$3="暦月",SUM(W20:BA20),""))</f>
        <v>0</v>
      </c>
      <c r="BC20" s="1005"/>
      <c r="BD20" s="1006">
        <f>IF($BE$3="４週",BB20/4,IF($BE$3="暦月",(BB20/($BE$8/7)),""))</f>
        <v>0</v>
      </c>
      <c r="BE20" s="1005"/>
      <c r="BF20" s="1001"/>
      <c r="BG20" s="1002"/>
      <c r="BH20" s="1002"/>
      <c r="BI20" s="1002"/>
      <c r="BJ20" s="1003"/>
    </row>
    <row r="21" spans="2:62" ht="20.25" customHeight="1">
      <c r="B21" s="970">
        <f>B19+1</f>
        <v>3</v>
      </c>
      <c r="C21" s="972"/>
      <c r="D21" s="973"/>
      <c r="E21" s="323"/>
      <c r="F21" s="324"/>
      <c r="G21" s="323"/>
      <c r="H21" s="324"/>
      <c r="I21" s="976"/>
      <c r="J21" s="977"/>
      <c r="K21" s="980"/>
      <c r="L21" s="981"/>
      <c r="M21" s="981"/>
      <c r="N21" s="973"/>
      <c r="O21" s="984"/>
      <c r="P21" s="985"/>
      <c r="Q21" s="985"/>
      <c r="R21" s="985"/>
      <c r="S21" s="986"/>
      <c r="T21" s="333" t="s">
        <v>682</v>
      </c>
      <c r="U21" s="334"/>
      <c r="V21" s="335"/>
      <c r="W21" s="336"/>
      <c r="X21" s="337"/>
      <c r="Y21" s="337"/>
      <c r="Z21" s="337"/>
      <c r="AA21" s="337"/>
      <c r="AB21" s="337"/>
      <c r="AC21" s="338"/>
      <c r="AD21" s="336"/>
      <c r="AE21" s="337"/>
      <c r="AF21" s="337"/>
      <c r="AG21" s="337"/>
      <c r="AH21" s="337"/>
      <c r="AI21" s="337"/>
      <c r="AJ21" s="338"/>
      <c r="AK21" s="336"/>
      <c r="AL21" s="337"/>
      <c r="AM21" s="337"/>
      <c r="AN21" s="337"/>
      <c r="AO21" s="337"/>
      <c r="AP21" s="337"/>
      <c r="AQ21" s="338"/>
      <c r="AR21" s="336"/>
      <c r="AS21" s="337"/>
      <c r="AT21" s="337"/>
      <c r="AU21" s="337"/>
      <c r="AV21" s="337"/>
      <c r="AW21" s="337"/>
      <c r="AX21" s="338"/>
      <c r="AY21" s="336"/>
      <c r="AZ21" s="337"/>
      <c r="BA21" s="339"/>
      <c r="BB21" s="990"/>
      <c r="BC21" s="991"/>
      <c r="BD21" s="949"/>
      <c r="BE21" s="950"/>
      <c r="BF21" s="951"/>
      <c r="BG21" s="952"/>
      <c r="BH21" s="952"/>
      <c r="BI21" s="952"/>
      <c r="BJ21" s="953"/>
    </row>
    <row r="22" spans="2:62" ht="20.25" customHeight="1">
      <c r="B22" s="993"/>
      <c r="C22" s="1007"/>
      <c r="D22" s="1008"/>
      <c r="E22" s="323"/>
      <c r="F22" s="324">
        <f>C21</f>
        <v>0</v>
      </c>
      <c r="G22" s="323"/>
      <c r="H22" s="324">
        <f>I21</f>
        <v>0</v>
      </c>
      <c r="I22" s="1009"/>
      <c r="J22" s="1010"/>
      <c r="K22" s="1011"/>
      <c r="L22" s="1012"/>
      <c r="M22" s="1012"/>
      <c r="N22" s="1008"/>
      <c r="O22" s="984"/>
      <c r="P22" s="985"/>
      <c r="Q22" s="985"/>
      <c r="R22" s="985"/>
      <c r="S22" s="986"/>
      <c r="T22" s="325" t="s">
        <v>687</v>
      </c>
      <c r="U22" s="326"/>
      <c r="V22" s="327"/>
      <c r="W22" s="328" t="str">
        <f>IF(W21="","",VLOOKUP(W21,シフト記号表!$C$6:$L$47,10,FALSE))</f>
        <v/>
      </c>
      <c r="X22" s="329" t="str">
        <f>IF(X21="","",VLOOKUP(X21,シフト記号表!$C$6:$L$47,10,FALSE))</f>
        <v/>
      </c>
      <c r="Y22" s="329" t="str">
        <f>IF(Y21="","",VLOOKUP(Y21,シフト記号表!$C$6:$L$47,10,FALSE))</f>
        <v/>
      </c>
      <c r="Z22" s="329" t="str">
        <f>IF(Z21="","",VLOOKUP(Z21,シフト記号表!$C$6:$L$47,10,FALSE))</f>
        <v/>
      </c>
      <c r="AA22" s="329" t="str">
        <f>IF(AA21="","",VLOOKUP(AA21,シフト記号表!$C$6:$L$47,10,FALSE))</f>
        <v/>
      </c>
      <c r="AB22" s="329" t="str">
        <f>IF(AB21="","",VLOOKUP(AB21,シフト記号表!$C$6:$L$47,10,FALSE))</f>
        <v/>
      </c>
      <c r="AC22" s="330" t="str">
        <f>IF(AC21="","",VLOOKUP(AC21,シフト記号表!$C$6:$L$47,10,FALSE))</f>
        <v/>
      </c>
      <c r="AD22" s="328" t="str">
        <f>IF(AD21="","",VLOOKUP(AD21,シフト記号表!$C$6:$L$47,10,FALSE))</f>
        <v/>
      </c>
      <c r="AE22" s="329" t="str">
        <f>IF(AE21="","",VLOOKUP(AE21,シフト記号表!$C$6:$L$47,10,FALSE))</f>
        <v/>
      </c>
      <c r="AF22" s="329" t="str">
        <f>IF(AF21="","",VLOOKUP(AF21,シフト記号表!$C$6:$L$47,10,FALSE))</f>
        <v/>
      </c>
      <c r="AG22" s="329" t="str">
        <f>IF(AG21="","",VLOOKUP(AG21,シフト記号表!$C$6:$L$47,10,FALSE))</f>
        <v/>
      </c>
      <c r="AH22" s="329" t="str">
        <f>IF(AH21="","",VLOOKUP(AH21,シフト記号表!$C$6:$L$47,10,FALSE))</f>
        <v/>
      </c>
      <c r="AI22" s="329" t="str">
        <f>IF(AI21="","",VLOOKUP(AI21,シフト記号表!$C$6:$L$47,10,FALSE))</f>
        <v/>
      </c>
      <c r="AJ22" s="330" t="str">
        <f>IF(AJ21="","",VLOOKUP(AJ21,シフト記号表!$C$6:$L$47,10,FALSE))</f>
        <v/>
      </c>
      <c r="AK22" s="328" t="str">
        <f>IF(AK21="","",VLOOKUP(AK21,シフト記号表!$C$6:$L$47,10,FALSE))</f>
        <v/>
      </c>
      <c r="AL22" s="329" t="str">
        <f>IF(AL21="","",VLOOKUP(AL21,シフト記号表!$C$6:$L$47,10,FALSE))</f>
        <v/>
      </c>
      <c r="AM22" s="329" t="str">
        <f>IF(AM21="","",VLOOKUP(AM21,シフト記号表!$C$6:$L$47,10,FALSE))</f>
        <v/>
      </c>
      <c r="AN22" s="329" t="str">
        <f>IF(AN21="","",VLOOKUP(AN21,シフト記号表!$C$6:$L$47,10,FALSE))</f>
        <v/>
      </c>
      <c r="AO22" s="329" t="str">
        <f>IF(AO21="","",VLOOKUP(AO21,シフト記号表!$C$6:$L$47,10,FALSE))</f>
        <v/>
      </c>
      <c r="AP22" s="329" t="str">
        <f>IF(AP21="","",VLOOKUP(AP21,シフト記号表!$C$6:$L$47,10,FALSE))</f>
        <v/>
      </c>
      <c r="AQ22" s="330" t="str">
        <f>IF(AQ21="","",VLOOKUP(AQ21,シフト記号表!$C$6:$L$47,10,FALSE))</f>
        <v/>
      </c>
      <c r="AR22" s="328" t="str">
        <f>IF(AR21="","",VLOOKUP(AR21,シフト記号表!$C$6:$L$47,10,FALSE))</f>
        <v/>
      </c>
      <c r="AS22" s="329" t="str">
        <f>IF(AS21="","",VLOOKUP(AS21,シフト記号表!$C$6:$L$47,10,FALSE))</f>
        <v/>
      </c>
      <c r="AT22" s="329" t="str">
        <f>IF(AT21="","",VLOOKUP(AT21,シフト記号表!$C$6:$L$47,10,FALSE))</f>
        <v/>
      </c>
      <c r="AU22" s="329" t="str">
        <f>IF(AU21="","",VLOOKUP(AU21,シフト記号表!$C$6:$L$47,10,FALSE))</f>
        <v/>
      </c>
      <c r="AV22" s="329" t="str">
        <f>IF(AV21="","",VLOOKUP(AV21,シフト記号表!$C$6:$L$47,10,FALSE))</f>
        <v/>
      </c>
      <c r="AW22" s="329" t="str">
        <f>IF(AW21="","",VLOOKUP(AW21,シフト記号表!$C$6:$L$47,10,FALSE))</f>
        <v/>
      </c>
      <c r="AX22" s="330" t="str">
        <f>IF(AX21="","",VLOOKUP(AX21,シフト記号表!$C$6:$L$47,10,FALSE))</f>
        <v/>
      </c>
      <c r="AY22" s="328" t="str">
        <f>IF(AY21="","",VLOOKUP(AY21,シフト記号表!$C$6:$L$47,10,FALSE))</f>
        <v/>
      </c>
      <c r="AZ22" s="329" t="str">
        <f>IF(AZ21="","",VLOOKUP(AZ21,シフト記号表!$C$6:$L$47,10,FALSE))</f>
        <v/>
      </c>
      <c r="BA22" s="329" t="str">
        <f>IF(BA21="","",VLOOKUP(BA21,シフト記号表!$C$6:$L$47,10,FALSE))</f>
        <v/>
      </c>
      <c r="BB22" s="1004">
        <f>IF($BE$3="４週",SUM(W22:AX22),IF($BE$3="暦月",SUM(W22:BA22),""))</f>
        <v>0</v>
      </c>
      <c r="BC22" s="1005"/>
      <c r="BD22" s="1006">
        <f>IF($BE$3="４週",BB22/4,IF($BE$3="暦月",(BB22/($BE$8/7)),""))</f>
        <v>0</v>
      </c>
      <c r="BE22" s="1005"/>
      <c r="BF22" s="1001"/>
      <c r="BG22" s="1002"/>
      <c r="BH22" s="1002"/>
      <c r="BI22" s="1002"/>
      <c r="BJ22" s="1003"/>
    </row>
    <row r="23" spans="2:62" ht="20.25" customHeight="1">
      <c r="B23" s="970">
        <f>B21+1</f>
        <v>4</v>
      </c>
      <c r="C23" s="972"/>
      <c r="D23" s="973"/>
      <c r="E23" s="323"/>
      <c r="F23" s="324"/>
      <c r="G23" s="323"/>
      <c r="H23" s="324"/>
      <c r="I23" s="976"/>
      <c r="J23" s="977"/>
      <c r="K23" s="980"/>
      <c r="L23" s="981"/>
      <c r="M23" s="981"/>
      <c r="N23" s="973"/>
      <c r="O23" s="984"/>
      <c r="P23" s="985"/>
      <c r="Q23" s="985"/>
      <c r="R23" s="985"/>
      <c r="S23" s="986"/>
      <c r="T23" s="333" t="s">
        <v>682</v>
      </c>
      <c r="U23" s="334"/>
      <c r="V23" s="335"/>
      <c r="W23" s="336"/>
      <c r="X23" s="337"/>
      <c r="Y23" s="337"/>
      <c r="Z23" s="337"/>
      <c r="AA23" s="337"/>
      <c r="AB23" s="337"/>
      <c r="AC23" s="338"/>
      <c r="AD23" s="336"/>
      <c r="AE23" s="337"/>
      <c r="AF23" s="337"/>
      <c r="AG23" s="337"/>
      <c r="AH23" s="337"/>
      <c r="AI23" s="337"/>
      <c r="AJ23" s="338"/>
      <c r="AK23" s="336"/>
      <c r="AL23" s="337"/>
      <c r="AM23" s="337"/>
      <c r="AN23" s="337"/>
      <c r="AO23" s="337"/>
      <c r="AP23" s="337"/>
      <c r="AQ23" s="338"/>
      <c r="AR23" s="336"/>
      <c r="AS23" s="337"/>
      <c r="AT23" s="337"/>
      <c r="AU23" s="337"/>
      <c r="AV23" s="337"/>
      <c r="AW23" s="337"/>
      <c r="AX23" s="338"/>
      <c r="AY23" s="336"/>
      <c r="AZ23" s="337"/>
      <c r="BA23" s="339"/>
      <c r="BB23" s="990"/>
      <c r="BC23" s="991"/>
      <c r="BD23" s="949"/>
      <c r="BE23" s="950"/>
      <c r="BF23" s="951"/>
      <c r="BG23" s="952"/>
      <c r="BH23" s="952"/>
      <c r="BI23" s="952"/>
      <c r="BJ23" s="953"/>
    </row>
    <row r="24" spans="2:62" ht="20.25" customHeight="1">
      <c r="B24" s="993"/>
      <c r="C24" s="1007"/>
      <c r="D24" s="1008"/>
      <c r="E24" s="323"/>
      <c r="F24" s="324">
        <f>C23</f>
        <v>0</v>
      </c>
      <c r="G24" s="323"/>
      <c r="H24" s="324">
        <f>I23</f>
        <v>0</v>
      </c>
      <c r="I24" s="1009"/>
      <c r="J24" s="1010"/>
      <c r="K24" s="1011"/>
      <c r="L24" s="1012"/>
      <c r="M24" s="1012"/>
      <c r="N24" s="1008"/>
      <c r="O24" s="984"/>
      <c r="P24" s="985"/>
      <c r="Q24" s="985"/>
      <c r="R24" s="985"/>
      <c r="S24" s="986"/>
      <c r="T24" s="325" t="s">
        <v>687</v>
      </c>
      <c r="U24" s="326"/>
      <c r="V24" s="327"/>
      <c r="W24" s="328" t="str">
        <f>IF(W23="","",VLOOKUP(W23,シフト記号表!$C$6:$L$47,10,FALSE))</f>
        <v/>
      </c>
      <c r="X24" s="329" t="str">
        <f>IF(X23="","",VLOOKUP(X23,シフト記号表!$C$6:$L$47,10,FALSE))</f>
        <v/>
      </c>
      <c r="Y24" s="329" t="str">
        <f>IF(Y23="","",VLOOKUP(Y23,シフト記号表!$C$6:$L$47,10,FALSE))</f>
        <v/>
      </c>
      <c r="Z24" s="329" t="str">
        <f>IF(Z23="","",VLOOKUP(Z23,シフト記号表!$C$6:$L$47,10,FALSE))</f>
        <v/>
      </c>
      <c r="AA24" s="329" t="str">
        <f>IF(AA23="","",VLOOKUP(AA23,シフト記号表!$C$6:$L$47,10,FALSE))</f>
        <v/>
      </c>
      <c r="AB24" s="329" t="str">
        <f>IF(AB23="","",VLOOKUP(AB23,シフト記号表!$C$6:$L$47,10,FALSE))</f>
        <v/>
      </c>
      <c r="AC24" s="330" t="str">
        <f>IF(AC23="","",VLOOKUP(AC23,シフト記号表!$C$6:$L$47,10,FALSE))</f>
        <v/>
      </c>
      <c r="AD24" s="328" t="str">
        <f>IF(AD23="","",VLOOKUP(AD23,シフト記号表!$C$6:$L$47,10,FALSE))</f>
        <v/>
      </c>
      <c r="AE24" s="329" t="str">
        <f>IF(AE23="","",VLOOKUP(AE23,シフト記号表!$C$6:$L$47,10,FALSE))</f>
        <v/>
      </c>
      <c r="AF24" s="329" t="str">
        <f>IF(AF23="","",VLOOKUP(AF23,シフト記号表!$C$6:$L$47,10,FALSE))</f>
        <v/>
      </c>
      <c r="AG24" s="329" t="str">
        <f>IF(AG23="","",VLOOKUP(AG23,シフト記号表!$C$6:$L$47,10,FALSE))</f>
        <v/>
      </c>
      <c r="AH24" s="329" t="str">
        <f>IF(AH23="","",VLOOKUP(AH23,シフト記号表!$C$6:$L$47,10,FALSE))</f>
        <v/>
      </c>
      <c r="AI24" s="329" t="str">
        <f>IF(AI23="","",VLOOKUP(AI23,シフト記号表!$C$6:$L$47,10,FALSE))</f>
        <v/>
      </c>
      <c r="AJ24" s="330" t="str">
        <f>IF(AJ23="","",VLOOKUP(AJ23,シフト記号表!$C$6:$L$47,10,FALSE))</f>
        <v/>
      </c>
      <c r="AK24" s="328" t="str">
        <f>IF(AK23="","",VLOOKUP(AK23,シフト記号表!$C$6:$L$47,10,FALSE))</f>
        <v/>
      </c>
      <c r="AL24" s="329" t="str">
        <f>IF(AL23="","",VLOOKUP(AL23,シフト記号表!$C$6:$L$47,10,FALSE))</f>
        <v/>
      </c>
      <c r="AM24" s="329" t="str">
        <f>IF(AM23="","",VLOOKUP(AM23,シフト記号表!$C$6:$L$47,10,FALSE))</f>
        <v/>
      </c>
      <c r="AN24" s="329" t="str">
        <f>IF(AN23="","",VLOOKUP(AN23,シフト記号表!$C$6:$L$47,10,FALSE))</f>
        <v/>
      </c>
      <c r="AO24" s="329" t="str">
        <f>IF(AO23="","",VLOOKUP(AO23,シフト記号表!$C$6:$L$47,10,FALSE))</f>
        <v/>
      </c>
      <c r="AP24" s="329" t="str">
        <f>IF(AP23="","",VLOOKUP(AP23,シフト記号表!$C$6:$L$47,10,FALSE))</f>
        <v/>
      </c>
      <c r="AQ24" s="330" t="str">
        <f>IF(AQ23="","",VLOOKUP(AQ23,シフト記号表!$C$6:$L$47,10,FALSE))</f>
        <v/>
      </c>
      <c r="AR24" s="328" t="str">
        <f>IF(AR23="","",VLOOKUP(AR23,シフト記号表!$C$6:$L$47,10,FALSE))</f>
        <v/>
      </c>
      <c r="AS24" s="329" t="str">
        <f>IF(AS23="","",VLOOKUP(AS23,シフト記号表!$C$6:$L$47,10,FALSE))</f>
        <v/>
      </c>
      <c r="AT24" s="329" t="str">
        <f>IF(AT23="","",VLOOKUP(AT23,シフト記号表!$C$6:$L$47,10,FALSE))</f>
        <v/>
      </c>
      <c r="AU24" s="329" t="str">
        <f>IF(AU23="","",VLOOKUP(AU23,シフト記号表!$C$6:$L$47,10,FALSE))</f>
        <v/>
      </c>
      <c r="AV24" s="329" t="str">
        <f>IF(AV23="","",VLOOKUP(AV23,シフト記号表!$C$6:$L$47,10,FALSE))</f>
        <v/>
      </c>
      <c r="AW24" s="329" t="str">
        <f>IF(AW23="","",VLOOKUP(AW23,シフト記号表!$C$6:$L$47,10,FALSE))</f>
        <v/>
      </c>
      <c r="AX24" s="330" t="str">
        <f>IF(AX23="","",VLOOKUP(AX23,シフト記号表!$C$6:$L$47,10,FALSE))</f>
        <v/>
      </c>
      <c r="AY24" s="328" t="str">
        <f>IF(AY23="","",VLOOKUP(AY23,シフト記号表!$C$6:$L$47,10,FALSE))</f>
        <v/>
      </c>
      <c r="AZ24" s="329" t="str">
        <f>IF(AZ23="","",VLOOKUP(AZ23,シフト記号表!$C$6:$L$47,10,FALSE))</f>
        <v/>
      </c>
      <c r="BA24" s="329" t="str">
        <f>IF(BA23="","",VLOOKUP(BA23,シフト記号表!$C$6:$L$47,10,FALSE))</f>
        <v/>
      </c>
      <c r="BB24" s="1004">
        <f>IF($BE$3="４週",SUM(W24:AX24),IF($BE$3="暦月",SUM(W24:BA24),""))</f>
        <v>0</v>
      </c>
      <c r="BC24" s="1005"/>
      <c r="BD24" s="1006">
        <f>IF($BE$3="４週",BB24/4,IF($BE$3="暦月",(BB24/($BE$8/7)),""))</f>
        <v>0</v>
      </c>
      <c r="BE24" s="1005"/>
      <c r="BF24" s="1001"/>
      <c r="BG24" s="1002"/>
      <c r="BH24" s="1002"/>
      <c r="BI24" s="1002"/>
      <c r="BJ24" s="1003"/>
    </row>
    <row r="25" spans="2:62" ht="20.25" customHeight="1">
      <c r="B25" s="970">
        <f>B23+1</f>
        <v>5</v>
      </c>
      <c r="C25" s="972"/>
      <c r="D25" s="973"/>
      <c r="E25" s="323"/>
      <c r="F25" s="324"/>
      <c r="G25" s="323"/>
      <c r="H25" s="324"/>
      <c r="I25" s="976"/>
      <c r="J25" s="977"/>
      <c r="K25" s="980"/>
      <c r="L25" s="981"/>
      <c r="M25" s="981"/>
      <c r="N25" s="973"/>
      <c r="O25" s="984"/>
      <c r="P25" s="985"/>
      <c r="Q25" s="985"/>
      <c r="R25" s="985"/>
      <c r="S25" s="986"/>
      <c r="T25" s="333" t="s">
        <v>682</v>
      </c>
      <c r="U25" s="334"/>
      <c r="V25" s="335"/>
      <c r="W25" s="336"/>
      <c r="X25" s="337"/>
      <c r="Y25" s="337"/>
      <c r="Z25" s="337"/>
      <c r="AA25" s="337"/>
      <c r="AB25" s="337"/>
      <c r="AC25" s="338"/>
      <c r="AD25" s="336"/>
      <c r="AE25" s="337"/>
      <c r="AF25" s="337"/>
      <c r="AG25" s="337"/>
      <c r="AH25" s="337"/>
      <c r="AI25" s="337"/>
      <c r="AJ25" s="338"/>
      <c r="AK25" s="336"/>
      <c r="AL25" s="337"/>
      <c r="AM25" s="337"/>
      <c r="AN25" s="337"/>
      <c r="AO25" s="337"/>
      <c r="AP25" s="337"/>
      <c r="AQ25" s="338"/>
      <c r="AR25" s="336"/>
      <c r="AS25" s="337"/>
      <c r="AT25" s="337"/>
      <c r="AU25" s="337"/>
      <c r="AV25" s="337"/>
      <c r="AW25" s="337"/>
      <c r="AX25" s="338"/>
      <c r="AY25" s="336"/>
      <c r="AZ25" s="337"/>
      <c r="BA25" s="339"/>
      <c r="BB25" s="990"/>
      <c r="BC25" s="991"/>
      <c r="BD25" s="949"/>
      <c r="BE25" s="950"/>
      <c r="BF25" s="951"/>
      <c r="BG25" s="952"/>
      <c r="BH25" s="952"/>
      <c r="BI25" s="952"/>
      <c r="BJ25" s="953"/>
    </row>
    <row r="26" spans="2:62" ht="20.25" customHeight="1">
      <c r="B26" s="993"/>
      <c r="C26" s="1007"/>
      <c r="D26" s="1008"/>
      <c r="E26" s="323"/>
      <c r="F26" s="324">
        <f>C25</f>
        <v>0</v>
      </c>
      <c r="G26" s="323"/>
      <c r="H26" s="324">
        <f>I25</f>
        <v>0</v>
      </c>
      <c r="I26" s="1009"/>
      <c r="J26" s="1010"/>
      <c r="K26" s="1011"/>
      <c r="L26" s="1012"/>
      <c r="M26" s="1012"/>
      <c r="N26" s="1008"/>
      <c r="O26" s="984"/>
      <c r="P26" s="985"/>
      <c r="Q26" s="985"/>
      <c r="R26" s="985"/>
      <c r="S26" s="986"/>
      <c r="T26" s="340" t="s">
        <v>687</v>
      </c>
      <c r="U26" s="341"/>
      <c r="V26" s="342"/>
      <c r="W26" s="328" t="str">
        <f>IF(W25="","",VLOOKUP(W25,シフト記号表!$C$6:$L$47,10,FALSE))</f>
        <v/>
      </c>
      <c r="X26" s="329" t="str">
        <f>IF(X25="","",VLOOKUP(X25,シフト記号表!$C$6:$L$47,10,FALSE))</f>
        <v/>
      </c>
      <c r="Y26" s="329" t="str">
        <f>IF(Y25="","",VLOOKUP(Y25,シフト記号表!$C$6:$L$47,10,FALSE))</f>
        <v/>
      </c>
      <c r="Z26" s="329" t="str">
        <f>IF(Z25="","",VLOOKUP(Z25,シフト記号表!$C$6:$L$47,10,FALSE))</f>
        <v/>
      </c>
      <c r="AA26" s="329" t="str">
        <f>IF(AA25="","",VLOOKUP(AA25,シフト記号表!$C$6:$L$47,10,FALSE))</f>
        <v/>
      </c>
      <c r="AB26" s="329" t="str">
        <f>IF(AB25="","",VLOOKUP(AB25,シフト記号表!$C$6:$L$47,10,FALSE))</f>
        <v/>
      </c>
      <c r="AC26" s="330" t="str">
        <f>IF(AC25="","",VLOOKUP(AC25,シフト記号表!$C$6:$L$47,10,FALSE))</f>
        <v/>
      </c>
      <c r="AD26" s="328" t="str">
        <f>IF(AD25="","",VLOOKUP(AD25,シフト記号表!$C$6:$L$47,10,FALSE))</f>
        <v/>
      </c>
      <c r="AE26" s="329" t="str">
        <f>IF(AE25="","",VLOOKUP(AE25,シフト記号表!$C$6:$L$47,10,FALSE))</f>
        <v/>
      </c>
      <c r="AF26" s="329" t="str">
        <f>IF(AF25="","",VLOOKUP(AF25,シフト記号表!$C$6:$L$47,10,FALSE))</f>
        <v/>
      </c>
      <c r="AG26" s="329" t="str">
        <f>IF(AG25="","",VLOOKUP(AG25,シフト記号表!$C$6:$L$47,10,FALSE))</f>
        <v/>
      </c>
      <c r="AH26" s="329" t="str">
        <f>IF(AH25="","",VLOOKUP(AH25,シフト記号表!$C$6:$L$47,10,FALSE))</f>
        <v/>
      </c>
      <c r="AI26" s="329" t="str">
        <f>IF(AI25="","",VLOOKUP(AI25,シフト記号表!$C$6:$L$47,10,FALSE))</f>
        <v/>
      </c>
      <c r="AJ26" s="330" t="str">
        <f>IF(AJ25="","",VLOOKUP(AJ25,シフト記号表!$C$6:$L$47,10,FALSE))</f>
        <v/>
      </c>
      <c r="AK26" s="328" t="str">
        <f>IF(AK25="","",VLOOKUP(AK25,シフト記号表!$C$6:$L$47,10,FALSE))</f>
        <v/>
      </c>
      <c r="AL26" s="329" t="str">
        <f>IF(AL25="","",VLOOKUP(AL25,シフト記号表!$C$6:$L$47,10,FALSE))</f>
        <v/>
      </c>
      <c r="AM26" s="329" t="str">
        <f>IF(AM25="","",VLOOKUP(AM25,シフト記号表!$C$6:$L$47,10,FALSE))</f>
        <v/>
      </c>
      <c r="AN26" s="329" t="str">
        <f>IF(AN25="","",VLOOKUP(AN25,シフト記号表!$C$6:$L$47,10,FALSE))</f>
        <v/>
      </c>
      <c r="AO26" s="329" t="str">
        <f>IF(AO25="","",VLOOKUP(AO25,シフト記号表!$C$6:$L$47,10,FALSE))</f>
        <v/>
      </c>
      <c r="AP26" s="329" t="str">
        <f>IF(AP25="","",VLOOKUP(AP25,シフト記号表!$C$6:$L$47,10,FALSE))</f>
        <v/>
      </c>
      <c r="AQ26" s="330" t="str">
        <f>IF(AQ25="","",VLOOKUP(AQ25,シフト記号表!$C$6:$L$47,10,FALSE))</f>
        <v/>
      </c>
      <c r="AR26" s="328" t="str">
        <f>IF(AR25="","",VLOOKUP(AR25,シフト記号表!$C$6:$L$47,10,FALSE))</f>
        <v/>
      </c>
      <c r="AS26" s="329" t="str">
        <f>IF(AS25="","",VLOOKUP(AS25,シフト記号表!$C$6:$L$47,10,FALSE))</f>
        <v/>
      </c>
      <c r="AT26" s="329" t="str">
        <f>IF(AT25="","",VLOOKUP(AT25,シフト記号表!$C$6:$L$47,10,FALSE))</f>
        <v/>
      </c>
      <c r="AU26" s="329" t="str">
        <f>IF(AU25="","",VLOOKUP(AU25,シフト記号表!$C$6:$L$47,10,FALSE))</f>
        <v/>
      </c>
      <c r="AV26" s="329" t="str">
        <f>IF(AV25="","",VLOOKUP(AV25,シフト記号表!$C$6:$L$47,10,FALSE))</f>
        <v/>
      </c>
      <c r="AW26" s="329" t="str">
        <f>IF(AW25="","",VLOOKUP(AW25,シフト記号表!$C$6:$L$47,10,FALSE))</f>
        <v/>
      </c>
      <c r="AX26" s="330" t="str">
        <f>IF(AX25="","",VLOOKUP(AX25,シフト記号表!$C$6:$L$47,10,FALSE))</f>
        <v/>
      </c>
      <c r="AY26" s="328" t="str">
        <f>IF(AY25="","",VLOOKUP(AY25,シフト記号表!$C$6:$L$47,10,FALSE))</f>
        <v/>
      </c>
      <c r="AZ26" s="329" t="str">
        <f>IF(AZ25="","",VLOOKUP(AZ25,シフト記号表!$C$6:$L$47,10,FALSE))</f>
        <v/>
      </c>
      <c r="BA26" s="329" t="str">
        <f>IF(BA25="","",VLOOKUP(BA25,シフト記号表!$C$6:$L$47,10,FALSE))</f>
        <v/>
      </c>
      <c r="BB26" s="1004">
        <f>IF($BE$3="４週",SUM(W26:AX26),IF($BE$3="暦月",SUM(W26:BA26),""))</f>
        <v>0</v>
      </c>
      <c r="BC26" s="1005"/>
      <c r="BD26" s="1006">
        <f>IF($BE$3="４週",BB26/4,IF($BE$3="暦月",(BB26/($BE$8/7)),""))</f>
        <v>0</v>
      </c>
      <c r="BE26" s="1005"/>
      <c r="BF26" s="1001"/>
      <c r="BG26" s="1002"/>
      <c r="BH26" s="1002"/>
      <c r="BI26" s="1002"/>
      <c r="BJ26" s="1003"/>
    </row>
    <row r="27" spans="2:62" ht="20.25" customHeight="1">
      <c r="B27" s="970">
        <f>B25+1</f>
        <v>6</v>
      </c>
      <c r="C27" s="972"/>
      <c r="D27" s="973"/>
      <c r="E27" s="323"/>
      <c r="F27" s="324"/>
      <c r="G27" s="323"/>
      <c r="H27" s="324"/>
      <c r="I27" s="976"/>
      <c r="J27" s="977"/>
      <c r="K27" s="980"/>
      <c r="L27" s="981"/>
      <c r="M27" s="981"/>
      <c r="N27" s="973"/>
      <c r="O27" s="984"/>
      <c r="P27" s="985"/>
      <c r="Q27" s="985"/>
      <c r="R27" s="985"/>
      <c r="S27" s="986"/>
      <c r="T27" s="343" t="s">
        <v>682</v>
      </c>
      <c r="U27" s="344"/>
      <c r="V27" s="345"/>
      <c r="W27" s="336"/>
      <c r="X27" s="337"/>
      <c r="Y27" s="337"/>
      <c r="Z27" s="337"/>
      <c r="AA27" s="337"/>
      <c r="AB27" s="337"/>
      <c r="AC27" s="338"/>
      <c r="AD27" s="336"/>
      <c r="AE27" s="337"/>
      <c r="AF27" s="337"/>
      <c r="AG27" s="337"/>
      <c r="AH27" s="337"/>
      <c r="AI27" s="337"/>
      <c r="AJ27" s="338"/>
      <c r="AK27" s="336"/>
      <c r="AL27" s="337"/>
      <c r="AM27" s="337"/>
      <c r="AN27" s="337"/>
      <c r="AO27" s="337"/>
      <c r="AP27" s="337"/>
      <c r="AQ27" s="338"/>
      <c r="AR27" s="336"/>
      <c r="AS27" s="337"/>
      <c r="AT27" s="337"/>
      <c r="AU27" s="337"/>
      <c r="AV27" s="337"/>
      <c r="AW27" s="337"/>
      <c r="AX27" s="338"/>
      <c r="AY27" s="336"/>
      <c r="AZ27" s="337"/>
      <c r="BA27" s="339"/>
      <c r="BB27" s="990"/>
      <c r="BC27" s="991"/>
      <c r="BD27" s="949"/>
      <c r="BE27" s="950"/>
      <c r="BF27" s="951"/>
      <c r="BG27" s="952"/>
      <c r="BH27" s="952"/>
      <c r="BI27" s="952"/>
      <c r="BJ27" s="953"/>
    </row>
    <row r="28" spans="2:62" ht="20.25" customHeight="1">
      <c r="B28" s="993"/>
      <c r="C28" s="1007"/>
      <c r="D28" s="1008"/>
      <c r="E28" s="323"/>
      <c r="F28" s="324">
        <f>C27</f>
        <v>0</v>
      </c>
      <c r="G28" s="323"/>
      <c r="H28" s="324">
        <f>I27</f>
        <v>0</v>
      </c>
      <c r="I28" s="1009"/>
      <c r="J28" s="1010"/>
      <c r="K28" s="1011"/>
      <c r="L28" s="1012"/>
      <c r="M28" s="1012"/>
      <c r="N28" s="1008"/>
      <c r="O28" s="984"/>
      <c r="P28" s="985"/>
      <c r="Q28" s="985"/>
      <c r="R28" s="985"/>
      <c r="S28" s="986"/>
      <c r="T28" s="325" t="s">
        <v>687</v>
      </c>
      <c r="U28" s="326"/>
      <c r="V28" s="327"/>
      <c r="W28" s="328" t="str">
        <f>IF(W27="","",VLOOKUP(W27,シフト記号表!$C$6:$L$47,10,FALSE))</f>
        <v/>
      </c>
      <c r="X28" s="329" t="str">
        <f>IF(X27="","",VLOOKUP(X27,シフト記号表!$C$6:$L$47,10,FALSE))</f>
        <v/>
      </c>
      <c r="Y28" s="329" t="str">
        <f>IF(Y27="","",VLOOKUP(Y27,シフト記号表!$C$6:$L$47,10,FALSE))</f>
        <v/>
      </c>
      <c r="Z28" s="329" t="str">
        <f>IF(Z27="","",VLOOKUP(Z27,シフト記号表!$C$6:$L$47,10,FALSE))</f>
        <v/>
      </c>
      <c r="AA28" s="329" t="str">
        <f>IF(AA27="","",VLOOKUP(AA27,シフト記号表!$C$6:$L$47,10,FALSE))</f>
        <v/>
      </c>
      <c r="AB28" s="329" t="str">
        <f>IF(AB27="","",VLOOKUP(AB27,シフト記号表!$C$6:$L$47,10,FALSE))</f>
        <v/>
      </c>
      <c r="AC28" s="330" t="str">
        <f>IF(AC27="","",VLOOKUP(AC27,シフト記号表!$C$6:$L$47,10,FALSE))</f>
        <v/>
      </c>
      <c r="AD28" s="328" t="str">
        <f>IF(AD27="","",VLOOKUP(AD27,シフト記号表!$C$6:$L$47,10,FALSE))</f>
        <v/>
      </c>
      <c r="AE28" s="329" t="str">
        <f>IF(AE27="","",VLOOKUP(AE27,シフト記号表!$C$6:$L$47,10,FALSE))</f>
        <v/>
      </c>
      <c r="AF28" s="329" t="str">
        <f>IF(AF27="","",VLOOKUP(AF27,シフト記号表!$C$6:$L$47,10,FALSE))</f>
        <v/>
      </c>
      <c r="AG28" s="329" t="str">
        <f>IF(AG27="","",VLOOKUP(AG27,シフト記号表!$C$6:$L$47,10,FALSE))</f>
        <v/>
      </c>
      <c r="AH28" s="329" t="str">
        <f>IF(AH27="","",VLOOKUP(AH27,シフト記号表!$C$6:$L$47,10,FALSE))</f>
        <v/>
      </c>
      <c r="AI28" s="329" t="str">
        <f>IF(AI27="","",VLOOKUP(AI27,シフト記号表!$C$6:$L$47,10,FALSE))</f>
        <v/>
      </c>
      <c r="AJ28" s="330" t="str">
        <f>IF(AJ27="","",VLOOKUP(AJ27,シフト記号表!$C$6:$L$47,10,FALSE))</f>
        <v/>
      </c>
      <c r="AK28" s="328" t="str">
        <f>IF(AK27="","",VLOOKUP(AK27,シフト記号表!$C$6:$L$47,10,FALSE))</f>
        <v/>
      </c>
      <c r="AL28" s="329" t="str">
        <f>IF(AL27="","",VLOOKUP(AL27,シフト記号表!$C$6:$L$47,10,FALSE))</f>
        <v/>
      </c>
      <c r="AM28" s="329" t="str">
        <f>IF(AM27="","",VLOOKUP(AM27,シフト記号表!$C$6:$L$47,10,FALSE))</f>
        <v/>
      </c>
      <c r="AN28" s="329" t="str">
        <f>IF(AN27="","",VLOOKUP(AN27,シフト記号表!$C$6:$L$47,10,FALSE))</f>
        <v/>
      </c>
      <c r="AO28" s="329" t="str">
        <f>IF(AO27="","",VLOOKUP(AO27,シフト記号表!$C$6:$L$47,10,FALSE))</f>
        <v/>
      </c>
      <c r="AP28" s="329" t="str">
        <f>IF(AP27="","",VLOOKUP(AP27,シフト記号表!$C$6:$L$47,10,FALSE))</f>
        <v/>
      </c>
      <c r="AQ28" s="330" t="str">
        <f>IF(AQ27="","",VLOOKUP(AQ27,シフト記号表!$C$6:$L$47,10,FALSE))</f>
        <v/>
      </c>
      <c r="AR28" s="328" t="str">
        <f>IF(AR27="","",VLOOKUP(AR27,シフト記号表!$C$6:$L$47,10,FALSE))</f>
        <v/>
      </c>
      <c r="AS28" s="329" t="str">
        <f>IF(AS27="","",VLOOKUP(AS27,シフト記号表!$C$6:$L$47,10,FALSE))</f>
        <v/>
      </c>
      <c r="AT28" s="329" t="str">
        <f>IF(AT27="","",VLOOKUP(AT27,シフト記号表!$C$6:$L$47,10,FALSE))</f>
        <v/>
      </c>
      <c r="AU28" s="329" t="str">
        <f>IF(AU27="","",VLOOKUP(AU27,シフト記号表!$C$6:$L$47,10,FALSE))</f>
        <v/>
      </c>
      <c r="AV28" s="329" t="str">
        <f>IF(AV27="","",VLOOKUP(AV27,シフト記号表!$C$6:$L$47,10,FALSE))</f>
        <v/>
      </c>
      <c r="AW28" s="329" t="str">
        <f>IF(AW27="","",VLOOKUP(AW27,シフト記号表!$C$6:$L$47,10,FALSE))</f>
        <v/>
      </c>
      <c r="AX28" s="330" t="str">
        <f>IF(AX27="","",VLOOKUP(AX27,シフト記号表!$C$6:$L$47,10,FALSE))</f>
        <v/>
      </c>
      <c r="AY28" s="328" t="str">
        <f>IF(AY27="","",VLOOKUP(AY27,シフト記号表!$C$6:$L$47,10,FALSE))</f>
        <v/>
      </c>
      <c r="AZ28" s="329" t="str">
        <f>IF(AZ27="","",VLOOKUP(AZ27,シフト記号表!$C$6:$L$47,10,FALSE))</f>
        <v/>
      </c>
      <c r="BA28" s="329" t="str">
        <f>IF(BA27="","",VLOOKUP(BA27,シフト記号表!$C$6:$L$47,10,FALSE))</f>
        <v/>
      </c>
      <c r="BB28" s="1004">
        <f>IF($BE$3="４週",SUM(W28:AX28),IF($BE$3="暦月",SUM(W28:BA28),""))</f>
        <v>0</v>
      </c>
      <c r="BC28" s="1005"/>
      <c r="BD28" s="1006">
        <f>IF($BE$3="４週",BB28/4,IF($BE$3="暦月",(BB28/($BE$8/7)),""))</f>
        <v>0</v>
      </c>
      <c r="BE28" s="1005"/>
      <c r="BF28" s="1001"/>
      <c r="BG28" s="1002"/>
      <c r="BH28" s="1002"/>
      <c r="BI28" s="1002"/>
      <c r="BJ28" s="1003"/>
    </row>
    <row r="29" spans="2:62" ht="20.25" customHeight="1">
      <c r="B29" s="970">
        <f>B27+1</f>
        <v>7</v>
      </c>
      <c r="C29" s="972"/>
      <c r="D29" s="973"/>
      <c r="E29" s="323"/>
      <c r="F29" s="324"/>
      <c r="G29" s="323"/>
      <c r="H29" s="324"/>
      <c r="I29" s="976"/>
      <c r="J29" s="977"/>
      <c r="K29" s="980"/>
      <c r="L29" s="981"/>
      <c r="M29" s="981"/>
      <c r="N29" s="973"/>
      <c r="O29" s="984"/>
      <c r="P29" s="985"/>
      <c r="Q29" s="985"/>
      <c r="R29" s="985"/>
      <c r="S29" s="986"/>
      <c r="T29" s="333" t="s">
        <v>682</v>
      </c>
      <c r="U29" s="334"/>
      <c r="V29" s="335"/>
      <c r="W29" s="336"/>
      <c r="X29" s="337"/>
      <c r="Y29" s="337"/>
      <c r="Z29" s="337"/>
      <c r="AA29" s="337"/>
      <c r="AB29" s="337"/>
      <c r="AC29" s="338"/>
      <c r="AD29" s="336"/>
      <c r="AE29" s="337"/>
      <c r="AF29" s="337"/>
      <c r="AG29" s="337"/>
      <c r="AH29" s="337"/>
      <c r="AI29" s="337"/>
      <c r="AJ29" s="338"/>
      <c r="AK29" s="336"/>
      <c r="AL29" s="337"/>
      <c r="AM29" s="337"/>
      <c r="AN29" s="337"/>
      <c r="AO29" s="337"/>
      <c r="AP29" s="337"/>
      <c r="AQ29" s="338"/>
      <c r="AR29" s="336"/>
      <c r="AS29" s="337"/>
      <c r="AT29" s="337"/>
      <c r="AU29" s="337"/>
      <c r="AV29" s="337"/>
      <c r="AW29" s="337"/>
      <c r="AX29" s="338"/>
      <c r="AY29" s="336"/>
      <c r="AZ29" s="337"/>
      <c r="BA29" s="339"/>
      <c r="BB29" s="990"/>
      <c r="BC29" s="991"/>
      <c r="BD29" s="949"/>
      <c r="BE29" s="950"/>
      <c r="BF29" s="951"/>
      <c r="BG29" s="952"/>
      <c r="BH29" s="952"/>
      <c r="BI29" s="952"/>
      <c r="BJ29" s="953"/>
    </row>
    <row r="30" spans="2:62" ht="20.25" customHeight="1">
      <c r="B30" s="993"/>
      <c r="C30" s="1007"/>
      <c r="D30" s="1008"/>
      <c r="E30" s="323"/>
      <c r="F30" s="324">
        <f>C29</f>
        <v>0</v>
      </c>
      <c r="G30" s="323"/>
      <c r="H30" s="324">
        <f>I29</f>
        <v>0</v>
      </c>
      <c r="I30" s="1009"/>
      <c r="J30" s="1010"/>
      <c r="K30" s="1011"/>
      <c r="L30" s="1012"/>
      <c r="M30" s="1012"/>
      <c r="N30" s="1008"/>
      <c r="O30" s="984"/>
      <c r="P30" s="985"/>
      <c r="Q30" s="985"/>
      <c r="R30" s="985"/>
      <c r="S30" s="986"/>
      <c r="T30" s="325" t="s">
        <v>687</v>
      </c>
      <c r="U30" s="326"/>
      <c r="V30" s="327"/>
      <c r="W30" s="328" t="str">
        <f>IF(W29="","",VLOOKUP(W29,シフト記号表!$C$6:$L$47,10,FALSE))</f>
        <v/>
      </c>
      <c r="X30" s="329" t="str">
        <f>IF(X29="","",VLOOKUP(X29,シフト記号表!$C$6:$L$47,10,FALSE))</f>
        <v/>
      </c>
      <c r="Y30" s="329" t="str">
        <f>IF(Y29="","",VLOOKUP(Y29,シフト記号表!$C$6:$L$47,10,FALSE))</f>
        <v/>
      </c>
      <c r="Z30" s="329" t="str">
        <f>IF(Z29="","",VLOOKUP(Z29,シフト記号表!$C$6:$L$47,10,FALSE))</f>
        <v/>
      </c>
      <c r="AA30" s="329" t="str">
        <f>IF(AA29="","",VLOOKUP(AA29,シフト記号表!$C$6:$L$47,10,FALSE))</f>
        <v/>
      </c>
      <c r="AB30" s="329" t="str">
        <f>IF(AB29="","",VLOOKUP(AB29,シフト記号表!$C$6:$L$47,10,FALSE))</f>
        <v/>
      </c>
      <c r="AC30" s="330" t="str">
        <f>IF(AC29="","",VLOOKUP(AC29,シフト記号表!$C$6:$L$47,10,FALSE))</f>
        <v/>
      </c>
      <c r="AD30" s="328" t="str">
        <f>IF(AD29="","",VLOOKUP(AD29,シフト記号表!$C$6:$L$47,10,FALSE))</f>
        <v/>
      </c>
      <c r="AE30" s="329" t="str">
        <f>IF(AE29="","",VLOOKUP(AE29,シフト記号表!$C$6:$L$47,10,FALSE))</f>
        <v/>
      </c>
      <c r="AF30" s="329" t="str">
        <f>IF(AF29="","",VLOOKUP(AF29,シフト記号表!$C$6:$L$47,10,FALSE))</f>
        <v/>
      </c>
      <c r="AG30" s="329" t="str">
        <f>IF(AG29="","",VLOOKUP(AG29,シフト記号表!$C$6:$L$47,10,FALSE))</f>
        <v/>
      </c>
      <c r="AH30" s="329" t="str">
        <f>IF(AH29="","",VLOOKUP(AH29,シフト記号表!$C$6:$L$47,10,FALSE))</f>
        <v/>
      </c>
      <c r="AI30" s="329" t="str">
        <f>IF(AI29="","",VLOOKUP(AI29,シフト記号表!$C$6:$L$47,10,FALSE))</f>
        <v/>
      </c>
      <c r="AJ30" s="330" t="str">
        <f>IF(AJ29="","",VLOOKUP(AJ29,シフト記号表!$C$6:$L$47,10,FALSE))</f>
        <v/>
      </c>
      <c r="AK30" s="328" t="str">
        <f>IF(AK29="","",VLOOKUP(AK29,シフト記号表!$C$6:$L$47,10,FALSE))</f>
        <v/>
      </c>
      <c r="AL30" s="329" t="str">
        <f>IF(AL29="","",VLOOKUP(AL29,シフト記号表!$C$6:$L$47,10,FALSE))</f>
        <v/>
      </c>
      <c r="AM30" s="329" t="str">
        <f>IF(AM29="","",VLOOKUP(AM29,シフト記号表!$C$6:$L$47,10,FALSE))</f>
        <v/>
      </c>
      <c r="AN30" s="329" t="str">
        <f>IF(AN29="","",VLOOKUP(AN29,シフト記号表!$C$6:$L$47,10,FALSE))</f>
        <v/>
      </c>
      <c r="AO30" s="329" t="str">
        <f>IF(AO29="","",VLOOKUP(AO29,シフト記号表!$C$6:$L$47,10,FALSE))</f>
        <v/>
      </c>
      <c r="AP30" s="329" t="str">
        <f>IF(AP29="","",VLOOKUP(AP29,シフト記号表!$C$6:$L$47,10,FALSE))</f>
        <v/>
      </c>
      <c r="AQ30" s="330" t="str">
        <f>IF(AQ29="","",VLOOKUP(AQ29,シフト記号表!$C$6:$L$47,10,FALSE))</f>
        <v/>
      </c>
      <c r="AR30" s="328" t="str">
        <f>IF(AR29="","",VLOOKUP(AR29,シフト記号表!$C$6:$L$47,10,FALSE))</f>
        <v/>
      </c>
      <c r="AS30" s="329" t="str">
        <f>IF(AS29="","",VLOOKUP(AS29,シフト記号表!$C$6:$L$47,10,FALSE))</f>
        <v/>
      </c>
      <c r="AT30" s="329" t="str">
        <f>IF(AT29="","",VLOOKUP(AT29,シフト記号表!$C$6:$L$47,10,FALSE))</f>
        <v/>
      </c>
      <c r="AU30" s="329" t="str">
        <f>IF(AU29="","",VLOOKUP(AU29,シフト記号表!$C$6:$L$47,10,FALSE))</f>
        <v/>
      </c>
      <c r="AV30" s="329" t="str">
        <f>IF(AV29="","",VLOOKUP(AV29,シフト記号表!$C$6:$L$47,10,FALSE))</f>
        <v/>
      </c>
      <c r="AW30" s="329" t="str">
        <f>IF(AW29="","",VLOOKUP(AW29,シフト記号表!$C$6:$L$47,10,FALSE))</f>
        <v/>
      </c>
      <c r="AX30" s="330" t="str">
        <f>IF(AX29="","",VLOOKUP(AX29,シフト記号表!$C$6:$L$47,10,FALSE))</f>
        <v/>
      </c>
      <c r="AY30" s="328" t="str">
        <f>IF(AY29="","",VLOOKUP(AY29,シフト記号表!$C$6:$L$47,10,FALSE))</f>
        <v/>
      </c>
      <c r="AZ30" s="329" t="str">
        <f>IF(AZ29="","",VLOOKUP(AZ29,シフト記号表!$C$6:$L$47,10,FALSE))</f>
        <v/>
      </c>
      <c r="BA30" s="329" t="str">
        <f>IF(BA29="","",VLOOKUP(BA29,シフト記号表!$C$6:$L$47,10,FALSE))</f>
        <v/>
      </c>
      <c r="BB30" s="1004">
        <f>IF($BE$3="４週",SUM(W30:AX30),IF($BE$3="暦月",SUM(W30:BA30),""))</f>
        <v>0</v>
      </c>
      <c r="BC30" s="1005"/>
      <c r="BD30" s="1006">
        <f>IF($BE$3="４週",BB30/4,IF($BE$3="暦月",(BB30/($BE$8/7)),""))</f>
        <v>0</v>
      </c>
      <c r="BE30" s="1005"/>
      <c r="BF30" s="1001"/>
      <c r="BG30" s="1002"/>
      <c r="BH30" s="1002"/>
      <c r="BI30" s="1002"/>
      <c r="BJ30" s="1003"/>
    </row>
    <row r="31" spans="2:62" ht="20.25" customHeight="1">
      <c r="B31" s="970">
        <f>B29+1</f>
        <v>8</v>
      </c>
      <c r="C31" s="972"/>
      <c r="D31" s="973"/>
      <c r="E31" s="323"/>
      <c r="F31" s="324"/>
      <c r="G31" s="323"/>
      <c r="H31" s="324"/>
      <c r="I31" s="976"/>
      <c r="J31" s="977"/>
      <c r="K31" s="980"/>
      <c r="L31" s="981"/>
      <c r="M31" s="981"/>
      <c r="N31" s="973"/>
      <c r="O31" s="984"/>
      <c r="P31" s="985"/>
      <c r="Q31" s="985"/>
      <c r="R31" s="985"/>
      <c r="S31" s="986"/>
      <c r="T31" s="333" t="s">
        <v>682</v>
      </c>
      <c r="U31" s="334"/>
      <c r="V31" s="335"/>
      <c r="W31" s="336"/>
      <c r="X31" s="337"/>
      <c r="Y31" s="337"/>
      <c r="Z31" s="337"/>
      <c r="AA31" s="337"/>
      <c r="AB31" s="337"/>
      <c r="AC31" s="338"/>
      <c r="AD31" s="336"/>
      <c r="AE31" s="337"/>
      <c r="AF31" s="337"/>
      <c r="AG31" s="337"/>
      <c r="AH31" s="337"/>
      <c r="AI31" s="337"/>
      <c r="AJ31" s="338"/>
      <c r="AK31" s="336"/>
      <c r="AL31" s="337"/>
      <c r="AM31" s="337"/>
      <c r="AN31" s="337"/>
      <c r="AO31" s="337"/>
      <c r="AP31" s="337"/>
      <c r="AQ31" s="338"/>
      <c r="AR31" s="336"/>
      <c r="AS31" s="337"/>
      <c r="AT31" s="337"/>
      <c r="AU31" s="337"/>
      <c r="AV31" s="337"/>
      <c r="AW31" s="337"/>
      <c r="AX31" s="338"/>
      <c r="AY31" s="336"/>
      <c r="AZ31" s="337"/>
      <c r="BA31" s="339"/>
      <c r="BB31" s="990"/>
      <c r="BC31" s="991"/>
      <c r="BD31" s="949"/>
      <c r="BE31" s="950"/>
      <c r="BF31" s="951"/>
      <c r="BG31" s="952"/>
      <c r="BH31" s="952"/>
      <c r="BI31" s="952"/>
      <c r="BJ31" s="953"/>
    </row>
    <row r="32" spans="2:62" ht="20.25" customHeight="1">
      <c r="B32" s="993"/>
      <c r="C32" s="1007"/>
      <c r="D32" s="1008"/>
      <c r="E32" s="323"/>
      <c r="F32" s="324">
        <f>C31</f>
        <v>0</v>
      </c>
      <c r="G32" s="323"/>
      <c r="H32" s="324">
        <f>I31</f>
        <v>0</v>
      </c>
      <c r="I32" s="1009"/>
      <c r="J32" s="1010"/>
      <c r="K32" s="1011"/>
      <c r="L32" s="1012"/>
      <c r="M32" s="1012"/>
      <c r="N32" s="1008"/>
      <c r="O32" s="984"/>
      <c r="P32" s="985"/>
      <c r="Q32" s="985"/>
      <c r="R32" s="985"/>
      <c r="S32" s="986"/>
      <c r="T32" s="325" t="s">
        <v>687</v>
      </c>
      <c r="U32" s="326"/>
      <c r="V32" s="327"/>
      <c r="W32" s="328" t="str">
        <f>IF(W31="","",VLOOKUP(W31,シフト記号表!$C$6:$L$47,10,FALSE))</f>
        <v/>
      </c>
      <c r="X32" s="329" t="str">
        <f>IF(X31="","",VLOOKUP(X31,シフト記号表!$C$6:$L$47,10,FALSE))</f>
        <v/>
      </c>
      <c r="Y32" s="329" t="str">
        <f>IF(Y31="","",VLOOKUP(Y31,シフト記号表!$C$6:$L$47,10,FALSE))</f>
        <v/>
      </c>
      <c r="Z32" s="329" t="str">
        <f>IF(Z31="","",VLOOKUP(Z31,シフト記号表!$C$6:$L$47,10,FALSE))</f>
        <v/>
      </c>
      <c r="AA32" s="329" t="str">
        <f>IF(AA31="","",VLOOKUP(AA31,シフト記号表!$C$6:$L$47,10,FALSE))</f>
        <v/>
      </c>
      <c r="AB32" s="329" t="str">
        <f>IF(AB31="","",VLOOKUP(AB31,シフト記号表!$C$6:$L$47,10,FALSE))</f>
        <v/>
      </c>
      <c r="AC32" s="330" t="str">
        <f>IF(AC31="","",VLOOKUP(AC31,シフト記号表!$C$6:$L$47,10,FALSE))</f>
        <v/>
      </c>
      <c r="AD32" s="328" t="str">
        <f>IF(AD31="","",VLOOKUP(AD31,シフト記号表!$C$6:$L$47,10,FALSE))</f>
        <v/>
      </c>
      <c r="AE32" s="329" t="str">
        <f>IF(AE31="","",VLOOKUP(AE31,シフト記号表!$C$6:$L$47,10,FALSE))</f>
        <v/>
      </c>
      <c r="AF32" s="329" t="str">
        <f>IF(AF31="","",VLOOKUP(AF31,シフト記号表!$C$6:$L$47,10,FALSE))</f>
        <v/>
      </c>
      <c r="AG32" s="329" t="str">
        <f>IF(AG31="","",VLOOKUP(AG31,シフト記号表!$C$6:$L$47,10,FALSE))</f>
        <v/>
      </c>
      <c r="AH32" s="329" t="str">
        <f>IF(AH31="","",VLOOKUP(AH31,シフト記号表!$C$6:$L$47,10,FALSE))</f>
        <v/>
      </c>
      <c r="AI32" s="329" t="str">
        <f>IF(AI31="","",VLOOKUP(AI31,シフト記号表!$C$6:$L$47,10,FALSE))</f>
        <v/>
      </c>
      <c r="AJ32" s="330" t="str">
        <f>IF(AJ31="","",VLOOKUP(AJ31,シフト記号表!$C$6:$L$47,10,FALSE))</f>
        <v/>
      </c>
      <c r="AK32" s="328" t="str">
        <f>IF(AK31="","",VLOOKUP(AK31,シフト記号表!$C$6:$L$47,10,FALSE))</f>
        <v/>
      </c>
      <c r="AL32" s="329" t="str">
        <f>IF(AL31="","",VLOOKUP(AL31,シフト記号表!$C$6:$L$47,10,FALSE))</f>
        <v/>
      </c>
      <c r="AM32" s="329" t="str">
        <f>IF(AM31="","",VLOOKUP(AM31,シフト記号表!$C$6:$L$47,10,FALSE))</f>
        <v/>
      </c>
      <c r="AN32" s="329" t="str">
        <f>IF(AN31="","",VLOOKUP(AN31,シフト記号表!$C$6:$L$47,10,FALSE))</f>
        <v/>
      </c>
      <c r="AO32" s="329" t="str">
        <f>IF(AO31="","",VLOOKUP(AO31,シフト記号表!$C$6:$L$47,10,FALSE))</f>
        <v/>
      </c>
      <c r="AP32" s="329" t="str">
        <f>IF(AP31="","",VLOOKUP(AP31,シフト記号表!$C$6:$L$47,10,FALSE))</f>
        <v/>
      </c>
      <c r="AQ32" s="330" t="str">
        <f>IF(AQ31="","",VLOOKUP(AQ31,シフト記号表!$C$6:$L$47,10,FALSE))</f>
        <v/>
      </c>
      <c r="AR32" s="328" t="str">
        <f>IF(AR31="","",VLOOKUP(AR31,シフト記号表!$C$6:$L$47,10,FALSE))</f>
        <v/>
      </c>
      <c r="AS32" s="329" t="str">
        <f>IF(AS31="","",VLOOKUP(AS31,シフト記号表!$C$6:$L$47,10,FALSE))</f>
        <v/>
      </c>
      <c r="AT32" s="329" t="str">
        <f>IF(AT31="","",VLOOKUP(AT31,シフト記号表!$C$6:$L$47,10,FALSE))</f>
        <v/>
      </c>
      <c r="AU32" s="329" t="str">
        <f>IF(AU31="","",VLOOKUP(AU31,シフト記号表!$C$6:$L$47,10,FALSE))</f>
        <v/>
      </c>
      <c r="AV32" s="329" t="str">
        <f>IF(AV31="","",VLOOKUP(AV31,シフト記号表!$C$6:$L$47,10,FALSE))</f>
        <v/>
      </c>
      <c r="AW32" s="329" t="str">
        <f>IF(AW31="","",VLOOKUP(AW31,シフト記号表!$C$6:$L$47,10,FALSE))</f>
        <v/>
      </c>
      <c r="AX32" s="330" t="str">
        <f>IF(AX31="","",VLOOKUP(AX31,シフト記号表!$C$6:$L$47,10,FALSE))</f>
        <v/>
      </c>
      <c r="AY32" s="328" t="str">
        <f>IF(AY31="","",VLOOKUP(AY31,シフト記号表!$C$6:$L$47,10,FALSE))</f>
        <v/>
      </c>
      <c r="AZ32" s="329" t="str">
        <f>IF(AZ31="","",VLOOKUP(AZ31,シフト記号表!$C$6:$L$47,10,FALSE))</f>
        <v/>
      </c>
      <c r="BA32" s="329" t="str">
        <f>IF(BA31="","",VLOOKUP(BA31,シフト記号表!$C$6:$L$47,10,FALSE))</f>
        <v/>
      </c>
      <c r="BB32" s="1004">
        <f>IF($BE$3="４週",SUM(W32:AX32),IF($BE$3="暦月",SUM(W32:BA32),""))</f>
        <v>0</v>
      </c>
      <c r="BC32" s="1005"/>
      <c r="BD32" s="1006">
        <f>IF($BE$3="４週",BB32/4,IF($BE$3="暦月",(BB32/($BE$8/7)),""))</f>
        <v>0</v>
      </c>
      <c r="BE32" s="1005"/>
      <c r="BF32" s="1001"/>
      <c r="BG32" s="1002"/>
      <c r="BH32" s="1002"/>
      <c r="BI32" s="1002"/>
      <c r="BJ32" s="1003"/>
    </row>
    <row r="33" spans="2:62" ht="20.25" customHeight="1">
      <c r="B33" s="970">
        <f>B31+1</f>
        <v>9</v>
      </c>
      <c r="C33" s="972"/>
      <c r="D33" s="973"/>
      <c r="E33" s="323"/>
      <c r="F33" s="324"/>
      <c r="G33" s="323"/>
      <c r="H33" s="324"/>
      <c r="I33" s="976"/>
      <c r="J33" s="977"/>
      <c r="K33" s="980"/>
      <c r="L33" s="981"/>
      <c r="M33" s="981"/>
      <c r="N33" s="973"/>
      <c r="O33" s="984"/>
      <c r="P33" s="985"/>
      <c r="Q33" s="985"/>
      <c r="R33" s="985"/>
      <c r="S33" s="986"/>
      <c r="T33" s="333" t="s">
        <v>682</v>
      </c>
      <c r="U33" s="334"/>
      <c r="V33" s="335"/>
      <c r="W33" s="336"/>
      <c r="X33" s="337"/>
      <c r="Y33" s="337"/>
      <c r="Z33" s="337"/>
      <c r="AA33" s="337"/>
      <c r="AB33" s="337"/>
      <c r="AC33" s="338"/>
      <c r="AD33" s="336"/>
      <c r="AE33" s="337"/>
      <c r="AF33" s="337"/>
      <c r="AG33" s="337"/>
      <c r="AH33" s="337"/>
      <c r="AI33" s="337"/>
      <c r="AJ33" s="338"/>
      <c r="AK33" s="336"/>
      <c r="AL33" s="337"/>
      <c r="AM33" s="337"/>
      <c r="AN33" s="337"/>
      <c r="AO33" s="337"/>
      <c r="AP33" s="337"/>
      <c r="AQ33" s="338"/>
      <c r="AR33" s="336"/>
      <c r="AS33" s="337"/>
      <c r="AT33" s="337"/>
      <c r="AU33" s="337"/>
      <c r="AV33" s="337"/>
      <c r="AW33" s="337"/>
      <c r="AX33" s="338"/>
      <c r="AY33" s="336"/>
      <c r="AZ33" s="337"/>
      <c r="BA33" s="339"/>
      <c r="BB33" s="990"/>
      <c r="BC33" s="991"/>
      <c r="BD33" s="949"/>
      <c r="BE33" s="950"/>
      <c r="BF33" s="951"/>
      <c r="BG33" s="952"/>
      <c r="BH33" s="952"/>
      <c r="BI33" s="952"/>
      <c r="BJ33" s="953"/>
    </row>
    <row r="34" spans="2:62" ht="20.25" customHeight="1">
      <c r="B34" s="993"/>
      <c r="C34" s="1007"/>
      <c r="D34" s="1008"/>
      <c r="E34" s="323"/>
      <c r="F34" s="324">
        <f>C33</f>
        <v>0</v>
      </c>
      <c r="G34" s="323"/>
      <c r="H34" s="324">
        <f>I33</f>
        <v>0</v>
      </c>
      <c r="I34" s="1009"/>
      <c r="J34" s="1010"/>
      <c r="K34" s="1011"/>
      <c r="L34" s="1012"/>
      <c r="M34" s="1012"/>
      <c r="N34" s="1008"/>
      <c r="O34" s="984"/>
      <c r="P34" s="985"/>
      <c r="Q34" s="985"/>
      <c r="R34" s="985"/>
      <c r="S34" s="986"/>
      <c r="T34" s="340" t="s">
        <v>687</v>
      </c>
      <c r="U34" s="341"/>
      <c r="V34" s="342"/>
      <c r="W34" s="328" t="str">
        <f>IF(W33="","",VLOOKUP(W33,シフト記号表!$C$6:$L$47,10,FALSE))</f>
        <v/>
      </c>
      <c r="X34" s="329" t="str">
        <f>IF(X33="","",VLOOKUP(X33,シフト記号表!$C$6:$L$47,10,FALSE))</f>
        <v/>
      </c>
      <c r="Y34" s="329" t="str">
        <f>IF(Y33="","",VLOOKUP(Y33,シフト記号表!$C$6:$L$47,10,FALSE))</f>
        <v/>
      </c>
      <c r="Z34" s="329" t="str">
        <f>IF(Z33="","",VLOOKUP(Z33,シフト記号表!$C$6:$L$47,10,FALSE))</f>
        <v/>
      </c>
      <c r="AA34" s="329" t="str">
        <f>IF(AA33="","",VLOOKUP(AA33,シフト記号表!$C$6:$L$47,10,FALSE))</f>
        <v/>
      </c>
      <c r="AB34" s="329" t="str">
        <f>IF(AB33="","",VLOOKUP(AB33,シフト記号表!$C$6:$L$47,10,FALSE))</f>
        <v/>
      </c>
      <c r="AC34" s="330" t="str">
        <f>IF(AC33="","",VLOOKUP(AC33,シフト記号表!$C$6:$L$47,10,FALSE))</f>
        <v/>
      </c>
      <c r="AD34" s="328" t="str">
        <f>IF(AD33="","",VLOOKUP(AD33,シフト記号表!$C$6:$L$47,10,FALSE))</f>
        <v/>
      </c>
      <c r="AE34" s="329" t="str">
        <f>IF(AE33="","",VLOOKUP(AE33,シフト記号表!$C$6:$L$47,10,FALSE))</f>
        <v/>
      </c>
      <c r="AF34" s="329" t="str">
        <f>IF(AF33="","",VLOOKUP(AF33,シフト記号表!$C$6:$L$47,10,FALSE))</f>
        <v/>
      </c>
      <c r="AG34" s="329" t="str">
        <f>IF(AG33="","",VLOOKUP(AG33,シフト記号表!$C$6:$L$47,10,FALSE))</f>
        <v/>
      </c>
      <c r="AH34" s="329" t="str">
        <f>IF(AH33="","",VLOOKUP(AH33,シフト記号表!$C$6:$L$47,10,FALSE))</f>
        <v/>
      </c>
      <c r="AI34" s="329" t="str">
        <f>IF(AI33="","",VLOOKUP(AI33,シフト記号表!$C$6:$L$47,10,FALSE))</f>
        <v/>
      </c>
      <c r="AJ34" s="330" t="str">
        <f>IF(AJ33="","",VLOOKUP(AJ33,シフト記号表!$C$6:$L$47,10,FALSE))</f>
        <v/>
      </c>
      <c r="AK34" s="328" t="str">
        <f>IF(AK33="","",VLOOKUP(AK33,シフト記号表!$C$6:$L$47,10,FALSE))</f>
        <v/>
      </c>
      <c r="AL34" s="329" t="str">
        <f>IF(AL33="","",VLOOKUP(AL33,シフト記号表!$C$6:$L$47,10,FALSE))</f>
        <v/>
      </c>
      <c r="AM34" s="329" t="str">
        <f>IF(AM33="","",VLOOKUP(AM33,シフト記号表!$C$6:$L$47,10,FALSE))</f>
        <v/>
      </c>
      <c r="AN34" s="329" t="str">
        <f>IF(AN33="","",VLOOKUP(AN33,シフト記号表!$C$6:$L$47,10,FALSE))</f>
        <v/>
      </c>
      <c r="AO34" s="329" t="str">
        <f>IF(AO33="","",VLOOKUP(AO33,シフト記号表!$C$6:$L$47,10,FALSE))</f>
        <v/>
      </c>
      <c r="AP34" s="329" t="str">
        <f>IF(AP33="","",VLOOKUP(AP33,シフト記号表!$C$6:$L$47,10,FALSE))</f>
        <v/>
      </c>
      <c r="AQ34" s="330" t="str">
        <f>IF(AQ33="","",VLOOKUP(AQ33,シフト記号表!$C$6:$L$47,10,FALSE))</f>
        <v/>
      </c>
      <c r="AR34" s="328" t="str">
        <f>IF(AR33="","",VLOOKUP(AR33,シフト記号表!$C$6:$L$47,10,FALSE))</f>
        <v/>
      </c>
      <c r="AS34" s="329" t="str">
        <f>IF(AS33="","",VLOOKUP(AS33,シフト記号表!$C$6:$L$47,10,FALSE))</f>
        <v/>
      </c>
      <c r="AT34" s="329" t="str">
        <f>IF(AT33="","",VLOOKUP(AT33,シフト記号表!$C$6:$L$47,10,FALSE))</f>
        <v/>
      </c>
      <c r="AU34" s="329" t="str">
        <f>IF(AU33="","",VLOOKUP(AU33,シフト記号表!$C$6:$L$47,10,FALSE))</f>
        <v/>
      </c>
      <c r="AV34" s="329" t="str">
        <f>IF(AV33="","",VLOOKUP(AV33,シフト記号表!$C$6:$L$47,10,FALSE))</f>
        <v/>
      </c>
      <c r="AW34" s="329" t="str">
        <f>IF(AW33="","",VLOOKUP(AW33,シフト記号表!$C$6:$L$47,10,FALSE))</f>
        <v/>
      </c>
      <c r="AX34" s="330" t="str">
        <f>IF(AX33="","",VLOOKUP(AX33,シフト記号表!$C$6:$L$47,10,FALSE))</f>
        <v/>
      </c>
      <c r="AY34" s="328" t="str">
        <f>IF(AY33="","",VLOOKUP(AY33,シフト記号表!$C$6:$L$47,10,FALSE))</f>
        <v/>
      </c>
      <c r="AZ34" s="329" t="str">
        <f>IF(AZ33="","",VLOOKUP(AZ33,シフト記号表!$C$6:$L$47,10,FALSE))</f>
        <v/>
      </c>
      <c r="BA34" s="329" t="str">
        <f>IF(BA33="","",VLOOKUP(BA33,シフト記号表!$C$6:$L$47,10,FALSE))</f>
        <v/>
      </c>
      <c r="BB34" s="1004">
        <f>IF($BE$3="４週",SUM(W34:AX34),IF($BE$3="暦月",SUM(W34:BA34),""))</f>
        <v>0</v>
      </c>
      <c r="BC34" s="1005"/>
      <c r="BD34" s="1006">
        <f>IF($BE$3="４週",BB34/4,IF($BE$3="暦月",(BB34/($BE$8/7)),""))</f>
        <v>0</v>
      </c>
      <c r="BE34" s="1005"/>
      <c r="BF34" s="1001"/>
      <c r="BG34" s="1002"/>
      <c r="BH34" s="1002"/>
      <c r="BI34" s="1002"/>
      <c r="BJ34" s="1003"/>
    </row>
    <row r="35" spans="2:62" ht="20.25" customHeight="1">
      <c r="B35" s="970">
        <f>B33+1</f>
        <v>10</v>
      </c>
      <c r="C35" s="972"/>
      <c r="D35" s="973"/>
      <c r="E35" s="323"/>
      <c r="F35" s="324"/>
      <c r="G35" s="323"/>
      <c r="H35" s="324"/>
      <c r="I35" s="976"/>
      <c r="J35" s="977"/>
      <c r="K35" s="980"/>
      <c r="L35" s="981"/>
      <c r="M35" s="981"/>
      <c r="N35" s="973"/>
      <c r="O35" s="984"/>
      <c r="P35" s="985"/>
      <c r="Q35" s="985"/>
      <c r="R35" s="985"/>
      <c r="S35" s="986"/>
      <c r="T35" s="343" t="s">
        <v>682</v>
      </c>
      <c r="U35" s="344"/>
      <c r="V35" s="345"/>
      <c r="W35" s="336"/>
      <c r="X35" s="337"/>
      <c r="Y35" s="337"/>
      <c r="Z35" s="337"/>
      <c r="AA35" s="337"/>
      <c r="AB35" s="337"/>
      <c r="AC35" s="338"/>
      <c r="AD35" s="336"/>
      <c r="AE35" s="337"/>
      <c r="AF35" s="337"/>
      <c r="AG35" s="337"/>
      <c r="AH35" s="337"/>
      <c r="AI35" s="337"/>
      <c r="AJ35" s="338"/>
      <c r="AK35" s="336"/>
      <c r="AL35" s="337"/>
      <c r="AM35" s="337"/>
      <c r="AN35" s="337"/>
      <c r="AO35" s="337"/>
      <c r="AP35" s="337"/>
      <c r="AQ35" s="338"/>
      <c r="AR35" s="336"/>
      <c r="AS35" s="337"/>
      <c r="AT35" s="337"/>
      <c r="AU35" s="337"/>
      <c r="AV35" s="337"/>
      <c r="AW35" s="337"/>
      <c r="AX35" s="338"/>
      <c r="AY35" s="336"/>
      <c r="AZ35" s="337"/>
      <c r="BA35" s="339"/>
      <c r="BB35" s="990"/>
      <c r="BC35" s="991"/>
      <c r="BD35" s="949"/>
      <c r="BE35" s="950"/>
      <c r="BF35" s="951"/>
      <c r="BG35" s="952"/>
      <c r="BH35" s="952"/>
      <c r="BI35" s="952"/>
      <c r="BJ35" s="953"/>
    </row>
    <row r="36" spans="2:62" ht="20.25" customHeight="1">
      <c r="B36" s="993"/>
      <c r="C36" s="1007"/>
      <c r="D36" s="1008"/>
      <c r="E36" s="323"/>
      <c r="F36" s="324">
        <f>C35</f>
        <v>0</v>
      </c>
      <c r="G36" s="323"/>
      <c r="H36" s="324">
        <f>I35</f>
        <v>0</v>
      </c>
      <c r="I36" s="1009"/>
      <c r="J36" s="1010"/>
      <c r="K36" s="1011"/>
      <c r="L36" s="1012"/>
      <c r="M36" s="1012"/>
      <c r="N36" s="1008"/>
      <c r="O36" s="984"/>
      <c r="P36" s="985"/>
      <c r="Q36" s="985"/>
      <c r="R36" s="985"/>
      <c r="S36" s="986"/>
      <c r="T36" s="340" t="s">
        <v>687</v>
      </c>
      <c r="U36" s="341"/>
      <c r="V36" s="342"/>
      <c r="W36" s="328" t="str">
        <f>IF(W35="","",VLOOKUP(W35,シフト記号表!$C$6:$L$47,10,FALSE))</f>
        <v/>
      </c>
      <c r="X36" s="329" t="str">
        <f>IF(X35="","",VLOOKUP(X35,シフト記号表!$C$6:$L$47,10,FALSE))</f>
        <v/>
      </c>
      <c r="Y36" s="329" t="str">
        <f>IF(Y35="","",VLOOKUP(Y35,シフト記号表!$C$6:$L$47,10,FALSE))</f>
        <v/>
      </c>
      <c r="Z36" s="329" t="str">
        <f>IF(Z35="","",VLOOKUP(Z35,シフト記号表!$C$6:$L$47,10,FALSE))</f>
        <v/>
      </c>
      <c r="AA36" s="329" t="str">
        <f>IF(AA35="","",VLOOKUP(AA35,シフト記号表!$C$6:$L$47,10,FALSE))</f>
        <v/>
      </c>
      <c r="AB36" s="329" t="str">
        <f>IF(AB35="","",VLOOKUP(AB35,シフト記号表!$C$6:$L$47,10,FALSE))</f>
        <v/>
      </c>
      <c r="AC36" s="330" t="str">
        <f>IF(AC35="","",VLOOKUP(AC35,シフト記号表!$C$6:$L$47,10,FALSE))</f>
        <v/>
      </c>
      <c r="AD36" s="328" t="str">
        <f>IF(AD35="","",VLOOKUP(AD35,シフト記号表!$C$6:$L$47,10,FALSE))</f>
        <v/>
      </c>
      <c r="AE36" s="329" t="str">
        <f>IF(AE35="","",VLOOKUP(AE35,シフト記号表!$C$6:$L$47,10,FALSE))</f>
        <v/>
      </c>
      <c r="AF36" s="329" t="str">
        <f>IF(AF35="","",VLOOKUP(AF35,シフト記号表!$C$6:$L$47,10,FALSE))</f>
        <v/>
      </c>
      <c r="AG36" s="329" t="str">
        <f>IF(AG35="","",VLOOKUP(AG35,シフト記号表!$C$6:$L$47,10,FALSE))</f>
        <v/>
      </c>
      <c r="AH36" s="329" t="str">
        <f>IF(AH35="","",VLOOKUP(AH35,シフト記号表!$C$6:$L$47,10,FALSE))</f>
        <v/>
      </c>
      <c r="AI36" s="329" t="str">
        <f>IF(AI35="","",VLOOKUP(AI35,シフト記号表!$C$6:$L$47,10,FALSE))</f>
        <v/>
      </c>
      <c r="AJ36" s="330" t="str">
        <f>IF(AJ35="","",VLOOKUP(AJ35,シフト記号表!$C$6:$L$47,10,FALSE))</f>
        <v/>
      </c>
      <c r="AK36" s="328" t="str">
        <f>IF(AK35="","",VLOOKUP(AK35,シフト記号表!$C$6:$L$47,10,FALSE))</f>
        <v/>
      </c>
      <c r="AL36" s="329" t="str">
        <f>IF(AL35="","",VLOOKUP(AL35,シフト記号表!$C$6:$L$47,10,FALSE))</f>
        <v/>
      </c>
      <c r="AM36" s="329" t="str">
        <f>IF(AM35="","",VLOOKUP(AM35,シフト記号表!$C$6:$L$47,10,FALSE))</f>
        <v/>
      </c>
      <c r="AN36" s="329" t="str">
        <f>IF(AN35="","",VLOOKUP(AN35,シフト記号表!$C$6:$L$47,10,FALSE))</f>
        <v/>
      </c>
      <c r="AO36" s="329" t="str">
        <f>IF(AO35="","",VLOOKUP(AO35,シフト記号表!$C$6:$L$47,10,FALSE))</f>
        <v/>
      </c>
      <c r="AP36" s="329" t="str">
        <f>IF(AP35="","",VLOOKUP(AP35,シフト記号表!$C$6:$L$47,10,FALSE))</f>
        <v/>
      </c>
      <c r="AQ36" s="330" t="str">
        <f>IF(AQ35="","",VLOOKUP(AQ35,シフト記号表!$C$6:$L$47,10,FALSE))</f>
        <v/>
      </c>
      <c r="AR36" s="328" t="str">
        <f>IF(AR35="","",VLOOKUP(AR35,シフト記号表!$C$6:$L$47,10,FALSE))</f>
        <v/>
      </c>
      <c r="AS36" s="329" t="str">
        <f>IF(AS35="","",VLOOKUP(AS35,シフト記号表!$C$6:$L$47,10,FALSE))</f>
        <v/>
      </c>
      <c r="AT36" s="329" t="str">
        <f>IF(AT35="","",VLOOKUP(AT35,シフト記号表!$C$6:$L$47,10,FALSE))</f>
        <v/>
      </c>
      <c r="AU36" s="329" t="str">
        <f>IF(AU35="","",VLOOKUP(AU35,シフト記号表!$C$6:$L$47,10,FALSE))</f>
        <v/>
      </c>
      <c r="AV36" s="329" t="str">
        <f>IF(AV35="","",VLOOKUP(AV35,シフト記号表!$C$6:$L$47,10,FALSE))</f>
        <v/>
      </c>
      <c r="AW36" s="329" t="str">
        <f>IF(AW35="","",VLOOKUP(AW35,シフト記号表!$C$6:$L$47,10,FALSE))</f>
        <v/>
      </c>
      <c r="AX36" s="330" t="str">
        <f>IF(AX35="","",VLOOKUP(AX35,シフト記号表!$C$6:$L$47,10,FALSE))</f>
        <v/>
      </c>
      <c r="AY36" s="328" t="str">
        <f>IF(AY35="","",VLOOKUP(AY35,シフト記号表!$C$6:$L$47,10,FALSE))</f>
        <v/>
      </c>
      <c r="AZ36" s="329" t="str">
        <f>IF(AZ35="","",VLOOKUP(AZ35,シフト記号表!$C$6:$L$47,10,FALSE))</f>
        <v/>
      </c>
      <c r="BA36" s="329" t="str">
        <f>IF(BA35="","",VLOOKUP(BA35,シフト記号表!$C$6:$L$47,10,FALSE))</f>
        <v/>
      </c>
      <c r="BB36" s="1004">
        <f>IF($BE$3="４週",SUM(W36:AX36),IF($BE$3="暦月",SUM(W36:BA36),""))</f>
        <v>0</v>
      </c>
      <c r="BC36" s="1005"/>
      <c r="BD36" s="1006">
        <f>IF($BE$3="４週",BB36/4,IF($BE$3="暦月",(BB36/($BE$8/7)),""))</f>
        <v>0</v>
      </c>
      <c r="BE36" s="1005"/>
      <c r="BF36" s="1001"/>
      <c r="BG36" s="1002"/>
      <c r="BH36" s="1002"/>
      <c r="BI36" s="1002"/>
      <c r="BJ36" s="1003"/>
    </row>
    <row r="37" spans="2:62" ht="20.25" customHeight="1">
      <c r="B37" s="970">
        <f>B35+1</f>
        <v>11</v>
      </c>
      <c r="C37" s="972"/>
      <c r="D37" s="973"/>
      <c r="E37" s="323"/>
      <c r="F37" s="324"/>
      <c r="G37" s="323"/>
      <c r="H37" s="324"/>
      <c r="I37" s="976"/>
      <c r="J37" s="977"/>
      <c r="K37" s="980"/>
      <c r="L37" s="981"/>
      <c r="M37" s="981"/>
      <c r="N37" s="973"/>
      <c r="O37" s="984"/>
      <c r="P37" s="985"/>
      <c r="Q37" s="985"/>
      <c r="R37" s="985"/>
      <c r="S37" s="986"/>
      <c r="T37" s="343" t="s">
        <v>682</v>
      </c>
      <c r="U37" s="344"/>
      <c r="V37" s="345"/>
      <c r="W37" s="336"/>
      <c r="X37" s="337"/>
      <c r="Y37" s="337"/>
      <c r="Z37" s="337"/>
      <c r="AA37" s="337"/>
      <c r="AB37" s="337"/>
      <c r="AC37" s="338"/>
      <c r="AD37" s="336"/>
      <c r="AE37" s="337"/>
      <c r="AF37" s="337"/>
      <c r="AG37" s="337"/>
      <c r="AH37" s="337"/>
      <c r="AI37" s="337"/>
      <c r="AJ37" s="338"/>
      <c r="AK37" s="336"/>
      <c r="AL37" s="337"/>
      <c r="AM37" s="337"/>
      <c r="AN37" s="337"/>
      <c r="AO37" s="337"/>
      <c r="AP37" s="337"/>
      <c r="AQ37" s="338"/>
      <c r="AR37" s="336"/>
      <c r="AS37" s="337"/>
      <c r="AT37" s="337"/>
      <c r="AU37" s="337"/>
      <c r="AV37" s="337"/>
      <c r="AW37" s="337"/>
      <c r="AX37" s="338"/>
      <c r="AY37" s="336"/>
      <c r="AZ37" s="337"/>
      <c r="BA37" s="339"/>
      <c r="BB37" s="990"/>
      <c r="BC37" s="991"/>
      <c r="BD37" s="949"/>
      <c r="BE37" s="950"/>
      <c r="BF37" s="951"/>
      <c r="BG37" s="952"/>
      <c r="BH37" s="952"/>
      <c r="BI37" s="952"/>
      <c r="BJ37" s="953"/>
    </row>
    <row r="38" spans="2:62" ht="20.25" customHeight="1">
      <c r="B38" s="993"/>
      <c r="C38" s="1007"/>
      <c r="D38" s="1008"/>
      <c r="E38" s="323"/>
      <c r="F38" s="324">
        <f>C37</f>
        <v>0</v>
      </c>
      <c r="G38" s="323"/>
      <c r="H38" s="324">
        <f>I37</f>
        <v>0</v>
      </c>
      <c r="I38" s="1009"/>
      <c r="J38" s="1010"/>
      <c r="K38" s="1011"/>
      <c r="L38" s="1012"/>
      <c r="M38" s="1012"/>
      <c r="N38" s="1008"/>
      <c r="O38" s="984"/>
      <c r="P38" s="985"/>
      <c r="Q38" s="985"/>
      <c r="R38" s="985"/>
      <c r="S38" s="986"/>
      <c r="T38" s="340" t="s">
        <v>687</v>
      </c>
      <c r="U38" s="341"/>
      <c r="V38" s="342"/>
      <c r="W38" s="328" t="str">
        <f>IF(W37="","",VLOOKUP(W37,シフト記号表!$C$6:$L$47,10,FALSE))</f>
        <v/>
      </c>
      <c r="X38" s="329" t="str">
        <f>IF(X37="","",VLOOKUP(X37,シフト記号表!$C$6:$L$47,10,FALSE))</f>
        <v/>
      </c>
      <c r="Y38" s="329" t="str">
        <f>IF(Y37="","",VLOOKUP(Y37,シフト記号表!$C$6:$L$47,10,FALSE))</f>
        <v/>
      </c>
      <c r="Z38" s="329" t="str">
        <f>IF(Z37="","",VLOOKUP(Z37,シフト記号表!$C$6:$L$47,10,FALSE))</f>
        <v/>
      </c>
      <c r="AA38" s="329" t="str">
        <f>IF(AA37="","",VLOOKUP(AA37,シフト記号表!$C$6:$L$47,10,FALSE))</f>
        <v/>
      </c>
      <c r="AB38" s="329" t="str">
        <f>IF(AB37="","",VLOOKUP(AB37,シフト記号表!$C$6:$L$47,10,FALSE))</f>
        <v/>
      </c>
      <c r="AC38" s="330" t="str">
        <f>IF(AC37="","",VLOOKUP(AC37,シフト記号表!$C$6:$L$47,10,FALSE))</f>
        <v/>
      </c>
      <c r="AD38" s="328" t="str">
        <f>IF(AD37="","",VLOOKUP(AD37,シフト記号表!$C$6:$L$47,10,FALSE))</f>
        <v/>
      </c>
      <c r="AE38" s="329" t="str">
        <f>IF(AE37="","",VLOOKUP(AE37,シフト記号表!$C$6:$L$47,10,FALSE))</f>
        <v/>
      </c>
      <c r="AF38" s="329" t="str">
        <f>IF(AF37="","",VLOOKUP(AF37,シフト記号表!$C$6:$L$47,10,FALSE))</f>
        <v/>
      </c>
      <c r="AG38" s="329" t="str">
        <f>IF(AG37="","",VLOOKUP(AG37,シフト記号表!$C$6:$L$47,10,FALSE))</f>
        <v/>
      </c>
      <c r="AH38" s="329" t="str">
        <f>IF(AH37="","",VLOOKUP(AH37,シフト記号表!$C$6:$L$47,10,FALSE))</f>
        <v/>
      </c>
      <c r="AI38" s="329" t="str">
        <f>IF(AI37="","",VLOOKUP(AI37,シフト記号表!$C$6:$L$47,10,FALSE))</f>
        <v/>
      </c>
      <c r="AJ38" s="330" t="str">
        <f>IF(AJ37="","",VLOOKUP(AJ37,シフト記号表!$C$6:$L$47,10,FALSE))</f>
        <v/>
      </c>
      <c r="AK38" s="328" t="str">
        <f>IF(AK37="","",VLOOKUP(AK37,シフト記号表!$C$6:$L$47,10,FALSE))</f>
        <v/>
      </c>
      <c r="AL38" s="329" t="str">
        <f>IF(AL37="","",VLOOKUP(AL37,シフト記号表!$C$6:$L$47,10,FALSE))</f>
        <v/>
      </c>
      <c r="AM38" s="329" t="str">
        <f>IF(AM37="","",VLOOKUP(AM37,シフト記号表!$C$6:$L$47,10,FALSE))</f>
        <v/>
      </c>
      <c r="AN38" s="329" t="str">
        <f>IF(AN37="","",VLOOKUP(AN37,シフト記号表!$C$6:$L$47,10,FALSE))</f>
        <v/>
      </c>
      <c r="AO38" s="329" t="str">
        <f>IF(AO37="","",VLOOKUP(AO37,シフト記号表!$C$6:$L$47,10,FALSE))</f>
        <v/>
      </c>
      <c r="AP38" s="329" t="str">
        <f>IF(AP37="","",VLOOKUP(AP37,シフト記号表!$C$6:$L$47,10,FALSE))</f>
        <v/>
      </c>
      <c r="AQ38" s="330" t="str">
        <f>IF(AQ37="","",VLOOKUP(AQ37,シフト記号表!$C$6:$L$47,10,FALSE))</f>
        <v/>
      </c>
      <c r="AR38" s="328" t="str">
        <f>IF(AR37="","",VLOOKUP(AR37,シフト記号表!$C$6:$L$47,10,FALSE))</f>
        <v/>
      </c>
      <c r="AS38" s="329" t="str">
        <f>IF(AS37="","",VLOOKUP(AS37,シフト記号表!$C$6:$L$47,10,FALSE))</f>
        <v/>
      </c>
      <c r="AT38" s="329" t="str">
        <f>IF(AT37="","",VLOOKUP(AT37,シフト記号表!$C$6:$L$47,10,FALSE))</f>
        <v/>
      </c>
      <c r="AU38" s="329" t="str">
        <f>IF(AU37="","",VLOOKUP(AU37,シフト記号表!$C$6:$L$47,10,FALSE))</f>
        <v/>
      </c>
      <c r="AV38" s="329" t="str">
        <f>IF(AV37="","",VLOOKUP(AV37,シフト記号表!$C$6:$L$47,10,FALSE))</f>
        <v/>
      </c>
      <c r="AW38" s="329" t="str">
        <f>IF(AW37="","",VLOOKUP(AW37,シフト記号表!$C$6:$L$47,10,FALSE))</f>
        <v/>
      </c>
      <c r="AX38" s="330" t="str">
        <f>IF(AX37="","",VLOOKUP(AX37,シフト記号表!$C$6:$L$47,10,FALSE))</f>
        <v/>
      </c>
      <c r="AY38" s="328" t="str">
        <f>IF(AY37="","",VLOOKUP(AY37,シフト記号表!$C$6:$L$47,10,FALSE))</f>
        <v/>
      </c>
      <c r="AZ38" s="329" t="str">
        <f>IF(AZ37="","",VLOOKUP(AZ37,シフト記号表!$C$6:$L$47,10,FALSE))</f>
        <v/>
      </c>
      <c r="BA38" s="329" t="str">
        <f>IF(BA37="","",VLOOKUP(BA37,シフト記号表!$C$6:$L$47,10,FALSE))</f>
        <v/>
      </c>
      <c r="BB38" s="1004">
        <f>IF($BE$3="４週",SUM(W38:AX38),IF($BE$3="暦月",SUM(W38:BA38),""))</f>
        <v>0</v>
      </c>
      <c r="BC38" s="1005"/>
      <c r="BD38" s="1006">
        <f>IF($BE$3="４週",BB38/4,IF($BE$3="暦月",(BB38/($BE$8/7)),""))</f>
        <v>0</v>
      </c>
      <c r="BE38" s="1005"/>
      <c r="BF38" s="1001"/>
      <c r="BG38" s="1002"/>
      <c r="BH38" s="1002"/>
      <c r="BI38" s="1002"/>
      <c r="BJ38" s="1003"/>
    </row>
    <row r="39" spans="2:62" ht="20.25" customHeight="1">
      <c r="B39" s="970">
        <f>B37+1</f>
        <v>12</v>
      </c>
      <c r="C39" s="972"/>
      <c r="D39" s="973"/>
      <c r="E39" s="323"/>
      <c r="F39" s="324"/>
      <c r="G39" s="323"/>
      <c r="H39" s="324"/>
      <c r="I39" s="976"/>
      <c r="J39" s="977"/>
      <c r="K39" s="980"/>
      <c r="L39" s="981"/>
      <c r="M39" s="981"/>
      <c r="N39" s="973"/>
      <c r="O39" s="984"/>
      <c r="P39" s="985"/>
      <c r="Q39" s="985"/>
      <c r="R39" s="985"/>
      <c r="S39" s="986"/>
      <c r="T39" s="343" t="s">
        <v>682</v>
      </c>
      <c r="U39" s="344"/>
      <c r="V39" s="345"/>
      <c r="W39" s="336"/>
      <c r="X39" s="337"/>
      <c r="Y39" s="337"/>
      <c r="Z39" s="337"/>
      <c r="AA39" s="337"/>
      <c r="AB39" s="337"/>
      <c r="AC39" s="338"/>
      <c r="AD39" s="336"/>
      <c r="AE39" s="337"/>
      <c r="AF39" s="337"/>
      <c r="AG39" s="337"/>
      <c r="AH39" s="337"/>
      <c r="AI39" s="337"/>
      <c r="AJ39" s="338"/>
      <c r="AK39" s="336"/>
      <c r="AL39" s="337"/>
      <c r="AM39" s="337"/>
      <c r="AN39" s="337"/>
      <c r="AO39" s="337"/>
      <c r="AP39" s="337"/>
      <c r="AQ39" s="338"/>
      <c r="AR39" s="336"/>
      <c r="AS39" s="337"/>
      <c r="AT39" s="337"/>
      <c r="AU39" s="337"/>
      <c r="AV39" s="337"/>
      <c r="AW39" s="337"/>
      <c r="AX39" s="338"/>
      <c r="AY39" s="336"/>
      <c r="AZ39" s="337"/>
      <c r="BA39" s="339"/>
      <c r="BB39" s="990"/>
      <c r="BC39" s="991"/>
      <c r="BD39" s="949"/>
      <c r="BE39" s="950"/>
      <c r="BF39" s="951"/>
      <c r="BG39" s="952"/>
      <c r="BH39" s="952"/>
      <c r="BI39" s="952"/>
      <c r="BJ39" s="953"/>
    </row>
    <row r="40" spans="2:62" ht="20.25" customHeight="1">
      <c r="B40" s="993"/>
      <c r="C40" s="1007"/>
      <c r="D40" s="1008"/>
      <c r="E40" s="323"/>
      <c r="F40" s="324">
        <f>C39</f>
        <v>0</v>
      </c>
      <c r="G40" s="323"/>
      <c r="H40" s="324">
        <f>I39</f>
        <v>0</v>
      </c>
      <c r="I40" s="1009"/>
      <c r="J40" s="1010"/>
      <c r="K40" s="1011"/>
      <c r="L40" s="1012"/>
      <c r="M40" s="1012"/>
      <c r="N40" s="1008"/>
      <c r="O40" s="984"/>
      <c r="P40" s="985"/>
      <c r="Q40" s="985"/>
      <c r="R40" s="985"/>
      <c r="S40" s="986"/>
      <c r="T40" s="340" t="s">
        <v>687</v>
      </c>
      <c r="U40" s="341"/>
      <c r="V40" s="342"/>
      <c r="W40" s="328" t="str">
        <f>IF(W39="","",VLOOKUP(W39,シフト記号表!$C$6:$L$47,10,FALSE))</f>
        <v/>
      </c>
      <c r="X40" s="329" t="str">
        <f>IF(X39="","",VLOOKUP(X39,シフト記号表!$C$6:$L$47,10,FALSE))</f>
        <v/>
      </c>
      <c r="Y40" s="329" t="str">
        <f>IF(Y39="","",VLOOKUP(Y39,シフト記号表!$C$6:$L$47,10,FALSE))</f>
        <v/>
      </c>
      <c r="Z40" s="329" t="str">
        <f>IF(Z39="","",VLOOKUP(Z39,シフト記号表!$C$6:$L$47,10,FALSE))</f>
        <v/>
      </c>
      <c r="AA40" s="329" t="str">
        <f>IF(AA39="","",VLOOKUP(AA39,シフト記号表!$C$6:$L$47,10,FALSE))</f>
        <v/>
      </c>
      <c r="AB40" s="329" t="str">
        <f>IF(AB39="","",VLOOKUP(AB39,シフト記号表!$C$6:$L$47,10,FALSE))</f>
        <v/>
      </c>
      <c r="AC40" s="330" t="str">
        <f>IF(AC39="","",VLOOKUP(AC39,シフト記号表!$C$6:$L$47,10,FALSE))</f>
        <v/>
      </c>
      <c r="AD40" s="328" t="str">
        <f>IF(AD39="","",VLOOKUP(AD39,シフト記号表!$C$6:$L$47,10,FALSE))</f>
        <v/>
      </c>
      <c r="AE40" s="329" t="str">
        <f>IF(AE39="","",VLOOKUP(AE39,シフト記号表!$C$6:$L$47,10,FALSE))</f>
        <v/>
      </c>
      <c r="AF40" s="329" t="str">
        <f>IF(AF39="","",VLOOKUP(AF39,シフト記号表!$C$6:$L$47,10,FALSE))</f>
        <v/>
      </c>
      <c r="AG40" s="329" t="str">
        <f>IF(AG39="","",VLOOKUP(AG39,シフト記号表!$C$6:$L$47,10,FALSE))</f>
        <v/>
      </c>
      <c r="AH40" s="329" t="str">
        <f>IF(AH39="","",VLOOKUP(AH39,シフト記号表!$C$6:$L$47,10,FALSE))</f>
        <v/>
      </c>
      <c r="AI40" s="329" t="str">
        <f>IF(AI39="","",VLOOKUP(AI39,シフト記号表!$C$6:$L$47,10,FALSE))</f>
        <v/>
      </c>
      <c r="AJ40" s="330" t="str">
        <f>IF(AJ39="","",VLOOKUP(AJ39,シフト記号表!$C$6:$L$47,10,FALSE))</f>
        <v/>
      </c>
      <c r="AK40" s="328" t="str">
        <f>IF(AK39="","",VLOOKUP(AK39,シフト記号表!$C$6:$L$47,10,FALSE))</f>
        <v/>
      </c>
      <c r="AL40" s="329" t="str">
        <f>IF(AL39="","",VLOOKUP(AL39,シフト記号表!$C$6:$L$47,10,FALSE))</f>
        <v/>
      </c>
      <c r="AM40" s="329" t="str">
        <f>IF(AM39="","",VLOOKUP(AM39,シフト記号表!$C$6:$L$47,10,FALSE))</f>
        <v/>
      </c>
      <c r="AN40" s="329" t="str">
        <f>IF(AN39="","",VLOOKUP(AN39,シフト記号表!$C$6:$L$47,10,FALSE))</f>
        <v/>
      </c>
      <c r="AO40" s="329" t="str">
        <f>IF(AO39="","",VLOOKUP(AO39,シフト記号表!$C$6:$L$47,10,FALSE))</f>
        <v/>
      </c>
      <c r="AP40" s="329" t="str">
        <f>IF(AP39="","",VLOOKUP(AP39,シフト記号表!$C$6:$L$47,10,FALSE))</f>
        <v/>
      </c>
      <c r="AQ40" s="330" t="str">
        <f>IF(AQ39="","",VLOOKUP(AQ39,シフト記号表!$C$6:$L$47,10,FALSE))</f>
        <v/>
      </c>
      <c r="AR40" s="328" t="str">
        <f>IF(AR39="","",VLOOKUP(AR39,シフト記号表!$C$6:$L$47,10,FALSE))</f>
        <v/>
      </c>
      <c r="AS40" s="329" t="str">
        <f>IF(AS39="","",VLOOKUP(AS39,シフト記号表!$C$6:$L$47,10,FALSE))</f>
        <v/>
      </c>
      <c r="AT40" s="329" t="str">
        <f>IF(AT39="","",VLOOKUP(AT39,シフト記号表!$C$6:$L$47,10,FALSE))</f>
        <v/>
      </c>
      <c r="AU40" s="329" t="str">
        <f>IF(AU39="","",VLOOKUP(AU39,シフト記号表!$C$6:$L$47,10,FALSE))</f>
        <v/>
      </c>
      <c r="AV40" s="329" t="str">
        <f>IF(AV39="","",VLOOKUP(AV39,シフト記号表!$C$6:$L$47,10,FALSE))</f>
        <v/>
      </c>
      <c r="AW40" s="329" t="str">
        <f>IF(AW39="","",VLOOKUP(AW39,シフト記号表!$C$6:$L$47,10,FALSE))</f>
        <v/>
      </c>
      <c r="AX40" s="330" t="str">
        <f>IF(AX39="","",VLOOKUP(AX39,シフト記号表!$C$6:$L$47,10,FALSE))</f>
        <v/>
      </c>
      <c r="AY40" s="328" t="str">
        <f>IF(AY39="","",VLOOKUP(AY39,シフト記号表!$C$6:$L$47,10,FALSE))</f>
        <v/>
      </c>
      <c r="AZ40" s="329" t="str">
        <f>IF(AZ39="","",VLOOKUP(AZ39,シフト記号表!$C$6:$L$47,10,FALSE))</f>
        <v/>
      </c>
      <c r="BA40" s="329" t="str">
        <f>IF(BA39="","",VLOOKUP(BA39,シフト記号表!$C$6:$L$47,10,FALSE))</f>
        <v/>
      </c>
      <c r="BB40" s="1004">
        <f>IF($BE$3="４週",SUM(W40:AX40),IF($BE$3="暦月",SUM(W40:BA40),""))</f>
        <v>0</v>
      </c>
      <c r="BC40" s="1005"/>
      <c r="BD40" s="1006">
        <f>IF($BE$3="４週",BB40/4,IF($BE$3="暦月",(BB40/($BE$8/7)),""))</f>
        <v>0</v>
      </c>
      <c r="BE40" s="1005"/>
      <c r="BF40" s="1001"/>
      <c r="BG40" s="1002"/>
      <c r="BH40" s="1002"/>
      <c r="BI40" s="1002"/>
      <c r="BJ40" s="1003"/>
    </row>
    <row r="41" spans="2:62" ht="20.25" customHeight="1">
      <c r="B41" s="970">
        <f>B39+1</f>
        <v>13</v>
      </c>
      <c r="C41" s="972"/>
      <c r="D41" s="973"/>
      <c r="E41" s="323"/>
      <c r="F41" s="324"/>
      <c r="G41" s="323"/>
      <c r="H41" s="324"/>
      <c r="I41" s="976"/>
      <c r="J41" s="977"/>
      <c r="K41" s="980"/>
      <c r="L41" s="981"/>
      <c r="M41" s="981"/>
      <c r="N41" s="973"/>
      <c r="O41" s="984"/>
      <c r="P41" s="985"/>
      <c r="Q41" s="985"/>
      <c r="R41" s="985"/>
      <c r="S41" s="986"/>
      <c r="T41" s="343" t="s">
        <v>682</v>
      </c>
      <c r="U41" s="344"/>
      <c r="V41" s="345"/>
      <c r="W41" s="336"/>
      <c r="X41" s="337"/>
      <c r="Y41" s="337"/>
      <c r="Z41" s="337"/>
      <c r="AA41" s="337"/>
      <c r="AB41" s="337"/>
      <c r="AC41" s="338"/>
      <c r="AD41" s="336"/>
      <c r="AE41" s="337"/>
      <c r="AF41" s="337"/>
      <c r="AG41" s="337"/>
      <c r="AH41" s="337"/>
      <c r="AI41" s="337"/>
      <c r="AJ41" s="338"/>
      <c r="AK41" s="336"/>
      <c r="AL41" s="337"/>
      <c r="AM41" s="337"/>
      <c r="AN41" s="337"/>
      <c r="AO41" s="337"/>
      <c r="AP41" s="337"/>
      <c r="AQ41" s="338"/>
      <c r="AR41" s="336"/>
      <c r="AS41" s="337"/>
      <c r="AT41" s="337"/>
      <c r="AU41" s="337"/>
      <c r="AV41" s="337"/>
      <c r="AW41" s="337"/>
      <c r="AX41" s="338"/>
      <c r="AY41" s="336"/>
      <c r="AZ41" s="337"/>
      <c r="BA41" s="339"/>
      <c r="BB41" s="990"/>
      <c r="BC41" s="991"/>
      <c r="BD41" s="949"/>
      <c r="BE41" s="950"/>
      <c r="BF41" s="951"/>
      <c r="BG41" s="952"/>
      <c r="BH41" s="952"/>
      <c r="BI41" s="952"/>
      <c r="BJ41" s="953"/>
    </row>
    <row r="42" spans="2:62" ht="20.25" customHeight="1">
      <c r="B42" s="993"/>
      <c r="C42" s="1007"/>
      <c r="D42" s="1008"/>
      <c r="E42" s="323"/>
      <c r="F42" s="324">
        <f>C41</f>
        <v>0</v>
      </c>
      <c r="G42" s="323"/>
      <c r="H42" s="324">
        <f>I41</f>
        <v>0</v>
      </c>
      <c r="I42" s="1009"/>
      <c r="J42" s="1010"/>
      <c r="K42" s="1011"/>
      <c r="L42" s="1012"/>
      <c r="M42" s="1012"/>
      <c r="N42" s="1008"/>
      <c r="O42" s="984"/>
      <c r="P42" s="985"/>
      <c r="Q42" s="985"/>
      <c r="R42" s="985"/>
      <c r="S42" s="986"/>
      <c r="T42" s="340" t="s">
        <v>687</v>
      </c>
      <c r="U42" s="341"/>
      <c r="V42" s="342"/>
      <c r="W42" s="328" t="str">
        <f>IF(W41="","",VLOOKUP(W41,シフト記号表!$C$6:$L$47,10,FALSE))</f>
        <v/>
      </c>
      <c r="X42" s="329" t="str">
        <f>IF(X41="","",VLOOKUP(X41,シフト記号表!$C$6:$L$47,10,FALSE))</f>
        <v/>
      </c>
      <c r="Y42" s="329" t="str">
        <f>IF(Y41="","",VLOOKUP(Y41,シフト記号表!$C$6:$L$47,10,FALSE))</f>
        <v/>
      </c>
      <c r="Z42" s="329" t="str">
        <f>IF(Z41="","",VLOOKUP(Z41,シフト記号表!$C$6:$L$47,10,FALSE))</f>
        <v/>
      </c>
      <c r="AA42" s="329" t="str">
        <f>IF(AA41="","",VLOOKUP(AA41,シフト記号表!$C$6:$L$47,10,FALSE))</f>
        <v/>
      </c>
      <c r="AB42" s="329" t="str">
        <f>IF(AB41="","",VLOOKUP(AB41,シフト記号表!$C$6:$L$47,10,FALSE))</f>
        <v/>
      </c>
      <c r="AC42" s="330" t="str">
        <f>IF(AC41="","",VLOOKUP(AC41,シフト記号表!$C$6:$L$47,10,FALSE))</f>
        <v/>
      </c>
      <c r="AD42" s="328" t="str">
        <f>IF(AD41="","",VLOOKUP(AD41,シフト記号表!$C$6:$L$47,10,FALSE))</f>
        <v/>
      </c>
      <c r="AE42" s="329" t="str">
        <f>IF(AE41="","",VLOOKUP(AE41,シフト記号表!$C$6:$L$47,10,FALSE))</f>
        <v/>
      </c>
      <c r="AF42" s="329" t="str">
        <f>IF(AF41="","",VLOOKUP(AF41,シフト記号表!$C$6:$L$47,10,FALSE))</f>
        <v/>
      </c>
      <c r="AG42" s="329" t="str">
        <f>IF(AG41="","",VLOOKUP(AG41,シフト記号表!$C$6:$L$47,10,FALSE))</f>
        <v/>
      </c>
      <c r="AH42" s="329" t="str">
        <f>IF(AH41="","",VLOOKUP(AH41,シフト記号表!$C$6:$L$47,10,FALSE))</f>
        <v/>
      </c>
      <c r="AI42" s="329" t="str">
        <f>IF(AI41="","",VLOOKUP(AI41,シフト記号表!$C$6:$L$47,10,FALSE))</f>
        <v/>
      </c>
      <c r="AJ42" s="330" t="str">
        <f>IF(AJ41="","",VLOOKUP(AJ41,シフト記号表!$C$6:$L$47,10,FALSE))</f>
        <v/>
      </c>
      <c r="AK42" s="328" t="str">
        <f>IF(AK41="","",VLOOKUP(AK41,シフト記号表!$C$6:$L$47,10,FALSE))</f>
        <v/>
      </c>
      <c r="AL42" s="329" t="str">
        <f>IF(AL41="","",VLOOKUP(AL41,シフト記号表!$C$6:$L$47,10,FALSE))</f>
        <v/>
      </c>
      <c r="AM42" s="329" t="str">
        <f>IF(AM41="","",VLOOKUP(AM41,シフト記号表!$C$6:$L$47,10,FALSE))</f>
        <v/>
      </c>
      <c r="AN42" s="329" t="str">
        <f>IF(AN41="","",VLOOKUP(AN41,シフト記号表!$C$6:$L$47,10,FALSE))</f>
        <v/>
      </c>
      <c r="AO42" s="329" t="str">
        <f>IF(AO41="","",VLOOKUP(AO41,シフト記号表!$C$6:$L$47,10,FALSE))</f>
        <v/>
      </c>
      <c r="AP42" s="329" t="str">
        <f>IF(AP41="","",VLOOKUP(AP41,シフト記号表!$C$6:$L$47,10,FALSE))</f>
        <v/>
      </c>
      <c r="AQ42" s="330" t="str">
        <f>IF(AQ41="","",VLOOKUP(AQ41,シフト記号表!$C$6:$L$47,10,FALSE))</f>
        <v/>
      </c>
      <c r="AR42" s="328" t="str">
        <f>IF(AR41="","",VLOOKUP(AR41,シフト記号表!$C$6:$L$47,10,FALSE))</f>
        <v/>
      </c>
      <c r="AS42" s="329" t="str">
        <f>IF(AS41="","",VLOOKUP(AS41,シフト記号表!$C$6:$L$47,10,FALSE))</f>
        <v/>
      </c>
      <c r="AT42" s="329" t="str">
        <f>IF(AT41="","",VLOOKUP(AT41,シフト記号表!$C$6:$L$47,10,FALSE))</f>
        <v/>
      </c>
      <c r="AU42" s="329" t="str">
        <f>IF(AU41="","",VLOOKUP(AU41,シフト記号表!$C$6:$L$47,10,FALSE))</f>
        <v/>
      </c>
      <c r="AV42" s="329" t="str">
        <f>IF(AV41="","",VLOOKUP(AV41,シフト記号表!$C$6:$L$47,10,FALSE))</f>
        <v/>
      </c>
      <c r="AW42" s="329" t="str">
        <f>IF(AW41="","",VLOOKUP(AW41,シフト記号表!$C$6:$L$47,10,FALSE))</f>
        <v/>
      </c>
      <c r="AX42" s="330" t="str">
        <f>IF(AX41="","",VLOOKUP(AX41,シフト記号表!$C$6:$L$47,10,FALSE))</f>
        <v/>
      </c>
      <c r="AY42" s="328" t="str">
        <f>IF(AY41="","",VLOOKUP(AY41,シフト記号表!$C$6:$L$47,10,FALSE))</f>
        <v/>
      </c>
      <c r="AZ42" s="329" t="str">
        <f>IF(AZ41="","",VLOOKUP(AZ41,シフト記号表!$C$6:$L$47,10,FALSE))</f>
        <v/>
      </c>
      <c r="BA42" s="329" t="str">
        <f>IF(BA41="","",VLOOKUP(BA41,シフト記号表!$C$6:$L$47,10,FALSE))</f>
        <v/>
      </c>
      <c r="BB42" s="1004">
        <f>IF($BE$3="４週",SUM(W42:AX42),IF($BE$3="暦月",SUM(W42:BA42),""))</f>
        <v>0</v>
      </c>
      <c r="BC42" s="1005"/>
      <c r="BD42" s="1006">
        <f>IF($BE$3="４週",BB42/4,IF($BE$3="暦月",(BB42/($BE$8/7)),""))</f>
        <v>0</v>
      </c>
      <c r="BE42" s="1005"/>
      <c r="BF42" s="1001"/>
      <c r="BG42" s="1002"/>
      <c r="BH42" s="1002"/>
      <c r="BI42" s="1002"/>
      <c r="BJ42" s="1003"/>
    </row>
    <row r="43" spans="2:62" ht="20.25" customHeight="1">
      <c r="B43" s="970">
        <f>B41+1</f>
        <v>14</v>
      </c>
      <c r="C43" s="972"/>
      <c r="D43" s="973"/>
      <c r="E43" s="323"/>
      <c r="F43" s="324"/>
      <c r="G43" s="323"/>
      <c r="H43" s="324"/>
      <c r="I43" s="976"/>
      <c r="J43" s="977"/>
      <c r="K43" s="980"/>
      <c r="L43" s="981"/>
      <c r="M43" s="981"/>
      <c r="N43" s="973"/>
      <c r="O43" s="984"/>
      <c r="P43" s="985"/>
      <c r="Q43" s="985"/>
      <c r="R43" s="985"/>
      <c r="S43" s="986"/>
      <c r="T43" s="343" t="s">
        <v>682</v>
      </c>
      <c r="U43" s="344"/>
      <c r="V43" s="345"/>
      <c r="W43" s="336"/>
      <c r="X43" s="337"/>
      <c r="Y43" s="337"/>
      <c r="Z43" s="337"/>
      <c r="AA43" s="337"/>
      <c r="AB43" s="337"/>
      <c r="AC43" s="338"/>
      <c r="AD43" s="336"/>
      <c r="AE43" s="337"/>
      <c r="AF43" s="337"/>
      <c r="AG43" s="337"/>
      <c r="AH43" s="337"/>
      <c r="AI43" s="337"/>
      <c r="AJ43" s="338"/>
      <c r="AK43" s="336"/>
      <c r="AL43" s="337"/>
      <c r="AM43" s="337"/>
      <c r="AN43" s="337"/>
      <c r="AO43" s="337"/>
      <c r="AP43" s="337"/>
      <c r="AQ43" s="338"/>
      <c r="AR43" s="336"/>
      <c r="AS43" s="337"/>
      <c r="AT43" s="337"/>
      <c r="AU43" s="337"/>
      <c r="AV43" s="337"/>
      <c r="AW43" s="337"/>
      <c r="AX43" s="338"/>
      <c r="AY43" s="336"/>
      <c r="AZ43" s="337"/>
      <c r="BA43" s="339"/>
      <c r="BB43" s="990"/>
      <c r="BC43" s="991"/>
      <c r="BD43" s="949"/>
      <c r="BE43" s="950"/>
      <c r="BF43" s="951"/>
      <c r="BG43" s="952"/>
      <c r="BH43" s="952"/>
      <c r="BI43" s="952"/>
      <c r="BJ43" s="953"/>
    </row>
    <row r="44" spans="2:62" ht="20.25" customHeight="1">
      <c r="B44" s="993"/>
      <c r="C44" s="1007"/>
      <c r="D44" s="1008"/>
      <c r="E44" s="323"/>
      <c r="F44" s="324">
        <f>C43</f>
        <v>0</v>
      </c>
      <c r="G44" s="323"/>
      <c r="H44" s="324">
        <f>I43</f>
        <v>0</v>
      </c>
      <c r="I44" s="1009"/>
      <c r="J44" s="1010"/>
      <c r="K44" s="1011"/>
      <c r="L44" s="1012"/>
      <c r="M44" s="1012"/>
      <c r="N44" s="1008"/>
      <c r="O44" s="984"/>
      <c r="P44" s="985"/>
      <c r="Q44" s="985"/>
      <c r="R44" s="985"/>
      <c r="S44" s="986"/>
      <c r="T44" s="340" t="s">
        <v>687</v>
      </c>
      <c r="U44" s="341"/>
      <c r="V44" s="342"/>
      <c r="W44" s="328" t="str">
        <f>IF(W43="","",VLOOKUP(W43,シフト記号表!$C$6:$L$47,10,FALSE))</f>
        <v/>
      </c>
      <c r="X44" s="329" t="str">
        <f>IF(X43="","",VLOOKUP(X43,シフト記号表!$C$6:$L$47,10,FALSE))</f>
        <v/>
      </c>
      <c r="Y44" s="329" t="str">
        <f>IF(Y43="","",VLOOKUP(Y43,シフト記号表!$C$6:$L$47,10,FALSE))</f>
        <v/>
      </c>
      <c r="Z44" s="329" t="str">
        <f>IF(Z43="","",VLOOKUP(Z43,シフト記号表!$C$6:$L$47,10,FALSE))</f>
        <v/>
      </c>
      <c r="AA44" s="329" t="str">
        <f>IF(AA43="","",VLOOKUP(AA43,シフト記号表!$C$6:$L$47,10,FALSE))</f>
        <v/>
      </c>
      <c r="AB44" s="329" t="str">
        <f>IF(AB43="","",VLOOKUP(AB43,シフト記号表!$C$6:$L$47,10,FALSE))</f>
        <v/>
      </c>
      <c r="AC44" s="330" t="str">
        <f>IF(AC43="","",VLOOKUP(AC43,シフト記号表!$C$6:$L$47,10,FALSE))</f>
        <v/>
      </c>
      <c r="AD44" s="328" t="str">
        <f>IF(AD43="","",VLOOKUP(AD43,シフト記号表!$C$6:$L$47,10,FALSE))</f>
        <v/>
      </c>
      <c r="AE44" s="329" t="str">
        <f>IF(AE43="","",VLOOKUP(AE43,シフト記号表!$C$6:$L$47,10,FALSE))</f>
        <v/>
      </c>
      <c r="AF44" s="329" t="str">
        <f>IF(AF43="","",VLOOKUP(AF43,シフト記号表!$C$6:$L$47,10,FALSE))</f>
        <v/>
      </c>
      <c r="AG44" s="329" t="str">
        <f>IF(AG43="","",VLOOKUP(AG43,シフト記号表!$C$6:$L$47,10,FALSE))</f>
        <v/>
      </c>
      <c r="AH44" s="329" t="str">
        <f>IF(AH43="","",VLOOKUP(AH43,シフト記号表!$C$6:$L$47,10,FALSE))</f>
        <v/>
      </c>
      <c r="AI44" s="329" t="str">
        <f>IF(AI43="","",VLOOKUP(AI43,シフト記号表!$C$6:$L$47,10,FALSE))</f>
        <v/>
      </c>
      <c r="AJ44" s="330" t="str">
        <f>IF(AJ43="","",VLOOKUP(AJ43,シフト記号表!$C$6:$L$47,10,FALSE))</f>
        <v/>
      </c>
      <c r="AK44" s="328" t="str">
        <f>IF(AK43="","",VLOOKUP(AK43,シフト記号表!$C$6:$L$47,10,FALSE))</f>
        <v/>
      </c>
      <c r="AL44" s="329" t="str">
        <f>IF(AL43="","",VLOOKUP(AL43,シフト記号表!$C$6:$L$47,10,FALSE))</f>
        <v/>
      </c>
      <c r="AM44" s="329" t="str">
        <f>IF(AM43="","",VLOOKUP(AM43,シフト記号表!$C$6:$L$47,10,FALSE))</f>
        <v/>
      </c>
      <c r="AN44" s="329" t="str">
        <f>IF(AN43="","",VLOOKUP(AN43,シフト記号表!$C$6:$L$47,10,FALSE))</f>
        <v/>
      </c>
      <c r="AO44" s="329" t="str">
        <f>IF(AO43="","",VLOOKUP(AO43,シフト記号表!$C$6:$L$47,10,FALSE))</f>
        <v/>
      </c>
      <c r="AP44" s="329" t="str">
        <f>IF(AP43="","",VLOOKUP(AP43,シフト記号表!$C$6:$L$47,10,FALSE))</f>
        <v/>
      </c>
      <c r="AQ44" s="330" t="str">
        <f>IF(AQ43="","",VLOOKUP(AQ43,シフト記号表!$C$6:$L$47,10,FALSE))</f>
        <v/>
      </c>
      <c r="AR44" s="328" t="str">
        <f>IF(AR43="","",VLOOKUP(AR43,シフト記号表!$C$6:$L$47,10,FALSE))</f>
        <v/>
      </c>
      <c r="AS44" s="329" t="str">
        <f>IF(AS43="","",VLOOKUP(AS43,シフト記号表!$C$6:$L$47,10,FALSE))</f>
        <v/>
      </c>
      <c r="AT44" s="329" t="str">
        <f>IF(AT43="","",VLOOKUP(AT43,シフト記号表!$C$6:$L$47,10,FALSE))</f>
        <v/>
      </c>
      <c r="AU44" s="329" t="str">
        <f>IF(AU43="","",VLOOKUP(AU43,シフト記号表!$C$6:$L$47,10,FALSE))</f>
        <v/>
      </c>
      <c r="AV44" s="329" t="str">
        <f>IF(AV43="","",VLOOKUP(AV43,シフト記号表!$C$6:$L$47,10,FALSE))</f>
        <v/>
      </c>
      <c r="AW44" s="329" t="str">
        <f>IF(AW43="","",VLOOKUP(AW43,シフト記号表!$C$6:$L$47,10,FALSE))</f>
        <v/>
      </c>
      <c r="AX44" s="330" t="str">
        <f>IF(AX43="","",VLOOKUP(AX43,シフト記号表!$C$6:$L$47,10,FALSE))</f>
        <v/>
      </c>
      <c r="AY44" s="328" t="str">
        <f>IF(AY43="","",VLOOKUP(AY43,シフト記号表!$C$6:$L$47,10,FALSE))</f>
        <v/>
      </c>
      <c r="AZ44" s="329" t="str">
        <f>IF(AZ43="","",VLOOKUP(AZ43,シフト記号表!$C$6:$L$47,10,FALSE))</f>
        <v/>
      </c>
      <c r="BA44" s="329" t="str">
        <f>IF(BA43="","",VLOOKUP(BA43,シフト記号表!$C$6:$L$47,10,FALSE))</f>
        <v/>
      </c>
      <c r="BB44" s="1004">
        <f>IF($BE$3="４週",SUM(W44:AX44),IF($BE$3="暦月",SUM(W44:BA44),""))</f>
        <v>0</v>
      </c>
      <c r="BC44" s="1005"/>
      <c r="BD44" s="1006">
        <f>IF($BE$3="４週",BB44/4,IF($BE$3="暦月",(BB44/($BE$8/7)),""))</f>
        <v>0</v>
      </c>
      <c r="BE44" s="1005"/>
      <c r="BF44" s="1001"/>
      <c r="BG44" s="1002"/>
      <c r="BH44" s="1002"/>
      <c r="BI44" s="1002"/>
      <c r="BJ44" s="1003"/>
    </row>
    <row r="45" spans="2:62" ht="20.25" customHeight="1">
      <c r="B45" s="970">
        <f>B43+1</f>
        <v>15</v>
      </c>
      <c r="C45" s="972"/>
      <c r="D45" s="973"/>
      <c r="E45" s="323"/>
      <c r="F45" s="324"/>
      <c r="G45" s="323"/>
      <c r="H45" s="324"/>
      <c r="I45" s="976"/>
      <c r="J45" s="977"/>
      <c r="K45" s="980"/>
      <c r="L45" s="981"/>
      <c r="M45" s="981"/>
      <c r="N45" s="973"/>
      <c r="O45" s="984"/>
      <c r="P45" s="985"/>
      <c r="Q45" s="985"/>
      <c r="R45" s="985"/>
      <c r="S45" s="986"/>
      <c r="T45" s="343" t="s">
        <v>682</v>
      </c>
      <c r="U45" s="344"/>
      <c r="V45" s="345"/>
      <c r="W45" s="336"/>
      <c r="X45" s="337"/>
      <c r="Y45" s="337"/>
      <c r="Z45" s="337"/>
      <c r="AA45" s="337"/>
      <c r="AB45" s="337"/>
      <c r="AC45" s="338"/>
      <c r="AD45" s="336"/>
      <c r="AE45" s="337"/>
      <c r="AF45" s="337"/>
      <c r="AG45" s="337"/>
      <c r="AH45" s="337"/>
      <c r="AI45" s="337"/>
      <c r="AJ45" s="338"/>
      <c r="AK45" s="336"/>
      <c r="AL45" s="337"/>
      <c r="AM45" s="337"/>
      <c r="AN45" s="337"/>
      <c r="AO45" s="337"/>
      <c r="AP45" s="337"/>
      <c r="AQ45" s="338"/>
      <c r="AR45" s="336"/>
      <c r="AS45" s="337"/>
      <c r="AT45" s="337"/>
      <c r="AU45" s="337"/>
      <c r="AV45" s="337"/>
      <c r="AW45" s="337"/>
      <c r="AX45" s="338"/>
      <c r="AY45" s="336"/>
      <c r="AZ45" s="337"/>
      <c r="BA45" s="339"/>
      <c r="BB45" s="990"/>
      <c r="BC45" s="991"/>
      <c r="BD45" s="949"/>
      <c r="BE45" s="950"/>
      <c r="BF45" s="951"/>
      <c r="BG45" s="952"/>
      <c r="BH45" s="952"/>
      <c r="BI45" s="952"/>
      <c r="BJ45" s="953"/>
    </row>
    <row r="46" spans="2:62" ht="20.25" customHeight="1">
      <c r="B46" s="993"/>
      <c r="C46" s="1007"/>
      <c r="D46" s="1008"/>
      <c r="E46" s="323"/>
      <c r="F46" s="324">
        <f>C45</f>
        <v>0</v>
      </c>
      <c r="G46" s="323"/>
      <c r="H46" s="324">
        <f>I45</f>
        <v>0</v>
      </c>
      <c r="I46" s="1009"/>
      <c r="J46" s="1010"/>
      <c r="K46" s="1011"/>
      <c r="L46" s="1012"/>
      <c r="M46" s="1012"/>
      <c r="N46" s="1008"/>
      <c r="O46" s="984"/>
      <c r="P46" s="985"/>
      <c r="Q46" s="985"/>
      <c r="R46" s="985"/>
      <c r="S46" s="986"/>
      <c r="T46" s="340" t="s">
        <v>687</v>
      </c>
      <c r="U46" s="341"/>
      <c r="V46" s="342"/>
      <c r="W46" s="328" t="str">
        <f>IF(W45="","",VLOOKUP(W45,シフト記号表!$C$6:$L$47,10,FALSE))</f>
        <v/>
      </c>
      <c r="X46" s="329" t="str">
        <f>IF(X45="","",VLOOKUP(X45,シフト記号表!$C$6:$L$47,10,FALSE))</f>
        <v/>
      </c>
      <c r="Y46" s="329" t="str">
        <f>IF(Y45="","",VLOOKUP(Y45,シフト記号表!$C$6:$L$47,10,FALSE))</f>
        <v/>
      </c>
      <c r="Z46" s="329" t="str">
        <f>IF(Z45="","",VLOOKUP(Z45,シフト記号表!$C$6:$L$47,10,FALSE))</f>
        <v/>
      </c>
      <c r="AA46" s="329" t="str">
        <f>IF(AA45="","",VLOOKUP(AA45,シフト記号表!$C$6:$L$47,10,FALSE))</f>
        <v/>
      </c>
      <c r="AB46" s="329" t="str">
        <f>IF(AB45="","",VLOOKUP(AB45,シフト記号表!$C$6:$L$47,10,FALSE))</f>
        <v/>
      </c>
      <c r="AC46" s="330" t="str">
        <f>IF(AC45="","",VLOOKUP(AC45,シフト記号表!$C$6:$L$47,10,FALSE))</f>
        <v/>
      </c>
      <c r="AD46" s="328" t="str">
        <f>IF(AD45="","",VLOOKUP(AD45,シフト記号表!$C$6:$L$47,10,FALSE))</f>
        <v/>
      </c>
      <c r="AE46" s="329" t="str">
        <f>IF(AE45="","",VLOOKUP(AE45,シフト記号表!$C$6:$L$47,10,FALSE))</f>
        <v/>
      </c>
      <c r="AF46" s="329" t="str">
        <f>IF(AF45="","",VLOOKUP(AF45,シフト記号表!$C$6:$L$47,10,FALSE))</f>
        <v/>
      </c>
      <c r="AG46" s="329" t="str">
        <f>IF(AG45="","",VLOOKUP(AG45,シフト記号表!$C$6:$L$47,10,FALSE))</f>
        <v/>
      </c>
      <c r="AH46" s="329" t="str">
        <f>IF(AH45="","",VLOOKUP(AH45,シフト記号表!$C$6:$L$47,10,FALSE))</f>
        <v/>
      </c>
      <c r="AI46" s="329" t="str">
        <f>IF(AI45="","",VLOOKUP(AI45,シフト記号表!$C$6:$L$47,10,FALSE))</f>
        <v/>
      </c>
      <c r="AJ46" s="330" t="str">
        <f>IF(AJ45="","",VLOOKUP(AJ45,シフト記号表!$C$6:$L$47,10,FALSE))</f>
        <v/>
      </c>
      <c r="AK46" s="328" t="str">
        <f>IF(AK45="","",VLOOKUP(AK45,シフト記号表!$C$6:$L$47,10,FALSE))</f>
        <v/>
      </c>
      <c r="AL46" s="329" t="str">
        <f>IF(AL45="","",VLOOKUP(AL45,シフト記号表!$C$6:$L$47,10,FALSE))</f>
        <v/>
      </c>
      <c r="AM46" s="329" t="str">
        <f>IF(AM45="","",VLOOKUP(AM45,シフト記号表!$C$6:$L$47,10,FALSE))</f>
        <v/>
      </c>
      <c r="AN46" s="329" t="str">
        <f>IF(AN45="","",VLOOKUP(AN45,シフト記号表!$C$6:$L$47,10,FALSE))</f>
        <v/>
      </c>
      <c r="AO46" s="329" t="str">
        <f>IF(AO45="","",VLOOKUP(AO45,シフト記号表!$C$6:$L$47,10,FALSE))</f>
        <v/>
      </c>
      <c r="AP46" s="329" t="str">
        <f>IF(AP45="","",VLOOKUP(AP45,シフト記号表!$C$6:$L$47,10,FALSE))</f>
        <v/>
      </c>
      <c r="AQ46" s="330" t="str">
        <f>IF(AQ45="","",VLOOKUP(AQ45,シフト記号表!$C$6:$L$47,10,FALSE))</f>
        <v/>
      </c>
      <c r="AR46" s="328" t="str">
        <f>IF(AR45="","",VLOOKUP(AR45,シフト記号表!$C$6:$L$47,10,FALSE))</f>
        <v/>
      </c>
      <c r="AS46" s="329" t="str">
        <f>IF(AS45="","",VLOOKUP(AS45,シフト記号表!$C$6:$L$47,10,FALSE))</f>
        <v/>
      </c>
      <c r="AT46" s="329" t="str">
        <f>IF(AT45="","",VLOOKUP(AT45,シフト記号表!$C$6:$L$47,10,FALSE))</f>
        <v/>
      </c>
      <c r="AU46" s="329" t="str">
        <f>IF(AU45="","",VLOOKUP(AU45,シフト記号表!$C$6:$L$47,10,FALSE))</f>
        <v/>
      </c>
      <c r="AV46" s="329" t="str">
        <f>IF(AV45="","",VLOOKUP(AV45,シフト記号表!$C$6:$L$47,10,FALSE))</f>
        <v/>
      </c>
      <c r="AW46" s="329" t="str">
        <f>IF(AW45="","",VLOOKUP(AW45,シフト記号表!$C$6:$L$47,10,FALSE))</f>
        <v/>
      </c>
      <c r="AX46" s="330" t="str">
        <f>IF(AX45="","",VLOOKUP(AX45,シフト記号表!$C$6:$L$47,10,FALSE))</f>
        <v/>
      </c>
      <c r="AY46" s="328" t="str">
        <f>IF(AY45="","",VLOOKUP(AY45,シフト記号表!$C$6:$L$47,10,FALSE))</f>
        <v/>
      </c>
      <c r="AZ46" s="329" t="str">
        <f>IF(AZ45="","",VLOOKUP(AZ45,シフト記号表!$C$6:$L$47,10,FALSE))</f>
        <v/>
      </c>
      <c r="BA46" s="329" t="str">
        <f>IF(BA45="","",VLOOKUP(BA45,シフト記号表!$C$6:$L$47,10,FALSE))</f>
        <v/>
      </c>
      <c r="BB46" s="1004">
        <f>IF($BE$3="４週",SUM(W46:AX46),IF($BE$3="暦月",SUM(W46:BA46),""))</f>
        <v>0</v>
      </c>
      <c r="BC46" s="1005"/>
      <c r="BD46" s="1006">
        <f>IF($BE$3="４週",BB46/4,IF($BE$3="暦月",(BB46/($BE$8/7)),""))</f>
        <v>0</v>
      </c>
      <c r="BE46" s="1005"/>
      <c r="BF46" s="1001"/>
      <c r="BG46" s="1002"/>
      <c r="BH46" s="1002"/>
      <c r="BI46" s="1002"/>
      <c r="BJ46" s="1003"/>
    </row>
    <row r="47" spans="2:62" ht="20.25" customHeight="1">
      <c r="B47" s="970">
        <f>B45+1</f>
        <v>16</v>
      </c>
      <c r="C47" s="972"/>
      <c r="D47" s="973"/>
      <c r="E47" s="323"/>
      <c r="F47" s="324"/>
      <c r="G47" s="323"/>
      <c r="H47" s="324"/>
      <c r="I47" s="976"/>
      <c r="J47" s="977"/>
      <c r="K47" s="980"/>
      <c r="L47" s="981"/>
      <c r="M47" s="981"/>
      <c r="N47" s="973"/>
      <c r="O47" s="984"/>
      <c r="P47" s="985"/>
      <c r="Q47" s="985"/>
      <c r="R47" s="985"/>
      <c r="S47" s="986"/>
      <c r="T47" s="343" t="s">
        <v>682</v>
      </c>
      <c r="U47" s="344"/>
      <c r="V47" s="345"/>
      <c r="W47" s="336"/>
      <c r="X47" s="337"/>
      <c r="Y47" s="337"/>
      <c r="Z47" s="337"/>
      <c r="AA47" s="337"/>
      <c r="AB47" s="337"/>
      <c r="AC47" s="338"/>
      <c r="AD47" s="336"/>
      <c r="AE47" s="337"/>
      <c r="AF47" s="337"/>
      <c r="AG47" s="337"/>
      <c r="AH47" s="337"/>
      <c r="AI47" s="337"/>
      <c r="AJ47" s="338"/>
      <c r="AK47" s="336"/>
      <c r="AL47" s="337"/>
      <c r="AM47" s="337"/>
      <c r="AN47" s="337"/>
      <c r="AO47" s="337"/>
      <c r="AP47" s="337"/>
      <c r="AQ47" s="338"/>
      <c r="AR47" s="336"/>
      <c r="AS47" s="337"/>
      <c r="AT47" s="337"/>
      <c r="AU47" s="337"/>
      <c r="AV47" s="337"/>
      <c r="AW47" s="337"/>
      <c r="AX47" s="338"/>
      <c r="AY47" s="336"/>
      <c r="AZ47" s="337"/>
      <c r="BA47" s="339"/>
      <c r="BB47" s="990"/>
      <c r="BC47" s="991"/>
      <c r="BD47" s="949"/>
      <c r="BE47" s="950"/>
      <c r="BF47" s="951"/>
      <c r="BG47" s="952"/>
      <c r="BH47" s="952"/>
      <c r="BI47" s="952"/>
      <c r="BJ47" s="953"/>
    </row>
    <row r="48" spans="2:62" ht="20.25" customHeight="1" thickBot="1">
      <c r="B48" s="971"/>
      <c r="C48" s="974"/>
      <c r="D48" s="975"/>
      <c r="E48" s="351"/>
      <c r="F48" s="352">
        <f>C47</f>
        <v>0</v>
      </c>
      <c r="G48" s="351"/>
      <c r="H48" s="352">
        <f>I47</f>
        <v>0</v>
      </c>
      <c r="I48" s="978"/>
      <c r="J48" s="979"/>
      <c r="K48" s="982"/>
      <c r="L48" s="983"/>
      <c r="M48" s="983"/>
      <c r="N48" s="975"/>
      <c r="O48" s="987"/>
      <c r="P48" s="988"/>
      <c r="Q48" s="988"/>
      <c r="R48" s="988"/>
      <c r="S48" s="989"/>
      <c r="T48" s="353" t="s">
        <v>687</v>
      </c>
      <c r="U48" s="354"/>
      <c r="V48" s="355"/>
      <c r="W48" s="356" t="str">
        <f>IF(W47="","",VLOOKUP(W47,シフト記号表!$C$6:$L$47,10,FALSE))</f>
        <v/>
      </c>
      <c r="X48" s="357" t="str">
        <f>IF(X47="","",VLOOKUP(X47,シフト記号表!$C$6:$L$47,10,FALSE))</f>
        <v/>
      </c>
      <c r="Y48" s="357" t="str">
        <f>IF(Y47="","",VLOOKUP(Y47,シフト記号表!$C$6:$L$47,10,FALSE))</f>
        <v/>
      </c>
      <c r="Z48" s="357" t="str">
        <f>IF(Z47="","",VLOOKUP(Z47,シフト記号表!$C$6:$L$47,10,FALSE))</f>
        <v/>
      </c>
      <c r="AA48" s="357" t="str">
        <f>IF(AA47="","",VLOOKUP(AA47,シフト記号表!$C$6:$L$47,10,FALSE))</f>
        <v/>
      </c>
      <c r="AB48" s="357" t="str">
        <f>IF(AB47="","",VLOOKUP(AB47,シフト記号表!$C$6:$L$47,10,FALSE))</f>
        <v/>
      </c>
      <c r="AC48" s="358" t="str">
        <f>IF(AC47="","",VLOOKUP(AC47,シフト記号表!$C$6:$L$47,10,FALSE))</f>
        <v/>
      </c>
      <c r="AD48" s="356" t="str">
        <f>IF(AD47="","",VLOOKUP(AD47,シフト記号表!$C$6:$L$47,10,FALSE))</f>
        <v/>
      </c>
      <c r="AE48" s="357" t="str">
        <f>IF(AE47="","",VLOOKUP(AE47,シフト記号表!$C$6:$L$47,10,FALSE))</f>
        <v/>
      </c>
      <c r="AF48" s="357" t="str">
        <f>IF(AF47="","",VLOOKUP(AF47,シフト記号表!$C$6:$L$47,10,FALSE))</f>
        <v/>
      </c>
      <c r="AG48" s="357" t="str">
        <f>IF(AG47="","",VLOOKUP(AG47,シフト記号表!$C$6:$L$47,10,FALSE))</f>
        <v/>
      </c>
      <c r="AH48" s="357" t="str">
        <f>IF(AH47="","",VLOOKUP(AH47,シフト記号表!$C$6:$L$47,10,FALSE))</f>
        <v/>
      </c>
      <c r="AI48" s="357" t="str">
        <f>IF(AI47="","",VLOOKUP(AI47,シフト記号表!$C$6:$L$47,10,FALSE))</f>
        <v/>
      </c>
      <c r="AJ48" s="358" t="str">
        <f>IF(AJ47="","",VLOOKUP(AJ47,シフト記号表!$C$6:$L$47,10,FALSE))</f>
        <v/>
      </c>
      <c r="AK48" s="356" t="str">
        <f>IF(AK47="","",VLOOKUP(AK47,シフト記号表!$C$6:$L$47,10,FALSE))</f>
        <v/>
      </c>
      <c r="AL48" s="357" t="str">
        <f>IF(AL47="","",VLOOKUP(AL47,シフト記号表!$C$6:$L$47,10,FALSE))</f>
        <v/>
      </c>
      <c r="AM48" s="357" t="str">
        <f>IF(AM47="","",VLOOKUP(AM47,シフト記号表!$C$6:$L$47,10,FALSE))</f>
        <v/>
      </c>
      <c r="AN48" s="357" t="str">
        <f>IF(AN47="","",VLOOKUP(AN47,シフト記号表!$C$6:$L$47,10,FALSE))</f>
        <v/>
      </c>
      <c r="AO48" s="357" t="str">
        <f>IF(AO47="","",VLOOKUP(AO47,シフト記号表!$C$6:$L$47,10,FALSE))</f>
        <v/>
      </c>
      <c r="AP48" s="357" t="str">
        <f>IF(AP47="","",VLOOKUP(AP47,シフト記号表!$C$6:$L$47,10,FALSE))</f>
        <v/>
      </c>
      <c r="AQ48" s="358" t="str">
        <f>IF(AQ47="","",VLOOKUP(AQ47,シフト記号表!$C$6:$L$47,10,FALSE))</f>
        <v/>
      </c>
      <c r="AR48" s="356" t="str">
        <f>IF(AR47="","",VLOOKUP(AR47,シフト記号表!$C$6:$L$47,10,FALSE))</f>
        <v/>
      </c>
      <c r="AS48" s="357" t="str">
        <f>IF(AS47="","",VLOOKUP(AS47,シフト記号表!$C$6:$L$47,10,FALSE))</f>
        <v/>
      </c>
      <c r="AT48" s="357" t="str">
        <f>IF(AT47="","",VLOOKUP(AT47,シフト記号表!$C$6:$L$47,10,FALSE))</f>
        <v/>
      </c>
      <c r="AU48" s="357" t="str">
        <f>IF(AU47="","",VLOOKUP(AU47,シフト記号表!$C$6:$L$47,10,FALSE))</f>
        <v/>
      </c>
      <c r="AV48" s="357" t="str">
        <f>IF(AV47="","",VLOOKUP(AV47,シフト記号表!$C$6:$L$47,10,FALSE))</f>
        <v/>
      </c>
      <c r="AW48" s="357" t="str">
        <f>IF(AW47="","",VLOOKUP(AW47,シフト記号表!$C$6:$L$47,10,FALSE))</f>
        <v/>
      </c>
      <c r="AX48" s="358" t="str">
        <f>IF(AX47="","",VLOOKUP(AX47,シフト記号表!$C$6:$L$47,10,FALSE))</f>
        <v/>
      </c>
      <c r="AY48" s="356" t="str">
        <f>IF(AY47="","",VLOOKUP(AY47,シフト記号表!$C$6:$L$47,10,FALSE))</f>
        <v/>
      </c>
      <c r="AZ48" s="357" t="str">
        <f>IF(AZ47="","",VLOOKUP(AZ47,シフト記号表!$C$6:$L$47,10,FALSE))</f>
        <v/>
      </c>
      <c r="BA48" s="357" t="str">
        <f>IF(BA47="","",VLOOKUP(BA47,シフト記号表!$C$6:$L$47,10,FALSE))</f>
        <v/>
      </c>
      <c r="BB48" s="957">
        <f>IF($BE$3="４週",SUM(W48:AX48),IF($BE$3="暦月",SUM(W48:BA48),""))</f>
        <v>0</v>
      </c>
      <c r="BC48" s="958"/>
      <c r="BD48" s="959">
        <f>IF($BE$3="４週",BB48/4,IF($BE$3="暦月",(BB48/($BE$8/7)),""))</f>
        <v>0</v>
      </c>
      <c r="BE48" s="958"/>
      <c r="BF48" s="954"/>
      <c r="BG48" s="955"/>
      <c r="BH48" s="955"/>
      <c r="BI48" s="955"/>
      <c r="BJ48" s="956"/>
    </row>
    <row r="49" spans="2:62" ht="20.25" hidden="1" customHeight="1">
      <c r="B49" s="1015">
        <f>B47+1</f>
        <v>17</v>
      </c>
      <c r="C49" s="1007"/>
      <c r="D49" s="1008"/>
      <c r="E49" s="323"/>
      <c r="F49" s="324"/>
      <c r="G49" s="323"/>
      <c r="H49" s="324"/>
      <c r="I49" s="1009"/>
      <c r="J49" s="1010"/>
      <c r="K49" s="1011"/>
      <c r="L49" s="1012"/>
      <c r="M49" s="1012"/>
      <c r="N49" s="1008"/>
      <c r="O49" s="1016"/>
      <c r="P49" s="1017"/>
      <c r="Q49" s="1017"/>
      <c r="R49" s="1017"/>
      <c r="S49" s="1018"/>
      <c r="T49" s="343" t="s">
        <v>682</v>
      </c>
      <c r="U49" s="344"/>
      <c r="V49" s="345"/>
      <c r="W49" s="411"/>
      <c r="X49" s="412"/>
      <c r="Y49" s="412"/>
      <c r="Z49" s="412"/>
      <c r="AA49" s="412"/>
      <c r="AB49" s="412"/>
      <c r="AC49" s="413"/>
      <c r="AD49" s="411"/>
      <c r="AE49" s="412"/>
      <c r="AF49" s="412"/>
      <c r="AG49" s="412"/>
      <c r="AH49" s="412"/>
      <c r="AI49" s="412"/>
      <c r="AJ49" s="413"/>
      <c r="AK49" s="411"/>
      <c r="AL49" s="412"/>
      <c r="AM49" s="412"/>
      <c r="AN49" s="412"/>
      <c r="AO49" s="412"/>
      <c r="AP49" s="412"/>
      <c r="AQ49" s="413"/>
      <c r="AR49" s="411"/>
      <c r="AS49" s="412"/>
      <c r="AT49" s="412"/>
      <c r="AU49" s="412"/>
      <c r="AV49" s="412"/>
      <c r="AW49" s="412"/>
      <c r="AX49" s="413"/>
      <c r="AY49" s="411"/>
      <c r="AZ49" s="412"/>
      <c r="BA49" s="414"/>
      <c r="BB49" s="1019"/>
      <c r="BC49" s="1020"/>
      <c r="BD49" s="1013"/>
      <c r="BE49" s="1014"/>
      <c r="BF49" s="1001"/>
      <c r="BG49" s="1002"/>
      <c r="BH49" s="1002"/>
      <c r="BI49" s="1002"/>
      <c r="BJ49" s="1003"/>
    </row>
    <row r="50" spans="2:62" ht="20.25" hidden="1" customHeight="1">
      <c r="B50" s="993"/>
      <c r="C50" s="1007"/>
      <c r="D50" s="1008"/>
      <c r="E50" s="323"/>
      <c r="F50" s="324">
        <f>C49</f>
        <v>0</v>
      </c>
      <c r="G50" s="323"/>
      <c r="H50" s="324">
        <f>I49</f>
        <v>0</v>
      </c>
      <c r="I50" s="1009"/>
      <c r="J50" s="1010"/>
      <c r="K50" s="1011"/>
      <c r="L50" s="1012"/>
      <c r="M50" s="1012"/>
      <c r="N50" s="1008"/>
      <c r="O50" s="984"/>
      <c r="P50" s="985"/>
      <c r="Q50" s="985"/>
      <c r="R50" s="985"/>
      <c r="S50" s="986"/>
      <c r="T50" s="340" t="s">
        <v>687</v>
      </c>
      <c r="U50" s="341"/>
      <c r="V50" s="342"/>
      <c r="W50" s="328" t="str">
        <f>IF(W49="","",VLOOKUP(W49,シフト記号表!$C$6:$L$47,10,FALSE))</f>
        <v/>
      </c>
      <c r="X50" s="329" t="str">
        <f>IF(X49="","",VLOOKUP(X49,シフト記号表!$C$6:$L$47,10,FALSE))</f>
        <v/>
      </c>
      <c r="Y50" s="329" t="str">
        <f>IF(Y49="","",VLOOKUP(Y49,シフト記号表!$C$6:$L$47,10,FALSE))</f>
        <v/>
      </c>
      <c r="Z50" s="329" t="str">
        <f>IF(Z49="","",VLOOKUP(Z49,シフト記号表!$C$6:$L$47,10,FALSE))</f>
        <v/>
      </c>
      <c r="AA50" s="329" t="str">
        <f>IF(AA49="","",VLOOKUP(AA49,シフト記号表!$C$6:$L$47,10,FALSE))</f>
        <v/>
      </c>
      <c r="AB50" s="329" t="str">
        <f>IF(AB49="","",VLOOKUP(AB49,シフト記号表!$C$6:$L$47,10,FALSE))</f>
        <v/>
      </c>
      <c r="AC50" s="330" t="str">
        <f>IF(AC49="","",VLOOKUP(AC49,シフト記号表!$C$6:$L$47,10,FALSE))</f>
        <v/>
      </c>
      <c r="AD50" s="328" t="str">
        <f>IF(AD49="","",VLOOKUP(AD49,シフト記号表!$C$6:$L$47,10,FALSE))</f>
        <v/>
      </c>
      <c r="AE50" s="329" t="str">
        <f>IF(AE49="","",VLOOKUP(AE49,シフト記号表!$C$6:$L$47,10,FALSE))</f>
        <v/>
      </c>
      <c r="AF50" s="329" t="str">
        <f>IF(AF49="","",VLOOKUP(AF49,シフト記号表!$C$6:$L$47,10,FALSE))</f>
        <v/>
      </c>
      <c r="AG50" s="329" t="str">
        <f>IF(AG49="","",VLOOKUP(AG49,シフト記号表!$C$6:$L$47,10,FALSE))</f>
        <v/>
      </c>
      <c r="AH50" s="329" t="str">
        <f>IF(AH49="","",VLOOKUP(AH49,シフト記号表!$C$6:$L$47,10,FALSE))</f>
        <v/>
      </c>
      <c r="AI50" s="329" t="str">
        <f>IF(AI49="","",VLOOKUP(AI49,シフト記号表!$C$6:$L$47,10,FALSE))</f>
        <v/>
      </c>
      <c r="AJ50" s="330" t="str">
        <f>IF(AJ49="","",VLOOKUP(AJ49,シフト記号表!$C$6:$L$47,10,FALSE))</f>
        <v/>
      </c>
      <c r="AK50" s="328" t="str">
        <f>IF(AK49="","",VLOOKUP(AK49,シフト記号表!$C$6:$L$47,10,FALSE))</f>
        <v/>
      </c>
      <c r="AL50" s="329" t="str">
        <f>IF(AL49="","",VLOOKUP(AL49,シフト記号表!$C$6:$L$47,10,FALSE))</f>
        <v/>
      </c>
      <c r="AM50" s="329" t="str">
        <f>IF(AM49="","",VLOOKUP(AM49,シフト記号表!$C$6:$L$47,10,FALSE))</f>
        <v/>
      </c>
      <c r="AN50" s="329" t="str">
        <f>IF(AN49="","",VLOOKUP(AN49,シフト記号表!$C$6:$L$47,10,FALSE))</f>
        <v/>
      </c>
      <c r="AO50" s="329" t="str">
        <f>IF(AO49="","",VLOOKUP(AO49,シフト記号表!$C$6:$L$47,10,FALSE))</f>
        <v/>
      </c>
      <c r="AP50" s="329" t="str">
        <f>IF(AP49="","",VLOOKUP(AP49,シフト記号表!$C$6:$L$47,10,FALSE))</f>
        <v/>
      </c>
      <c r="AQ50" s="330" t="str">
        <f>IF(AQ49="","",VLOOKUP(AQ49,シフト記号表!$C$6:$L$47,10,FALSE))</f>
        <v/>
      </c>
      <c r="AR50" s="328" t="str">
        <f>IF(AR49="","",VLOOKUP(AR49,シフト記号表!$C$6:$L$47,10,FALSE))</f>
        <v/>
      </c>
      <c r="AS50" s="329" t="str">
        <f>IF(AS49="","",VLOOKUP(AS49,シフト記号表!$C$6:$L$47,10,FALSE))</f>
        <v/>
      </c>
      <c r="AT50" s="329" t="str">
        <f>IF(AT49="","",VLOOKUP(AT49,シフト記号表!$C$6:$L$47,10,FALSE))</f>
        <v/>
      </c>
      <c r="AU50" s="329" t="str">
        <f>IF(AU49="","",VLOOKUP(AU49,シフト記号表!$C$6:$L$47,10,FALSE))</f>
        <v/>
      </c>
      <c r="AV50" s="329" t="str">
        <f>IF(AV49="","",VLOOKUP(AV49,シフト記号表!$C$6:$L$47,10,FALSE))</f>
        <v/>
      </c>
      <c r="AW50" s="329" t="str">
        <f>IF(AW49="","",VLOOKUP(AW49,シフト記号表!$C$6:$L$47,10,FALSE))</f>
        <v/>
      </c>
      <c r="AX50" s="330" t="str">
        <f>IF(AX49="","",VLOOKUP(AX49,シフト記号表!$C$6:$L$47,10,FALSE))</f>
        <v/>
      </c>
      <c r="AY50" s="328" t="str">
        <f>IF(AY49="","",VLOOKUP(AY49,シフト記号表!$C$6:$L$47,10,FALSE))</f>
        <v/>
      </c>
      <c r="AZ50" s="329" t="str">
        <f>IF(AZ49="","",VLOOKUP(AZ49,シフト記号表!$C$6:$L$47,10,FALSE))</f>
        <v/>
      </c>
      <c r="BA50" s="329" t="str">
        <f>IF(BA49="","",VLOOKUP(BA49,シフト記号表!$C$6:$L$47,10,FALSE))</f>
        <v/>
      </c>
      <c r="BB50" s="1004">
        <f>IF($BE$3="４週",SUM(W50:AX50),IF($BE$3="暦月",SUM(W50:BA50),""))</f>
        <v>0</v>
      </c>
      <c r="BC50" s="1005"/>
      <c r="BD50" s="1006">
        <f>IF($BE$3="４週",BB50/4,IF($BE$3="暦月",(BB50/($BE$8/7)),""))</f>
        <v>0</v>
      </c>
      <c r="BE50" s="1005"/>
      <c r="BF50" s="1001"/>
      <c r="BG50" s="1002"/>
      <c r="BH50" s="1002"/>
      <c r="BI50" s="1002"/>
      <c r="BJ50" s="1003"/>
    </row>
    <row r="51" spans="2:62" ht="20.25" hidden="1" customHeight="1">
      <c r="B51" s="970">
        <f>B49+1</f>
        <v>18</v>
      </c>
      <c r="C51" s="972"/>
      <c r="D51" s="973"/>
      <c r="E51" s="323"/>
      <c r="F51" s="324"/>
      <c r="G51" s="323"/>
      <c r="H51" s="324"/>
      <c r="I51" s="976"/>
      <c r="J51" s="977"/>
      <c r="K51" s="980"/>
      <c r="L51" s="981"/>
      <c r="M51" s="981"/>
      <c r="N51" s="973"/>
      <c r="O51" s="984"/>
      <c r="P51" s="985"/>
      <c r="Q51" s="985"/>
      <c r="R51" s="985"/>
      <c r="S51" s="986"/>
      <c r="T51" s="343" t="s">
        <v>682</v>
      </c>
      <c r="U51" s="344"/>
      <c r="V51" s="345"/>
      <c r="W51" s="336"/>
      <c r="X51" s="337"/>
      <c r="Y51" s="337"/>
      <c r="Z51" s="337"/>
      <c r="AA51" s="337"/>
      <c r="AB51" s="337"/>
      <c r="AC51" s="338"/>
      <c r="AD51" s="336"/>
      <c r="AE51" s="337"/>
      <c r="AF51" s="337"/>
      <c r="AG51" s="337"/>
      <c r="AH51" s="337"/>
      <c r="AI51" s="337"/>
      <c r="AJ51" s="338"/>
      <c r="AK51" s="336"/>
      <c r="AL51" s="337"/>
      <c r="AM51" s="337"/>
      <c r="AN51" s="337"/>
      <c r="AO51" s="337"/>
      <c r="AP51" s="337"/>
      <c r="AQ51" s="338"/>
      <c r="AR51" s="336"/>
      <c r="AS51" s="337"/>
      <c r="AT51" s="337"/>
      <c r="AU51" s="337"/>
      <c r="AV51" s="337"/>
      <c r="AW51" s="337"/>
      <c r="AX51" s="338"/>
      <c r="AY51" s="336"/>
      <c r="AZ51" s="337"/>
      <c r="BA51" s="339"/>
      <c r="BB51" s="990"/>
      <c r="BC51" s="991"/>
      <c r="BD51" s="949"/>
      <c r="BE51" s="950"/>
      <c r="BF51" s="951"/>
      <c r="BG51" s="952"/>
      <c r="BH51" s="952"/>
      <c r="BI51" s="952"/>
      <c r="BJ51" s="953"/>
    </row>
    <row r="52" spans="2:62" ht="20.25" hidden="1" customHeight="1">
      <c r="B52" s="993"/>
      <c r="C52" s="1007"/>
      <c r="D52" s="1008"/>
      <c r="E52" s="323"/>
      <c r="F52" s="324">
        <f>C51</f>
        <v>0</v>
      </c>
      <c r="G52" s="323"/>
      <c r="H52" s="324">
        <f>I51</f>
        <v>0</v>
      </c>
      <c r="I52" s="1009"/>
      <c r="J52" s="1010"/>
      <c r="K52" s="1011"/>
      <c r="L52" s="1012"/>
      <c r="M52" s="1012"/>
      <c r="N52" s="1008"/>
      <c r="O52" s="984"/>
      <c r="P52" s="985"/>
      <c r="Q52" s="985"/>
      <c r="R52" s="985"/>
      <c r="S52" s="986"/>
      <c r="T52" s="340" t="s">
        <v>687</v>
      </c>
      <c r="U52" s="341"/>
      <c r="V52" s="342"/>
      <c r="W52" s="328" t="str">
        <f>IF(W51="","",VLOOKUP(W51,シフト記号表!$C$6:$L$47,10,FALSE))</f>
        <v/>
      </c>
      <c r="X52" s="329" t="str">
        <f>IF(X51="","",VLOOKUP(X51,シフト記号表!$C$6:$L$47,10,FALSE))</f>
        <v/>
      </c>
      <c r="Y52" s="329" t="str">
        <f>IF(Y51="","",VLOOKUP(Y51,シフト記号表!$C$6:$L$47,10,FALSE))</f>
        <v/>
      </c>
      <c r="Z52" s="329" t="str">
        <f>IF(Z51="","",VLOOKUP(Z51,シフト記号表!$C$6:$L$47,10,FALSE))</f>
        <v/>
      </c>
      <c r="AA52" s="329" t="str">
        <f>IF(AA51="","",VLOOKUP(AA51,シフト記号表!$C$6:$L$47,10,FALSE))</f>
        <v/>
      </c>
      <c r="AB52" s="329" t="str">
        <f>IF(AB51="","",VLOOKUP(AB51,シフト記号表!$C$6:$L$47,10,FALSE))</f>
        <v/>
      </c>
      <c r="AC52" s="330" t="str">
        <f>IF(AC51="","",VLOOKUP(AC51,シフト記号表!$C$6:$L$47,10,FALSE))</f>
        <v/>
      </c>
      <c r="AD52" s="328" t="str">
        <f>IF(AD51="","",VLOOKUP(AD51,シフト記号表!$C$6:$L$47,10,FALSE))</f>
        <v/>
      </c>
      <c r="AE52" s="329" t="str">
        <f>IF(AE51="","",VLOOKUP(AE51,シフト記号表!$C$6:$L$47,10,FALSE))</f>
        <v/>
      </c>
      <c r="AF52" s="329" t="str">
        <f>IF(AF51="","",VLOOKUP(AF51,シフト記号表!$C$6:$L$47,10,FALSE))</f>
        <v/>
      </c>
      <c r="AG52" s="329" t="str">
        <f>IF(AG51="","",VLOOKUP(AG51,シフト記号表!$C$6:$L$47,10,FALSE))</f>
        <v/>
      </c>
      <c r="AH52" s="329" t="str">
        <f>IF(AH51="","",VLOOKUP(AH51,シフト記号表!$C$6:$L$47,10,FALSE))</f>
        <v/>
      </c>
      <c r="AI52" s="329" t="str">
        <f>IF(AI51="","",VLOOKUP(AI51,シフト記号表!$C$6:$L$47,10,FALSE))</f>
        <v/>
      </c>
      <c r="AJ52" s="330" t="str">
        <f>IF(AJ51="","",VLOOKUP(AJ51,シフト記号表!$C$6:$L$47,10,FALSE))</f>
        <v/>
      </c>
      <c r="AK52" s="328" t="str">
        <f>IF(AK51="","",VLOOKUP(AK51,シフト記号表!$C$6:$L$47,10,FALSE))</f>
        <v/>
      </c>
      <c r="AL52" s="329" t="str">
        <f>IF(AL51="","",VLOOKUP(AL51,シフト記号表!$C$6:$L$47,10,FALSE))</f>
        <v/>
      </c>
      <c r="AM52" s="329" t="str">
        <f>IF(AM51="","",VLOOKUP(AM51,シフト記号表!$C$6:$L$47,10,FALSE))</f>
        <v/>
      </c>
      <c r="AN52" s="329" t="str">
        <f>IF(AN51="","",VLOOKUP(AN51,シフト記号表!$C$6:$L$47,10,FALSE))</f>
        <v/>
      </c>
      <c r="AO52" s="329" t="str">
        <f>IF(AO51="","",VLOOKUP(AO51,シフト記号表!$C$6:$L$47,10,FALSE))</f>
        <v/>
      </c>
      <c r="AP52" s="329" t="str">
        <f>IF(AP51="","",VLOOKUP(AP51,シフト記号表!$C$6:$L$47,10,FALSE))</f>
        <v/>
      </c>
      <c r="AQ52" s="330" t="str">
        <f>IF(AQ51="","",VLOOKUP(AQ51,シフト記号表!$C$6:$L$47,10,FALSE))</f>
        <v/>
      </c>
      <c r="AR52" s="328" t="str">
        <f>IF(AR51="","",VLOOKUP(AR51,シフト記号表!$C$6:$L$47,10,FALSE))</f>
        <v/>
      </c>
      <c r="AS52" s="329" t="str">
        <f>IF(AS51="","",VLOOKUP(AS51,シフト記号表!$C$6:$L$47,10,FALSE))</f>
        <v/>
      </c>
      <c r="AT52" s="329" t="str">
        <f>IF(AT51="","",VLOOKUP(AT51,シフト記号表!$C$6:$L$47,10,FALSE))</f>
        <v/>
      </c>
      <c r="AU52" s="329" t="str">
        <f>IF(AU51="","",VLOOKUP(AU51,シフト記号表!$C$6:$L$47,10,FALSE))</f>
        <v/>
      </c>
      <c r="AV52" s="329" t="str">
        <f>IF(AV51="","",VLOOKUP(AV51,シフト記号表!$C$6:$L$47,10,FALSE))</f>
        <v/>
      </c>
      <c r="AW52" s="329" t="str">
        <f>IF(AW51="","",VLOOKUP(AW51,シフト記号表!$C$6:$L$47,10,FALSE))</f>
        <v/>
      </c>
      <c r="AX52" s="330" t="str">
        <f>IF(AX51="","",VLOOKUP(AX51,シフト記号表!$C$6:$L$47,10,FALSE))</f>
        <v/>
      </c>
      <c r="AY52" s="328" t="str">
        <f>IF(AY51="","",VLOOKUP(AY51,シフト記号表!$C$6:$L$47,10,FALSE))</f>
        <v/>
      </c>
      <c r="AZ52" s="329" t="str">
        <f>IF(AZ51="","",VLOOKUP(AZ51,シフト記号表!$C$6:$L$47,10,FALSE))</f>
        <v/>
      </c>
      <c r="BA52" s="329" t="str">
        <f>IF(BA51="","",VLOOKUP(BA51,シフト記号表!$C$6:$L$47,10,FALSE))</f>
        <v/>
      </c>
      <c r="BB52" s="1004">
        <f>IF($BE$3="４週",SUM(W52:AX52),IF($BE$3="暦月",SUM(W52:BA52),""))</f>
        <v>0</v>
      </c>
      <c r="BC52" s="1005"/>
      <c r="BD52" s="1006">
        <f>IF($BE$3="４週",BB52/4,IF($BE$3="暦月",(BB52/($BE$8/7)),""))</f>
        <v>0</v>
      </c>
      <c r="BE52" s="1005"/>
      <c r="BF52" s="1001"/>
      <c r="BG52" s="1002"/>
      <c r="BH52" s="1002"/>
      <c r="BI52" s="1002"/>
      <c r="BJ52" s="1003"/>
    </row>
    <row r="53" spans="2:62" ht="20.25" hidden="1" customHeight="1">
      <c r="B53" s="970">
        <f>B51+1</f>
        <v>19</v>
      </c>
      <c r="C53" s="972"/>
      <c r="D53" s="973"/>
      <c r="E53" s="331"/>
      <c r="F53" s="332"/>
      <c r="G53" s="331"/>
      <c r="H53" s="332"/>
      <c r="I53" s="976"/>
      <c r="J53" s="977"/>
      <c r="K53" s="980"/>
      <c r="L53" s="981"/>
      <c r="M53" s="981"/>
      <c r="N53" s="973"/>
      <c r="O53" s="984"/>
      <c r="P53" s="985"/>
      <c r="Q53" s="985"/>
      <c r="R53" s="985"/>
      <c r="S53" s="986"/>
      <c r="T53" s="333" t="s">
        <v>682</v>
      </c>
      <c r="U53" s="334"/>
      <c r="V53" s="335"/>
      <c r="W53" s="336"/>
      <c r="X53" s="337"/>
      <c r="Y53" s="337"/>
      <c r="Z53" s="337"/>
      <c r="AA53" s="337"/>
      <c r="AB53" s="337"/>
      <c r="AC53" s="338"/>
      <c r="AD53" s="336"/>
      <c r="AE53" s="337"/>
      <c r="AF53" s="337"/>
      <c r="AG53" s="337"/>
      <c r="AH53" s="337"/>
      <c r="AI53" s="337"/>
      <c r="AJ53" s="338"/>
      <c r="AK53" s="336"/>
      <c r="AL53" s="337"/>
      <c r="AM53" s="337"/>
      <c r="AN53" s="337"/>
      <c r="AO53" s="337"/>
      <c r="AP53" s="337"/>
      <c r="AQ53" s="338"/>
      <c r="AR53" s="336"/>
      <c r="AS53" s="337"/>
      <c r="AT53" s="337"/>
      <c r="AU53" s="337"/>
      <c r="AV53" s="337"/>
      <c r="AW53" s="337"/>
      <c r="AX53" s="338"/>
      <c r="AY53" s="336"/>
      <c r="AZ53" s="337"/>
      <c r="BA53" s="339"/>
      <c r="BB53" s="990"/>
      <c r="BC53" s="991"/>
      <c r="BD53" s="949"/>
      <c r="BE53" s="950"/>
      <c r="BF53" s="951"/>
      <c r="BG53" s="952"/>
      <c r="BH53" s="952"/>
      <c r="BI53" s="952"/>
      <c r="BJ53" s="953"/>
    </row>
    <row r="54" spans="2:62" ht="20.25" hidden="1" customHeight="1">
      <c r="B54" s="993"/>
      <c r="C54" s="1007"/>
      <c r="D54" s="1008"/>
      <c r="E54" s="323"/>
      <c r="F54" s="324">
        <f>C53</f>
        <v>0</v>
      </c>
      <c r="G54" s="323"/>
      <c r="H54" s="324">
        <f>I53</f>
        <v>0</v>
      </c>
      <c r="I54" s="1009"/>
      <c r="J54" s="1010"/>
      <c r="K54" s="1011"/>
      <c r="L54" s="1012"/>
      <c r="M54" s="1012"/>
      <c r="N54" s="1008"/>
      <c r="O54" s="984"/>
      <c r="P54" s="985"/>
      <c r="Q54" s="985"/>
      <c r="R54" s="985"/>
      <c r="S54" s="986"/>
      <c r="T54" s="340" t="s">
        <v>687</v>
      </c>
      <c r="U54" s="326"/>
      <c r="V54" s="327"/>
      <c r="W54" s="328" t="str">
        <f>IF(W53="","",VLOOKUP(W53,シフト記号表!$C$6:$L$47,10,FALSE))</f>
        <v/>
      </c>
      <c r="X54" s="329" t="str">
        <f>IF(X53="","",VLOOKUP(X53,シフト記号表!$C$6:$L$47,10,FALSE))</f>
        <v/>
      </c>
      <c r="Y54" s="329" t="str">
        <f>IF(Y53="","",VLOOKUP(Y53,シフト記号表!$C$6:$L$47,10,FALSE))</f>
        <v/>
      </c>
      <c r="Z54" s="329" t="str">
        <f>IF(Z53="","",VLOOKUP(Z53,シフト記号表!$C$6:$L$47,10,FALSE))</f>
        <v/>
      </c>
      <c r="AA54" s="329" t="str">
        <f>IF(AA53="","",VLOOKUP(AA53,シフト記号表!$C$6:$L$47,10,FALSE))</f>
        <v/>
      </c>
      <c r="AB54" s="329" t="str">
        <f>IF(AB53="","",VLOOKUP(AB53,シフト記号表!$C$6:$L$47,10,FALSE))</f>
        <v/>
      </c>
      <c r="AC54" s="330" t="str">
        <f>IF(AC53="","",VLOOKUP(AC53,シフト記号表!$C$6:$L$47,10,FALSE))</f>
        <v/>
      </c>
      <c r="AD54" s="328" t="str">
        <f>IF(AD53="","",VLOOKUP(AD53,シフト記号表!$C$6:$L$47,10,FALSE))</f>
        <v/>
      </c>
      <c r="AE54" s="329" t="str">
        <f>IF(AE53="","",VLOOKUP(AE53,シフト記号表!$C$6:$L$47,10,FALSE))</f>
        <v/>
      </c>
      <c r="AF54" s="329" t="str">
        <f>IF(AF53="","",VLOOKUP(AF53,シフト記号表!$C$6:$L$47,10,FALSE))</f>
        <v/>
      </c>
      <c r="AG54" s="329" t="str">
        <f>IF(AG53="","",VLOOKUP(AG53,シフト記号表!$C$6:$L$47,10,FALSE))</f>
        <v/>
      </c>
      <c r="AH54" s="329" t="str">
        <f>IF(AH53="","",VLOOKUP(AH53,シフト記号表!$C$6:$L$47,10,FALSE))</f>
        <v/>
      </c>
      <c r="AI54" s="329" t="str">
        <f>IF(AI53="","",VLOOKUP(AI53,シフト記号表!$C$6:$L$47,10,FALSE))</f>
        <v/>
      </c>
      <c r="AJ54" s="330" t="str">
        <f>IF(AJ53="","",VLOOKUP(AJ53,シフト記号表!$C$6:$L$47,10,FALSE))</f>
        <v/>
      </c>
      <c r="AK54" s="328" t="str">
        <f>IF(AK53="","",VLOOKUP(AK53,シフト記号表!$C$6:$L$47,10,FALSE))</f>
        <v/>
      </c>
      <c r="AL54" s="329" t="str">
        <f>IF(AL53="","",VLOOKUP(AL53,シフト記号表!$C$6:$L$47,10,FALSE))</f>
        <v/>
      </c>
      <c r="AM54" s="329" t="str">
        <f>IF(AM53="","",VLOOKUP(AM53,シフト記号表!$C$6:$L$47,10,FALSE))</f>
        <v/>
      </c>
      <c r="AN54" s="329" t="str">
        <f>IF(AN53="","",VLOOKUP(AN53,シフト記号表!$C$6:$L$47,10,FALSE))</f>
        <v/>
      </c>
      <c r="AO54" s="329" t="str">
        <f>IF(AO53="","",VLOOKUP(AO53,シフト記号表!$C$6:$L$47,10,FALSE))</f>
        <v/>
      </c>
      <c r="AP54" s="329" t="str">
        <f>IF(AP53="","",VLOOKUP(AP53,シフト記号表!$C$6:$L$47,10,FALSE))</f>
        <v/>
      </c>
      <c r="AQ54" s="330" t="str">
        <f>IF(AQ53="","",VLOOKUP(AQ53,シフト記号表!$C$6:$L$47,10,FALSE))</f>
        <v/>
      </c>
      <c r="AR54" s="328" t="str">
        <f>IF(AR53="","",VLOOKUP(AR53,シフト記号表!$C$6:$L$47,10,FALSE))</f>
        <v/>
      </c>
      <c r="AS54" s="329" t="str">
        <f>IF(AS53="","",VLOOKUP(AS53,シフト記号表!$C$6:$L$47,10,FALSE))</f>
        <v/>
      </c>
      <c r="AT54" s="329" t="str">
        <f>IF(AT53="","",VLOOKUP(AT53,シフト記号表!$C$6:$L$47,10,FALSE))</f>
        <v/>
      </c>
      <c r="AU54" s="329" t="str">
        <f>IF(AU53="","",VLOOKUP(AU53,シフト記号表!$C$6:$L$47,10,FALSE))</f>
        <v/>
      </c>
      <c r="AV54" s="329" t="str">
        <f>IF(AV53="","",VLOOKUP(AV53,シフト記号表!$C$6:$L$47,10,FALSE))</f>
        <v/>
      </c>
      <c r="AW54" s="329" t="str">
        <f>IF(AW53="","",VLOOKUP(AW53,シフト記号表!$C$6:$L$47,10,FALSE))</f>
        <v/>
      </c>
      <c r="AX54" s="330" t="str">
        <f>IF(AX53="","",VLOOKUP(AX53,シフト記号表!$C$6:$L$47,10,FALSE))</f>
        <v/>
      </c>
      <c r="AY54" s="328" t="str">
        <f>IF(AY53="","",VLOOKUP(AY53,シフト記号表!$C$6:$L$47,10,FALSE))</f>
        <v/>
      </c>
      <c r="AZ54" s="329" t="str">
        <f>IF(AZ53="","",VLOOKUP(AZ53,シフト記号表!$C$6:$L$47,10,FALSE))</f>
        <v/>
      </c>
      <c r="BA54" s="329" t="str">
        <f>IF(BA53="","",VLOOKUP(BA53,シフト記号表!$C$6:$L$47,10,FALSE))</f>
        <v/>
      </c>
      <c r="BB54" s="1004">
        <f>IF($BE$3="４週",SUM(W54:AX54),IF($BE$3="暦月",SUM(W54:BA54),""))</f>
        <v>0</v>
      </c>
      <c r="BC54" s="1005"/>
      <c r="BD54" s="1006">
        <f>IF($BE$3="４週",BB54/4,IF($BE$3="暦月",(BB54/($BE$8/7)),""))</f>
        <v>0</v>
      </c>
      <c r="BE54" s="1005"/>
      <c r="BF54" s="1001"/>
      <c r="BG54" s="1002"/>
      <c r="BH54" s="1002"/>
      <c r="BI54" s="1002"/>
      <c r="BJ54" s="1003"/>
    </row>
    <row r="55" spans="2:62" ht="20.25" hidden="1" customHeight="1">
      <c r="B55" s="970">
        <f>B53+1</f>
        <v>20</v>
      </c>
      <c r="C55" s="972"/>
      <c r="D55" s="973"/>
      <c r="E55" s="331"/>
      <c r="F55" s="332"/>
      <c r="G55" s="331"/>
      <c r="H55" s="332"/>
      <c r="I55" s="976"/>
      <c r="J55" s="977"/>
      <c r="K55" s="980"/>
      <c r="L55" s="981"/>
      <c r="M55" s="981"/>
      <c r="N55" s="973"/>
      <c r="O55" s="984"/>
      <c r="P55" s="985"/>
      <c r="Q55" s="985"/>
      <c r="R55" s="985"/>
      <c r="S55" s="986"/>
      <c r="T55" s="333" t="s">
        <v>682</v>
      </c>
      <c r="U55" s="334"/>
      <c r="V55" s="335"/>
      <c r="W55" s="336"/>
      <c r="X55" s="337"/>
      <c r="Y55" s="337"/>
      <c r="Z55" s="337"/>
      <c r="AA55" s="337"/>
      <c r="AB55" s="337"/>
      <c r="AC55" s="338"/>
      <c r="AD55" s="336"/>
      <c r="AE55" s="337"/>
      <c r="AF55" s="337"/>
      <c r="AG55" s="337"/>
      <c r="AH55" s="337"/>
      <c r="AI55" s="337"/>
      <c r="AJ55" s="338"/>
      <c r="AK55" s="336"/>
      <c r="AL55" s="337"/>
      <c r="AM55" s="337"/>
      <c r="AN55" s="337"/>
      <c r="AO55" s="337"/>
      <c r="AP55" s="337"/>
      <c r="AQ55" s="338"/>
      <c r="AR55" s="336"/>
      <c r="AS55" s="337"/>
      <c r="AT55" s="337"/>
      <c r="AU55" s="337"/>
      <c r="AV55" s="337"/>
      <c r="AW55" s="337"/>
      <c r="AX55" s="338"/>
      <c r="AY55" s="336"/>
      <c r="AZ55" s="337"/>
      <c r="BA55" s="339"/>
      <c r="BB55" s="990"/>
      <c r="BC55" s="991"/>
      <c r="BD55" s="949"/>
      <c r="BE55" s="950"/>
      <c r="BF55" s="951"/>
      <c r="BG55" s="952"/>
      <c r="BH55" s="952"/>
      <c r="BI55" s="952"/>
      <c r="BJ55" s="953"/>
    </row>
    <row r="56" spans="2:62" ht="20.25" hidden="1" customHeight="1">
      <c r="B56" s="993"/>
      <c r="C56" s="1007"/>
      <c r="D56" s="1008"/>
      <c r="E56" s="323"/>
      <c r="F56" s="324">
        <f>C55</f>
        <v>0</v>
      </c>
      <c r="G56" s="323"/>
      <c r="H56" s="324">
        <f>I55</f>
        <v>0</v>
      </c>
      <c r="I56" s="1009"/>
      <c r="J56" s="1010"/>
      <c r="K56" s="1011"/>
      <c r="L56" s="1012"/>
      <c r="M56" s="1012"/>
      <c r="N56" s="1008"/>
      <c r="O56" s="984"/>
      <c r="P56" s="985"/>
      <c r="Q56" s="985"/>
      <c r="R56" s="985"/>
      <c r="S56" s="986"/>
      <c r="T56" s="340" t="s">
        <v>687</v>
      </c>
      <c r="U56" s="341"/>
      <c r="V56" s="342"/>
      <c r="W56" s="328" t="str">
        <f>IF(W55="","",VLOOKUP(W55,シフト記号表!$C$6:$L$47,10,FALSE))</f>
        <v/>
      </c>
      <c r="X56" s="329" t="str">
        <f>IF(X55="","",VLOOKUP(X55,シフト記号表!$C$6:$L$47,10,FALSE))</f>
        <v/>
      </c>
      <c r="Y56" s="329" t="str">
        <f>IF(Y55="","",VLOOKUP(Y55,シフト記号表!$C$6:$L$47,10,FALSE))</f>
        <v/>
      </c>
      <c r="Z56" s="329" t="str">
        <f>IF(Z55="","",VLOOKUP(Z55,シフト記号表!$C$6:$L$47,10,FALSE))</f>
        <v/>
      </c>
      <c r="AA56" s="329" t="str">
        <f>IF(AA55="","",VLOOKUP(AA55,シフト記号表!$C$6:$L$47,10,FALSE))</f>
        <v/>
      </c>
      <c r="AB56" s="329" t="str">
        <f>IF(AB55="","",VLOOKUP(AB55,シフト記号表!$C$6:$L$47,10,FALSE))</f>
        <v/>
      </c>
      <c r="AC56" s="330" t="str">
        <f>IF(AC55="","",VLOOKUP(AC55,シフト記号表!$C$6:$L$47,10,FALSE))</f>
        <v/>
      </c>
      <c r="AD56" s="328" t="str">
        <f>IF(AD55="","",VLOOKUP(AD55,シフト記号表!$C$6:$L$47,10,FALSE))</f>
        <v/>
      </c>
      <c r="AE56" s="329" t="str">
        <f>IF(AE55="","",VLOOKUP(AE55,シフト記号表!$C$6:$L$47,10,FALSE))</f>
        <v/>
      </c>
      <c r="AF56" s="329" t="str">
        <f>IF(AF55="","",VLOOKUP(AF55,シフト記号表!$C$6:$L$47,10,FALSE))</f>
        <v/>
      </c>
      <c r="AG56" s="329" t="str">
        <f>IF(AG55="","",VLOOKUP(AG55,シフト記号表!$C$6:$L$47,10,FALSE))</f>
        <v/>
      </c>
      <c r="AH56" s="329" t="str">
        <f>IF(AH55="","",VLOOKUP(AH55,シフト記号表!$C$6:$L$47,10,FALSE))</f>
        <v/>
      </c>
      <c r="AI56" s="329" t="str">
        <f>IF(AI55="","",VLOOKUP(AI55,シフト記号表!$C$6:$L$47,10,FALSE))</f>
        <v/>
      </c>
      <c r="AJ56" s="330" t="str">
        <f>IF(AJ55="","",VLOOKUP(AJ55,シフト記号表!$C$6:$L$47,10,FALSE))</f>
        <v/>
      </c>
      <c r="AK56" s="328" t="str">
        <f>IF(AK55="","",VLOOKUP(AK55,シフト記号表!$C$6:$L$47,10,FALSE))</f>
        <v/>
      </c>
      <c r="AL56" s="329" t="str">
        <f>IF(AL55="","",VLOOKUP(AL55,シフト記号表!$C$6:$L$47,10,FALSE))</f>
        <v/>
      </c>
      <c r="AM56" s="329" t="str">
        <f>IF(AM55="","",VLOOKUP(AM55,シフト記号表!$C$6:$L$47,10,FALSE))</f>
        <v/>
      </c>
      <c r="AN56" s="329" t="str">
        <f>IF(AN55="","",VLOOKUP(AN55,シフト記号表!$C$6:$L$47,10,FALSE))</f>
        <v/>
      </c>
      <c r="AO56" s="329" t="str">
        <f>IF(AO55="","",VLOOKUP(AO55,シフト記号表!$C$6:$L$47,10,FALSE))</f>
        <v/>
      </c>
      <c r="AP56" s="329" t="str">
        <f>IF(AP55="","",VLOOKUP(AP55,シフト記号表!$C$6:$L$47,10,FALSE))</f>
        <v/>
      </c>
      <c r="AQ56" s="330" t="str">
        <f>IF(AQ55="","",VLOOKUP(AQ55,シフト記号表!$C$6:$L$47,10,FALSE))</f>
        <v/>
      </c>
      <c r="AR56" s="328" t="str">
        <f>IF(AR55="","",VLOOKUP(AR55,シフト記号表!$C$6:$L$47,10,FALSE))</f>
        <v/>
      </c>
      <c r="AS56" s="329" t="str">
        <f>IF(AS55="","",VLOOKUP(AS55,シフト記号表!$C$6:$L$47,10,FALSE))</f>
        <v/>
      </c>
      <c r="AT56" s="329" t="str">
        <f>IF(AT55="","",VLOOKUP(AT55,シフト記号表!$C$6:$L$47,10,FALSE))</f>
        <v/>
      </c>
      <c r="AU56" s="329" t="str">
        <f>IF(AU55="","",VLOOKUP(AU55,シフト記号表!$C$6:$L$47,10,FALSE))</f>
        <v/>
      </c>
      <c r="AV56" s="329" t="str">
        <f>IF(AV55="","",VLOOKUP(AV55,シフト記号表!$C$6:$L$47,10,FALSE))</f>
        <v/>
      </c>
      <c r="AW56" s="329" t="str">
        <f>IF(AW55="","",VLOOKUP(AW55,シフト記号表!$C$6:$L$47,10,FALSE))</f>
        <v/>
      </c>
      <c r="AX56" s="330" t="str">
        <f>IF(AX55="","",VLOOKUP(AX55,シフト記号表!$C$6:$L$47,10,FALSE))</f>
        <v/>
      </c>
      <c r="AY56" s="328" t="str">
        <f>IF(AY55="","",VLOOKUP(AY55,シフト記号表!$C$6:$L$47,10,FALSE))</f>
        <v/>
      </c>
      <c r="AZ56" s="329" t="str">
        <f>IF(AZ55="","",VLOOKUP(AZ55,シフト記号表!$C$6:$L$47,10,FALSE))</f>
        <v/>
      </c>
      <c r="BA56" s="329" t="str">
        <f>IF(BA55="","",VLOOKUP(BA55,シフト記号表!$C$6:$L$47,10,FALSE))</f>
        <v/>
      </c>
      <c r="BB56" s="1004">
        <f>IF($BE$3="４週",SUM(W56:AX56),IF($BE$3="暦月",SUM(W56:BA56),""))</f>
        <v>0</v>
      </c>
      <c r="BC56" s="1005"/>
      <c r="BD56" s="1006">
        <f>IF($BE$3="４週",BB56/4,IF($BE$3="暦月",(BB56/($BE$8/7)),""))</f>
        <v>0</v>
      </c>
      <c r="BE56" s="1005"/>
      <c r="BF56" s="1001"/>
      <c r="BG56" s="1002"/>
      <c r="BH56" s="1002"/>
      <c r="BI56" s="1002"/>
      <c r="BJ56" s="1003"/>
    </row>
    <row r="57" spans="2:62" ht="20.25" hidden="1" customHeight="1">
      <c r="B57" s="970">
        <f>B55+1</f>
        <v>21</v>
      </c>
      <c r="C57" s="972"/>
      <c r="D57" s="973"/>
      <c r="E57" s="323"/>
      <c r="F57" s="324"/>
      <c r="G57" s="323"/>
      <c r="H57" s="324"/>
      <c r="I57" s="976"/>
      <c r="J57" s="977"/>
      <c r="K57" s="980"/>
      <c r="L57" s="981"/>
      <c r="M57" s="981"/>
      <c r="N57" s="973"/>
      <c r="O57" s="984"/>
      <c r="P57" s="985"/>
      <c r="Q57" s="985"/>
      <c r="R57" s="985"/>
      <c r="S57" s="986"/>
      <c r="T57" s="343" t="s">
        <v>682</v>
      </c>
      <c r="U57" s="344"/>
      <c r="V57" s="345"/>
      <c r="W57" s="336"/>
      <c r="X57" s="337"/>
      <c r="Y57" s="337"/>
      <c r="Z57" s="337"/>
      <c r="AA57" s="337"/>
      <c r="AB57" s="337"/>
      <c r="AC57" s="338"/>
      <c r="AD57" s="336"/>
      <c r="AE57" s="337"/>
      <c r="AF57" s="337"/>
      <c r="AG57" s="337"/>
      <c r="AH57" s="337"/>
      <c r="AI57" s="337"/>
      <c r="AJ57" s="338"/>
      <c r="AK57" s="336"/>
      <c r="AL57" s="337"/>
      <c r="AM57" s="337"/>
      <c r="AN57" s="337"/>
      <c r="AO57" s="337"/>
      <c r="AP57" s="337"/>
      <c r="AQ57" s="338"/>
      <c r="AR57" s="336"/>
      <c r="AS57" s="337"/>
      <c r="AT57" s="337"/>
      <c r="AU57" s="337"/>
      <c r="AV57" s="337"/>
      <c r="AW57" s="337"/>
      <c r="AX57" s="338"/>
      <c r="AY57" s="336"/>
      <c r="AZ57" s="337"/>
      <c r="BA57" s="339"/>
      <c r="BB57" s="990"/>
      <c r="BC57" s="991"/>
      <c r="BD57" s="949"/>
      <c r="BE57" s="950"/>
      <c r="BF57" s="951"/>
      <c r="BG57" s="952"/>
      <c r="BH57" s="952"/>
      <c r="BI57" s="952"/>
      <c r="BJ57" s="953"/>
    </row>
    <row r="58" spans="2:62" ht="20.25" hidden="1" customHeight="1">
      <c r="B58" s="993"/>
      <c r="C58" s="1007"/>
      <c r="D58" s="1008"/>
      <c r="E58" s="323"/>
      <c r="F58" s="324">
        <f>C57</f>
        <v>0</v>
      </c>
      <c r="G58" s="323"/>
      <c r="H58" s="324">
        <f>I57</f>
        <v>0</v>
      </c>
      <c r="I58" s="1009"/>
      <c r="J58" s="1010"/>
      <c r="K58" s="1011"/>
      <c r="L58" s="1012"/>
      <c r="M58" s="1012"/>
      <c r="N58" s="1008"/>
      <c r="O58" s="984"/>
      <c r="P58" s="985"/>
      <c r="Q58" s="985"/>
      <c r="R58" s="985"/>
      <c r="S58" s="986"/>
      <c r="T58" s="340" t="s">
        <v>687</v>
      </c>
      <c r="U58" s="341"/>
      <c r="V58" s="342"/>
      <c r="W58" s="328" t="str">
        <f>IF(W57="","",VLOOKUP(W57,シフト記号表!$C$6:$L$47,10,FALSE))</f>
        <v/>
      </c>
      <c r="X58" s="329" t="str">
        <f>IF(X57="","",VLOOKUP(X57,シフト記号表!$C$6:$L$47,10,FALSE))</f>
        <v/>
      </c>
      <c r="Y58" s="329" t="str">
        <f>IF(Y57="","",VLOOKUP(Y57,シフト記号表!$C$6:$L$47,10,FALSE))</f>
        <v/>
      </c>
      <c r="Z58" s="329" t="str">
        <f>IF(Z57="","",VLOOKUP(Z57,シフト記号表!$C$6:$L$47,10,FALSE))</f>
        <v/>
      </c>
      <c r="AA58" s="329" t="str">
        <f>IF(AA57="","",VLOOKUP(AA57,シフト記号表!$C$6:$L$47,10,FALSE))</f>
        <v/>
      </c>
      <c r="AB58" s="329" t="str">
        <f>IF(AB57="","",VLOOKUP(AB57,シフト記号表!$C$6:$L$47,10,FALSE))</f>
        <v/>
      </c>
      <c r="AC58" s="330" t="str">
        <f>IF(AC57="","",VLOOKUP(AC57,シフト記号表!$C$6:$L$47,10,FALSE))</f>
        <v/>
      </c>
      <c r="AD58" s="328" t="str">
        <f>IF(AD57="","",VLOOKUP(AD57,シフト記号表!$C$6:$L$47,10,FALSE))</f>
        <v/>
      </c>
      <c r="AE58" s="329" t="str">
        <f>IF(AE57="","",VLOOKUP(AE57,シフト記号表!$C$6:$L$47,10,FALSE))</f>
        <v/>
      </c>
      <c r="AF58" s="329" t="str">
        <f>IF(AF57="","",VLOOKUP(AF57,シフト記号表!$C$6:$L$47,10,FALSE))</f>
        <v/>
      </c>
      <c r="AG58" s="329" t="str">
        <f>IF(AG57="","",VLOOKUP(AG57,シフト記号表!$C$6:$L$47,10,FALSE))</f>
        <v/>
      </c>
      <c r="AH58" s="329" t="str">
        <f>IF(AH57="","",VLOOKUP(AH57,シフト記号表!$C$6:$L$47,10,FALSE))</f>
        <v/>
      </c>
      <c r="AI58" s="329" t="str">
        <f>IF(AI57="","",VLOOKUP(AI57,シフト記号表!$C$6:$L$47,10,FALSE))</f>
        <v/>
      </c>
      <c r="AJ58" s="330" t="str">
        <f>IF(AJ57="","",VLOOKUP(AJ57,シフト記号表!$C$6:$L$47,10,FALSE))</f>
        <v/>
      </c>
      <c r="AK58" s="328" t="str">
        <f>IF(AK57="","",VLOOKUP(AK57,シフト記号表!$C$6:$L$47,10,FALSE))</f>
        <v/>
      </c>
      <c r="AL58" s="329" t="str">
        <f>IF(AL57="","",VLOOKUP(AL57,シフト記号表!$C$6:$L$47,10,FALSE))</f>
        <v/>
      </c>
      <c r="AM58" s="329" t="str">
        <f>IF(AM57="","",VLOOKUP(AM57,シフト記号表!$C$6:$L$47,10,FALSE))</f>
        <v/>
      </c>
      <c r="AN58" s="329" t="str">
        <f>IF(AN57="","",VLOOKUP(AN57,シフト記号表!$C$6:$L$47,10,FALSE))</f>
        <v/>
      </c>
      <c r="AO58" s="329" t="str">
        <f>IF(AO57="","",VLOOKUP(AO57,シフト記号表!$C$6:$L$47,10,FALSE))</f>
        <v/>
      </c>
      <c r="AP58" s="329" t="str">
        <f>IF(AP57="","",VLOOKUP(AP57,シフト記号表!$C$6:$L$47,10,FALSE))</f>
        <v/>
      </c>
      <c r="AQ58" s="330" t="str">
        <f>IF(AQ57="","",VLOOKUP(AQ57,シフト記号表!$C$6:$L$47,10,FALSE))</f>
        <v/>
      </c>
      <c r="AR58" s="328" t="str">
        <f>IF(AR57="","",VLOOKUP(AR57,シフト記号表!$C$6:$L$47,10,FALSE))</f>
        <v/>
      </c>
      <c r="AS58" s="329" t="str">
        <f>IF(AS57="","",VLOOKUP(AS57,シフト記号表!$C$6:$L$47,10,FALSE))</f>
        <v/>
      </c>
      <c r="AT58" s="329" t="str">
        <f>IF(AT57="","",VLOOKUP(AT57,シフト記号表!$C$6:$L$47,10,FALSE))</f>
        <v/>
      </c>
      <c r="AU58" s="329" t="str">
        <f>IF(AU57="","",VLOOKUP(AU57,シフト記号表!$C$6:$L$47,10,FALSE))</f>
        <v/>
      </c>
      <c r="AV58" s="329" t="str">
        <f>IF(AV57="","",VLOOKUP(AV57,シフト記号表!$C$6:$L$47,10,FALSE))</f>
        <v/>
      </c>
      <c r="AW58" s="329" t="str">
        <f>IF(AW57="","",VLOOKUP(AW57,シフト記号表!$C$6:$L$47,10,FALSE))</f>
        <v/>
      </c>
      <c r="AX58" s="330" t="str">
        <f>IF(AX57="","",VLOOKUP(AX57,シフト記号表!$C$6:$L$47,10,FALSE))</f>
        <v/>
      </c>
      <c r="AY58" s="328" t="str">
        <f>IF(AY57="","",VLOOKUP(AY57,シフト記号表!$C$6:$L$47,10,FALSE))</f>
        <v/>
      </c>
      <c r="AZ58" s="329" t="str">
        <f>IF(AZ57="","",VLOOKUP(AZ57,シフト記号表!$C$6:$L$47,10,FALSE))</f>
        <v/>
      </c>
      <c r="BA58" s="329" t="str">
        <f>IF(BA57="","",VLOOKUP(BA57,シフト記号表!$C$6:$L$47,10,FALSE))</f>
        <v/>
      </c>
      <c r="BB58" s="1004">
        <f>IF($BE$3="４週",SUM(W58:AX58),IF($BE$3="暦月",SUM(W58:BA58),""))</f>
        <v>0</v>
      </c>
      <c r="BC58" s="1005"/>
      <c r="BD58" s="1006">
        <f>IF($BE$3="４週",BB58/4,IF($BE$3="暦月",(BB58/($BE$8/7)),""))</f>
        <v>0</v>
      </c>
      <c r="BE58" s="1005"/>
      <c r="BF58" s="1001"/>
      <c r="BG58" s="1002"/>
      <c r="BH58" s="1002"/>
      <c r="BI58" s="1002"/>
      <c r="BJ58" s="1003"/>
    </row>
    <row r="59" spans="2:62" ht="20.25" hidden="1" customHeight="1">
      <c r="B59" s="970">
        <f>B57+1</f>
        <v>22</v>
      </c>
      <c r="C59" s="972"/>
      <c r="D59" s="973"/>
      <c r="E59" s="323"/>
      <c r="F59" s="324"/>
      <c r="G59" s="323"/>
      <c r="H59" s="324"/>
      <c r="I59" s="976"/>
      <c r="J59" s="977"/>
      <c r="K59" s="980"/>
      <c r="L59" s="981"/>
      <c r="M59" s="981"/>
      <c r="N59" s="973"/>
      <c r="O59" s="984"/>
      <c r="P59" s="985"/>
      <c r="Q59" s="985"/>
      <c r="R59" s="985"/>
      <c r="S59" s="986"/>
      <c r="T59" s="343" t="s">
        <v>682</v>
      </c>
      <c r="U59" s="344"/>
      <c r="V59" s="345"/>
      <c r="W59" s="336"/>
      <c r="X59" s="337"/>
      <c r="Y59" s="337"/>
      <c r="Z59" s="337"/>
      <c r="AA59" s="337"/>
      <c r="AB59" s="337"/>
      <c r="AC59" s="338"/>
      <c r="AD59" s="336"/>
      <c r="AE59" s="337"/>
      <c r="AF59" s="337"/>
      <c r="AG59" s="337"/>
      <c r="AH59" s="337"/>
      <c r="AI59" s="337"/>
      <c r="AJ59" s="338"/>
      <c r="AK59" s="336"/>
      <c r="AL59" s="337"/>
      <c r="AM59" s="337"/>
      <c r="AN59" s="337"/>
      <c r="AO59" s="337"/>
      <c r="AP59" s="337"/>
      <c r="AQ59" s="338"/>
      <c r="AR59" s="336"/>
      <c r="AS59" s="337"/>
      <c r="AT59" s="337"/>
      <c r="AU59" s="337"/>
      <c r="AV59" s="337"/>
      <c r="AW59" s="337"/>
      <c r="AX59" s="338"/>
      <c r="AY59" s="336"/>
      <c r="AZ59" s="337"/>
      <c r="BA59" s="339"/>
      <c r="BB59" s="990"/>
      <c r="BC59" s="991"/>
      <c r="BD59" s="949"/>
      <c r="BE59" s="950"/>
      <c r="BF59" s="951"/>
      <c r="BG59" s="952"/>
      <c r="BH59" s="952"/>
      <c r="BI59" s="952"/>
      <c r="BJ59" s="953"/>
    </row>
    <row r="60" spans="2:62" ht="20.25" hidden="1" customHeight="1">
      <c r="B60" s="993"/>
      <c r="C60" s="1007"/>
      <c r="D60" s="1008"/>
      <c r="E60" s="323"/>
      <c r="F60" s="324">
        <f>C59</f>
        <v>0</v>
      </c>
      <c r="G60" s="323"/>
      <c r="H60" s="324">
        <f>I59</f>
        <v>0</v>
      </c>
      <c r="I60" s="1009"/>
      <c r="J60" s="1010"/>
      <c r="K60" s="1011"/>
      <c r="L60" s="1012"/>
      <c r="M60" s="1012"/>
      <c r="N60" s="1008"/>
      <c r="O60" s="984"/>
      <c r="P60" s="985"/>
      <c r="Q60" s="985"/>
      <c r="R60" s="985"/>
      <c r="S60" s="986"/>
      <c r="T60" s="340" t="s">
        <v>687</v>
      </c>
      <c r="U60" s="341"/>
      <c r="V60" s="342"/>
      <c r="W60" s="328" t="str">
        <f>IF(W59="","",VLOOKUP(W59,シフト記号表!$C$6:$L$47,10,FALSE))</f>
        <v/>
      </c>
      <c r="X60" s="329" t="str">
        <f>IF(X59="","",VLOOKUP(X59,シフト記号表!$C$6:$L$47,10,FALSE))</f>
        <v/>
      </c>
      <c r="Y60" s="329" t="str">
        <f>IF(Y59="","",VLOOKUP(Y59,シフト記号表!$C$6:$L$47,10,FALSE))</f>
        <v/>
      </c>
      <c r="Z60" s="329" t="str">
        <f>IF(Z59="","",VLOOKUP(Z59,シフト記号表!$C$6:$L$47,10,FALSE))</f>
        <v/>
      </c>
      <c r="AA60" s="329" t="str">
        <f>IF(AA59="","",VLOOKUP(AA59,シフト記号表!$C$6:$L$47,10,FALSE))</f>
        <v/>
      </c>
      <c r="AB60" s="329" t="str">
        <f>IF(AB59="","",VLOOKUP(AB59,シフト記号表!$C$6:$L$47,10,FALSE))</f>
        <v/>
      </c>
      <c r="AC60" s="330" t="str">
        <f>IF(AC59="","",VLOOKUP(AC59,シフト記号表!$C$6:$L$47,10,FALSE))</f>
        <v/>
      </c>
      <c r="AD60" s="328" t="str">
        <f>IF(AD59="","",VLOOKUP(AD59,シフト記号表!$C$6:$L$47,10,FALSE))</f>
        <v/>
      </c>
      <c r="AE60" s="329" t="str">
        <f>IF(AE59="","",VLOOKUP(AE59,シフト記号表!$C$6:$L$47,10,FALSE))</f>
        <v/>
      </c>
      <c r="AF60" s="329" t="str">
        <f>IF(AF59="","",VLOOKUP(AF59,シフト記号表!$C$6:$L$47,10,FALSE))</f>
        <v/>
      </c>
      <c r="AG60" s="329" t="str">
        <f>IF(AG59="","",VLOOKUP(AG59,シフト記号表!$C$6:$L$47,10,FALSE))</f>
        <v/>
      </c>
      <c r="AH60" s="329" t="str">
        <f>IF(AH59="","",VLOOKUP(AH59,シフト記号表!$C$6:$L$47,10,FALSE))</f>
        <v/>
      </c>
      <c r="AI60" s="329" t="str">
        <f>IF(AI59="","",VLOOKUP(AI59,シフト記号表!$C$6:$L$47,10,FALSE))</f>
        <v/>
      </c>
      <c r="AJ60" s="330" t="str">
        <f>IF(AJ59="","",VLOOKUP(AJ59,シフト記号表!$C$6:$L$47,10,FALSE))</f>
        <v/>
      </c>
      <c r="AK60" s="328" t="str">
        <f>IF(AK59="","",VLOOKUP(AK59,シフト記号表!$C$6:$L$47,10,FALSE))</f>
        <v/>
      </c>
      <c r="AL60" s="329" t="str">
        <f>IF(AL59="","",VLOOKUP(AL59,シフト記号表!$C$6:$L$47,10,FALSE))</f>
        <v/>
      </c>
      <c r="AM60" s="329" t="str">
        <f>IF(AM59="","",VLOOKUP(AM59,シフト記号表!$C$6:$L$47,10,FALSE))</f>
        <v/>
      </c>
      <c r="AN60" s="329" t="str">
        <f>IF(AN59="","",VLOOKUP(AN59,シフト記号表!$C$6:$L$47,10,FALSE))</f>
        <v/>
      </c>
      <c r="AO60" s="329" t="str">
        <f>IF(AO59="","",VLOOKUP(AO59,シフト記号表!$C$6:$L$47,10,FALSE))</f>
        <v/>
      </c>
      <c r="AP60" s="329" t="str">
        <f>IF(AP59="","",VLOOKUP(AP59,シフト記号表!$C$6:$L$47,10,FALSE))</f>
        <v/>
      </c>
      <c r="AQ60" s="330" t="str">
        <f>IF(AQ59="","",VLOOKUP(AQ59,シフト記号表!$C$6:$L$47,10,FALSE))</f>
        <v/>
      </c>
      <c r="AR60" s="328" t="str">
        <f>IF(AR59="","",VLOOKUP(AR59,シフト記号表!$C$6:$L$47,10,FALSE))</f>
        <v/>
      </c>
      <c r="AS60" s="329" t="str">
        <f>IF(AS59="","",VLOOKUP(AS59,シフト記号表!$C$6:$L$47,10,FALSE))</f>
        <v/>
      </c>
      <c r="AT60" s="329" t="str">
        <f>IF(AT59="","",VLOOKUP(AT59,シフト記号表!$C$6:$L$47,10,FALSE))</f>
        <v/>
      </c>
      <c r="AU60" s="329" t="str">
        <f>IF(AU59="","",VLOOKUP(AU59,シフト記号表!$C$6:$L$47,10,FALSE))</f>
        <v/>
      </c>
      <c r="AV60" s="329" t="str">
        <f>IF(AV59="","",VLOOKUP(AV59,シフト記号表!$C$6:$L$47,10,FALSE))</f>
        <v/>
      </c>
      <c r="AW60" s="329" t="str">
        <f>IF(AW59="","",VLOOKUP(AW59,シフト記号表!$C$6:$L$47,10,FALSE))</f>
        <v/>
      </c>
      <c r="AX60" s="330" t="str">
        <f>IF(AX59="","",VLOOKUP(AX59,シフト記号表!$C$6:$L$47,10,FALSE))</f>
        <v/>
      </c>
      <c r="AY60" s="328" t="str">
        <f>IF(AY59="","",VLOOKUP(AY59,シフト記号表!$C$6:$L$47,10,FALSE))</f>
        <v/>
      </c>
      <c r="AZ60" s="329" t="str">
        <f>IF(AZ59="","",VLOOKUP(AZ59,シフト記号表!$C$6:$L$47,10,FALSE))</f>
        <v/>
      </c>
      <c r="BA60" s="329" t="str">
        <f>IF(BA59="","",VLOOKUP(BA59,シフト記号表!$C$6:$L$47,10,FALSE))</f>
        <v/>
      </c>
      <c r="BB60" s="1004">
        <f>IF($BE$3="４週",SUM(W60:AX60),IF($BE$3="暦月",SUM(W60:BA60),""))</f>
        <v>0</v>
      </c>
      <c r="BC60" s="1005"/>
      <c r="BD60" s="1006">
        <f>IF($BE$3="４週",BB60/4,IF($BE$3="暦月",(BB60/($BE$8/7)),""))</f>
        <v>0</v>
      </c>
      <c r="BE60" s="1005"/>
      <c r="BF60" s="1001"/>
      <c r="BG60" s="1002"/>
      <c r="BH60" s="1002"/>
      <c r="BI60" s="1002"/>
      <c r="BJ60" s="1003"/>
    </row>
    <row r="61" spans="2:62" ht="20.25" hidden="1" customHeight="1">
      <c r="B61" s="970">
        <f>B59+1</f>
        <v>23</v>
      </c>
      <c r="C61" s="972"/>
      <c r="D61" s="973"/>
      <c r="E61" s="323"/>
      <c r="F61" s="324"/>
      <c r="G61" s="323"/>
      <c r="H61" s="324"/>
      <c r="I61" s="976"/>
      <c r="J61" s="977"/>
      <c r="K61" s="980"/>
      <c r="L61" s="981"/>
      <c r="M61" s="981"/>
      <c r="N61" s="973"/>
      <c r="O61" s="984"/>
      <c r="P61" s="985"/>
      <c r="Q61" s="985"/>
      <c r="R61" s="985"/>
      <c r="S61" s="986"/>
      <c r="T61" s="343" t="s">
        <v>682</v>
      </c>
      <c r="U61" s="344"/>
      <c r="V61" s="345"/>
      <c r="W61" s="336"/>
      <c r="X61" s="337"/>
      <c r="Y61" s="337"/>
      <c r="Z61" s="337"/>
      <c r="AA61" s="337"/>
      <c r="AB61" s="337"/>
      <c r="AC61" s="338"/>
      <c r="AD61" s="336"/>
      <c r="AE61" s="337"/>
      <c r="AF61" s="337"/>
      <c r="AG61" s="337"/>
      <c r="AH61" s="337"/>
      <c r="AI61" s="337"/>
      <c r="AJ61" s="338"/>
      <c r="AK61" s="336"/>
      <c r="AL61" s="337"/>
      <c r="AM61" s="337"/>
      <c r="AN61" s="337"/>
      <c r="AO61" s="337"/>
      <c r="AP61" s="337"/>
      <c r="AQ61" s="338"/>
      <c r="AR61" s="336"/>
      <c r="AS61" s="337"/>
      <c r="AT61" s="337"/>
      <c r="AU61" s="337"/>
      <c r="AV61" s="337"/>
      <c r="AW61" s="337"/>
      <c r="AX61" s="338"/>
      <c r="AY61" s="336"/>
      <c r="AZ61" s="337"/>
      <c r="BA61" s="339"/>
      <c r="BB61" s="990"/>
      <c r="BC61" s="991"/>
      <c r="BD61" s="949"/>
      <c r="BE61" s="950"/>
      <c r="BF61" s="951"/>
      <c r="BG61" s="952"/>
      <c r="BH61" s="952"/>
      <c r="BI61" s="952"/>
      <c r="BJ61" s="953"/>
    </row>
    <row r="62" spans="2:62" ht="20.25" hidden="1" customHeight="1">
      <c r="B62" s="993"/>
      <c r="C62" s="1007"/>
      <c r="D62" s="1008"/>
      <c r="E62" s="323"/>
      <c r="F62" s="324">
        <f>C61</f>
        <v>0</v>
      </c>
      <c r="G62" s="323"/>
      <c r="H62" s="324">
        <f>I61</f>
        <v>0</v>
      </c>
      <c r="I62" s="1009"/>
      <c r="J62" s="1010"/>
      <c r="K62" s="1011"/>
      <c r="L62" s="1012"/>
      <c r="M62" s="1012"/>
      <c r="N62" s="1008"/>
      <c r="O62" s="984"/>
      <c r="P62" s="985"/>
      <c r="Q62" s="985"/>
      <c r="R62" s="985"/>
      <c r="S62" s="986"/>
      <c r="T62" s="340" t="s">
        <v>687</v>
      </c>
      <c r="U62" s="341"/>
      <c r="V62" s="342"/>
      <c r="W62" s="328" t="str">
        <f>IF(W61="","",VLOOKUP(W61,シフト記号表!$C$6:$L$47,10,FALSE))</f>
        <v/>
      </c>
      <c r="X62" s="329" t="str">
        <f>IF(X61="","",VLOOKUP(X61,シフト記号表!$C$6:$L$47,10,FALSE))</f>
        <v/>
      </c>
      <c r="Y62" s="329" t="str">
        <f>IF(Y61="","",VLOOKUP(Y61,シフト記号表!$C$6:$L$47,10,FALSE))</f>
        <v/>
      </c>
      <c r="Z62" s="329" t="str">
        <f>IF(Z61="","",VLOOKUP(Z61,シフト記号表!$C$6:$L$47,10,FALSE))</f>
        <v/>
      </c>
      <c r="AA62" s="329" t="str">
        <f>IF(AA61="","",VLOOKUP(AA61,シフト記号表!$C$6:$L$47,10,FALSE))</f>
        <v/>
      </c>
      <c r="AB62" s="329" t="str">
        <f>IF(AB61="","",VLOOKUP(AB61,シフト記号表!$C$6:$L$47,10,FALSE))</f>
        <v/>
      </c>
      <c r="AC62" s="330" t="str">
        <f>IF(AC61="","",VLOOKUP(AC61,シフト記号表!$C$6:$L$47,10,FALSE))</f>
        <v/>
      </c>
      <c r="AD62" s="328" t="str">
        <f>IF(AD61="","",VLOOKUP(AD61,シフト記号表!$C$6:$L$47,10,FALSE))</f>
        <v/>
      </c>
      <c r="AE62" s="329" t="str">
        <f>IF(AE61="","",VLOOKUP(AE61,シフト記号表!$C$6:$L$47,10,FALSE))</f>
        <v/>
      </c>
      <c r="AF62" s="329" t="str">
        <f>IF(AF61="","",VLOOKUP(AF61,シフト記号表!$C$6:$L$47,10,FALSE))</f>
        <v/>
      </c>
      <c r="AG62" s="329" t="str">
        <f>IF(AG61="","",VLOOKUP(AG61,シフト記号表!$C$6:$L$47,10,FALSE))</f>
        <v/>
      </c>
      <c r="AH62" s="329" t="str">
        <f>IF(AH61="","",VLOOKUP(AH61,シフト記号表!$C$6:$L$47,10,FALSE))</f>
        <v/>
      </c>
      <c r="AI62" s="329" t="str">
        <f>IF(AI61="","",VLOOKUP(AI61,シフト記号表!$C$6:$L$47,10,FALSE))</f>
        <v/>
      </c>
      <c r="AJ62" s="330" t="str">
        <f>IF(AJ61="","",VLOOKUP(AJ61,シフト記号表!$C$6:$L$47,10,FALSE))</f>
        <v/>
      </c>
      <c r="AK62" s="328" t="str">
        <f>IF(AK61="","",VLOOKUP(AK61,シフト記号表!$C$6:$L$47,10,FALSE))</f>
        <v/>
      </c>
      <c r="AL62" s="329" t="str">
        <f>IF(AL61="","",VLOOKUP(AL61,シフト記号表!$C$6:$L$47,10,FALSE))</f>
        <v/>
      </c>
      <c r="AM62" s="329" t="str">
        <f>IF(AM61="","",VLOOKUP(AM61,シフト記号表!$C$6:$L$47,10,FALSE))</f>
        <v/>
      </c>
      <c r="AN62" s="329" t="str">
        <f>IF(AN61="","",VLOOKUP(AN61,シフト記号表!$C$6:$L$47,10,FALSE))</f>
        <v/>
      </c>
      <c r="AO62" s="329" t="str">
        <f>IF(AO61="","",VLOOKUP(AO61,シフト記号表!$C$6:$L$47,10,FALSE))</f>
        <v/>
      </c>
      <c r="AP62" s="329" t="str">
        <f>IF(AP61="","",VLOOKUP(AP61,シフト記号表!$C$6:$L$47,10,FALSE))</f>
        <v/>
      </c>
      <c r="AQ62" s="330" t="str">
        <f>IF(AQ61="","",VLOOKUP(AQ61,シフト記号表!$C$6:$L$47,10,FALSE))</f>
        <v/>
      </c>
      <c r="AR62" s="328" t="str">
        <f>IF(AR61="","",VLOOKUP(AR61,シフト記号表!$C$6:$L$47,10,FALSE))</f>
        <v/>
      </c>
      <c r="AS62" s="329" t="str">
        <f>IF(AS61="","",VLOOKUP(AS61,シフト記号表!$C$6:$L$47,10,FALSE))</f>
        <v/>
      </c>
      <c r="AT62" s="329" t="str">
        <f>IF(AT61="","",VLOOKUP(AT61,シフト記号表!$C$6:$L$47,10,FALSE))</f>
        <v/>
      </c>
      <c r="AU62" s="329" t="str">
        <f>IF(AU61="","",VLOOKUP(AU61,シフト記号表!$C$6:$L$47,10,FALSE))</f>
        <v/>
      </c>
      <c r="AV62" s="329" t="str">
        <f>IF(AV61="","",VLOOKUP(AV61,シフト記号表!$C$6:$L$47,10,FALSE))</f>
        <v/>
      </c>
      <c r="AW62" s="329" t="str">
        <f>IF(AW61="","",VLOOKUP(AW61,シフト記号表!$C$6:$L$47,10,FALSE))</f>
        <v/>
      </c>
      <c r="AX62" s="330" t="str">
        <f>IF(AX61="","",VLOOKUP(AX61,シフト記号表!$C$6:$L$47,10,FALSE))</f>
        <v/>
      </c>
      <c r="AY62" s="328" t="str">
        <f>IF(AY61="","",VLOOKUP(AY61,シフト記号表!$C$6:$L$47,10,FALSE))</f>
        <v/>
      </c>
      <c r="AZ62" s="329" t="str">
        <f>IF(AZ61="","",VLOOKUP(AZ61,シフト記号表!$C$6:$L$47,10,FALSE))</f>
        <v/>
      </c>
      <c r="BA62" s="329" t="str">
        <f>IF(BA61="","",VLOOKUP(BA61,シフト記号表!$C$6:$L$47,10,FALSE))</f>
        <v/>
      </c>
      <c r="BB62" s="1004">
        <f>IF($BE$3="４週",SUM(W62:AX62),IF($BE$3="暦月",SUM(W62:BA62),""))</f>
        <v>0</v>
      </c>
      <c r="BC62" s="1005"/>
      <c r="BD62" s="1006">
        <f>IF($BE$3="４週",BB62/4,IF($BE$3="暦月",(BB62/($BE$8/7)),""))</f>
        <v>0</v>
      </c>
      <c r="BE62" s="1005"/>
      <c r="BF62" s="1001"/>
      <c r="BG62" s="1002"/>
      <c r="BH62" s="1002"/>
      <c r="BI62" s="1002"/>
      <c r="BJ62" s="1003"/>
    </row>
    <row r="63" spans="2:62" ht="20.25" hidden="1" customHeight="1">
      <c r="B63" s="970">
        <f>B61+1</f>
        <v>24</v>
      </c>
      <c r="C63" s="972"/>
      <c r="D63" s="973"/>
      <c r="E63" s="323"/>
      <c r="F63" s="324"/>
      <c r="G63" s="323"/>
      <c r="H63" s="324"/>
      <c r="I63" s="976"/>
      <c r="J63" s="977"/>
      <c r="K63" s="980"/>
      <c r="L63" s="981"/>
      <c r="M63" s="981"/>
      <c r="N63" s="973"/>
      <c r="O63" s="984"/>
      <c r="P63" s="985"/>
      <c r="Q63" s="985"/>
      <c r="R63" s="985"/>
      <c r="S63" s="986"/>
      <c r="T63" s="343" t="s">
        <v>682</v>
      </c>
      <c r="U63" s="344"/>
      <c r="V63" s="345"/>
      <c r="W63" s="336"/>
      <c r="X63" s="337"/>
      <c r="Y63" s="337"/>
      <c r="Z63" s="337"/>
      <c r="AA63" s="337"/>
      <c r="AB63" s="337"/>
      <c r="AC63" s="338"/>
      <c r="AD63" s="336"/>
      <c r="AE63" s="337"/>
      <c r="AF63" s="337"/>
      <c r="AG63" s="337"/>
      <c r="AH63" s="337"/>
      <c r="AI63" s="337"/>
      <c r="AJ63" s="338"/>
      <c r="AK63" s="336"/>
      <c r="AL63" s="337"/>
      <c r="AM63" s="337"/>
      <c r="AN63" s="337"/>
      <c r="AO63" s="337"/>
      <c r="AP63" s="337"/>
      <c r="AQ63" s="338"/>
      <c r="AR63" s="336"/>
      <c r="AS63" s="337"/>
      <c r="AT63" s="337"/>
      <c r="AU63" s="337"/>
      <c r="AV63" s="337"/>
      <c r="AW63" s="337"/>
      <c r="AX63" s="338"/>
      <c r="AY63" s="336"/>
      <c r="AZ63" s="337"/>
      <c r="BA63" s="339"/>
      <c r="BB63" s="990"/>
      <c r="BC63" s="991"/>
      <c r="BD63" s="949"/>
      <c r="BE63" s="950"/>
      <c r="BF63" s="951"/>
      <c r="BG63" s="952"/>
      <c r="BH63" s="952"/>
      <c r="BI63" s="952"/>
      <c r="BJ63" s="953"/>
    </row>
    <row r="64" spans="2:62" ht="20.25" hidden="1" customHeight="1">
      <c r="B64" s="993"/>
      <c r="C64" s="1007"/>
      <c r="D64" s="1008"/>
      <c r="E64" s="323"/>
      <c r="F64" s="324">
        <f>C63</f>
        <v>0</v>
      </c>
      <c r="G64" s="323"/>
      <c r="H64" s="324">
        <f>I63</f>
        <v>0</v>
      </c>
      <c r="I64" s="1009"/>
      <c r="J64" s="1010"/>
      <c r="K64" s="1011"/>
      <c r="L64" s="1012"/>
      <c r="M64" s="1012"/>
      <c r="N64" s="1008"/>
      <c r="O64" s="984"/>
      <c r="P64" s="985"/>
      <c r="Q64" s="985"/>
      <c r="R64" s="985"/>
      <c r="S64" s="986"/>
      <c r="T64" s="340" t="s">
        <v>687</v>
      </c>
      <c r="U64" s="341"/>
      <c r="V64" s="342"/>
      <c r="W64" s="328" t="str">
        <f>IF(W63="","",VLOOKUP(W63,シフト記号表!$C$6:$L$47,10,FALSE))</f>
        <v/>
      </c>
      <c r="X64" s="329" t="str">
        <f>IF(X63="","",VLOOKUP(X63,シフト記号表!$C$6:$L$47,10,FALSE))</f>
        <v/>
      </c>
      <c r="Y64" s="329" t="str">
        <f>IF(Y63="","",VLOOKUP(Y63,シフト記号表!$C$6:$L$47,10,FALSE))</f>
        <v/>
      </c>
      <c r="Z64" s="329" t="str">
        <f>IF(Z63="","",VLOOKUP(Z63,シフト記号表!$C$6:$L$47,10,FALSE))</f>
        <v/>
      </c>
      <c r="AA64" s="329" t="str">
        <f>IF(AA63="","",VLOOKUP(AA63,シフト記号表!$C$6:$L$47,10,FALSE))</f>
        <v/>
      </c>
      <c r="AB64" s="329" t="str">
        <f>IF(AB63="","",VLOOKUP(AB63,シフト記号表!$C$6:$L$47,10,FALSE))</f>
        <v/>
      </c>
      <c r="AC64" s="330" t="str">
        <f>IF(AC63="","",VLOOKUP(AC63,シフト記号表!$C$6:$L$47,10,FALSE))</f>
        <v/>
      </c>
      <c r="AD64" s="328" t="str">
        <f>IF(AD63="","",VLOOKUP(AD63,シフト記号表!$C$6:$L$47,10,FALSE))</f>
        <v/>
      </c>
      <c r="AE64" s="329" t="str">
        <f>IF(AE63="","",VLOOKUP(AE63,シフト記号表!$C$6:$L$47,10,FALSE))</f>
        <v/>
      </c>
      <c r="AF64" s="329" t="str">
        <f>IF(AF63="","",VLOOKUP(AF63,シフト記号表!$C$6:$L$47,10,FALSE))</f>
        <v/>
      </c>
      <c r="AG64" s="329" t="str">
        <f>IF(AG63="","",VLOOKUP(AG63,シフト記号表!$C$6:$L$47,10,FALSE))</f>
        <v/>
      </c>
      <c r="AH64" s="329" t="str">
        <f>IF(AH63="","",VLOOKUP(AH63,シフト記号表!$C$6:$L$47,10,FALSE))</f>
        <v/>
      </c>
      <c r="AI64" s="329" t="str">
        <f>IF(AI63="","",VLOOKUP(AI63,シフト記号表!$C$6:$L$47,10,FALSE))</f>
        <v/>
      </c>
      <c r="AJ64" s="330" t="str">
        <f>IF(AJ63="","",VLOOKUP(AJ63,シフト記号表!$C$6:$L$47,10,FALSE))</f>
        <v/>
      </c>
      <c r="AK64" s="328" t="str">
        <f>IF(AK63="","",VLOOKUP(AK63,シフト記号表!$C$6:$L$47,10,FALSE))</f>
        <v/>
      </c>
      <c r="AL64" s="329" t="str">
        <f>IF(AL63="","",VLOOKUP(AL63,シフト記号表!$C$6:$L$47,10,FALSE))</f>
        <v/>
      </c>
      <c r="AM64" s="329" t="str">
        <f>IF(AM63="","",VLOOKUP(AM63,シフト記号表!$C$6:$L$47,10,FALSE))</f>
        <v/>
      </c>
      <c r="AN64" s="329" t="str">
        <f>IF(AN63="","",VLOOKUP(AN63,シフト記号表!$C$6:$L$47,10,FALSE))</f>
        <v/>
      </c>
      <c r="AO64" s="329" t="str">
        <f>IF(AO63="","",VLOOKUP(AO63,シフト記号表!$C$6:$L$47,10,FALSE))</f>
        <v/>
      </c>
      <c r="AP64" s="329" t="str">
        <f>IF(AP63="","",VLOOKUP(AP63,シフト記号表!$C$6:$L$47,10,FALSE))</f>
        <v/>
      </c>
      <c r="AQ64" s="330" t="str">
        <f>IF(AQ63="","",VLOOKUP(AQ63,シフト記号表!$C$6:$L$47,10,FALSE))</f>
        <v/>
      </c>
      <c r="AR64" s="328" t="str">
        <f>IF(AR63="","",VLOOKUP(AR63,シフト記号表!$C$6:$L$47,10,FALSE))</f>
        <v/>
      </c>
      <c r="AS64" s="329" t="str">
        <f>IF(AS63="","",VLOOKUP(AS63,シフト記号表!$C$6:$L$47,10,FALSE))</f>
        <v/>
      </c>
      <c r="AT64" s="329" t="str">
        <f>IF(AT63="","",VLOOKUP(AT63,シフト記号表!$C$6:$L$47,10,FALSE))</f>
        <v/>
      </c>
      <c r="AU64" s="329" t="str">
        <f>IF(AU63="","",VLOOKUP(AU63,シフト記号表!$C$6:$L$47,10,FALSE))</f>
        <v/>
      </c>
      <c r="AV64" s="329" t="str">
        <f>IF(AV63="","",VLOOKUP(AV63,シフト記号表!$C$6:$L$47,10,FALSE))</f>
        <v/>
      </c>
      <c r="AW64" s="329" t="str">
        <f>IF(AW63="","",VLOOKUP(AW63,シフト記号表!$C$6:$L$47,10,FALSE))</f>
        <v/>
      </c>
      <c r="AX64" s="330" t="str">
        <f>IF(AX63="","",VLOOKUP(AX63,シフト記号表!$C$6:$L$47,10,FALSE))</f>
        <v/>
      </c>
      <c r="AY64" s="328" t="str">
        <f>IF(AY63="","",VLOOKUP(AY63,シフト記号表!$C$6:$L$47,10,FALSE))</f>
        <v/>
      </c>
      <c r="AZ64" s="329" t="str">
        <f>IF(AZ63="","",VLOOKUP(AZ63,シフト記号表!$C$6:$L$47,10,FALSE))</f>
        <v/>
      </c>
      <c r="BA64" s="329" t="str">
        <f>IF(BA63="","",VLOOKUP(BA63,シフト記号表!$C$6:$L$47,10,FALSE))</f>
        <v/>
      </c>
      <c r="BB64" s="1004">
        <f>IF($BE$3="４週",SUM(W64:AX64),IF($BE$3="暦月",SUM(W64:BA64),""))</f>
        <v>0</v>
      </c>
      <c r="BC64" s="1005"/>
      <c r="BD64" s="1006">
        <f>IF($BE$3="４週",BB64/4,IF($BE$3="暦月",(BB64/($BE$8/7)),""))</f>
        <v>0</v>
      </c>
      <c r="BE64" s="1005"/>
      <c r="BF64" s="1001"/>
      <c r="BG64" s="1002"/>
      <c r="BH64" s="1002"/>
      <c r="BI64" s="1002"/>
      <c r="BJ64" s="1003"/>
    </row>
    <row r="65" spans="2:62" ht="20.25" hidden="1" customHeight="1">
      <c r="B65" s="970">
        <f>B63+1</f>
        <v>25</v>
      </c>
      <c r="C65" s="972"/>
      <c r="D65" s="973"/>
      <c r="E65" s="323"/>
      <c r="F65" s="324"/>
      <c r="G65" s="323"/>
      <c r="H65" s="324"/>
      <c r="I65" s="976"/>
      <c r="J65" s="977"/>
      <c r="K65" s="980"/>
      <c r="L65" s="981"/>
      <c r="M65" s="981"/>
      <c r="N65" s="973"/>
      <c r="O65" s="984"/>
      <c r="P65" s="985"/>
      <c r="Q65" s="985"/>
      <c r="R65" s="985"/>
      <c r="S65" s="986"/>
      <c r="T65" s="343" t="s">
        <v>682</v>
      </c>
      <c r="U65" s="344"/>
      <c r="V65" s="345"/>
      <c r="W65" s="336"/>
      <c r="X65" s="337"/>
      <c r="Y65" s="337"/>
      <c r="Z65" s="337"/>
      <c r="AA65" s="337"/>
      <c r="AB65" s="337"/>
      <c r="AC65" s="338"/>
      <c r="AD65" s="336"/>
      <c r="AE65" s="337"/>
      <c r="AF65" s="337"/>
      <c r="AG65" s="337"/>
      <c r="AH65" s="337"/>
      <c r="AI65" s="337"/>
      <c r="AJ65" s="338"/>
      <c r="AK65" s="336"/>
      <c r="AL65" s="337"/>
      <c r="AM65" s="337"/>
      <c r="AN65" s="337"/>
      <c r="AO65" s="337"/>
      <c r="AP65" s="337"/>
      <c r="AQ65" s="338"/>
      <c r="AR65" s="336"/>
      <c r="AS65" s="337"/>
      <c r="AT65" s="337"/>
      <c r="AU65" s="337"/>
      <c r="AV65" s="337"/>
      <c r="AW65" s="337"/>
      <c r="AX65" s="338"/>
      <c r="AY65" s="336"/>
      <c r="AZ65" s="337"/>
      <c r="BA65" s="339"/>
      <c r="BB65" s="990"/>
      <c r="BC65" s="991"/>
      <c r="BD65" s="949"/>
      <c r="BE65" s="950"/>
      <c r="BF65" s="951"/>
      <c r="BG65" s="952"/>
      <c r="BH65" s="952"/>
      <c r="BI65" s="952"/>
      <c r="BJ65" s="953"/>
    </row>
    <row r="66" spans="2:62" ht="20.25" hidden="1" customHeight="1">
      <c r="B66" s="993"/>
      <c r="C66" s="1007"/>
      <c r="D66" s="1008"/>
      <c r="E66" s="323"/>
      <c r="F66" s="324">
        <f>C65</f>
        <v>0</v>
      </c>
      <c r="G66" s="323"/>
      <c r="H66" s="324">
        <f>I65</f>
        <v>0</v>
      </c>
      <c r="I66" s="1009"/>
      <c r="J66" s="1010"/>
      <c r="K66" s="1011"/>
      <c r="L66" s="1012"/>
      <c r="M66" s="1012"/>
      <c r="N66" s="1008"/>
      <c r="O66" s="984"/>
      <c r="P66" s="985"/>
      <c r="Q66" s="985"/>
      <c r="R66" s="985"/>
      <c r="S66" s="986"/>
      <c r="T66" s="340" t="s">
        <v>687</v>
      </c>
      <c r="U66" s="341"/>
      <c r="V66" s="342"/>
      <c r="W66" s="328" t="str">
        <f>IF(W65="","",VLOOKUP(W65,シフト記号表!$C$6:$L$47,10,FALSE))</f>
        <v/>
      </c>
      <c r="X66" s="329" t="str">
        <f>IF(X65="","",VLOOKUP(X65,シフト記号表!$C$6:$L$47,10,FALSE))</f>
        <v/>
      </c>
      <c r="Y66" s="329" t="str">
        <f>IF(Y65="","",VLOOKUP(Y65,シフト記号表!$C$6:$L$47,10,FALSE))</f>
        <v/>
      </c>
      <c r="Z66" s="329" t="str">
        <f>IF(Z65="","",VLOOKUP(Z65,シフト記号表!$C$6:$L$47,10,FALSE))</f>
        <v/>
      </c>
      <c r="AA66" s="329" t="str">
        <f>IF(AA65="","",VLOOKUP(AA65,シフト記号表!$C$6:$L$47,10,FALSE))</f>
        <v/>
      </c>
      <c r="AB66" s="329" t="str">
        <f>IF(AB65="","",VLOOKUP(AB65,シフト記号表!$C$6:$L$47,10,FALSE))</f>
        <v/>
      </c>
      <c r="AC66" s="330" t="str">
        <f>IF(AC65="","",VLOOKUP(AC65,シフト記号表!$C$6:$L$47,10,FALSE))</f>
        <v/>
      </c>
      <c r="AD66" s="328" t="str">
        <f>IF(AD65="","",VLOOKUP(AD65,シフト記号表!$C$6:$L$47,10,FALSE))</f>
        <v/>
      </c>
      <c r="AE66" s="329" t="str">
        <f>IF(AE65="","",VLOOKUP(AE65,シフト記号表!$C$6:$L$47,10,FALSE))</f>
        <v/>
      </c>
      <c r="AF66" s="329" t="str">
        <f>IF(AF65="","",VLOOKUP(AF65,シフト記号表!$C$6:$L$47,10,FALSE))</f>
        <v/>
      </c>
      <c r="AG66" s="329" t="str">
        <f>IF(AG65="","",VLOOKUP(AG65,シフト記号表!$C$6:$L$47,10,FALSE))</f>
        <v/>
      </c>
      <c r="AH66" s="329" t="str">
        <f>IF(AH65="","",VLOOKUP(AH65,シフト記号表!$C$6:$L$47,10,FALSE))</f>
        <v/>
      </c>
      <c r="AI66" s="329" t="str">
        <f>IF(AI65="","",VLOOKUP(AI65,シフト記号表!$C$6:$L$47,10,FALSE))</f>
        <v/>
      </c>
      <c r="AJ66" s="330" t="str">
        <f>IF(AJ65="","",VLOOKUP(AJ65,シフト記号表!$C$6:$L$47,10,FALSE))</f>
        <v/>
      </c>
      <c r="AK66" s="328" t="str">
        <f>IF(AK65="","",VLOOKUP(AK65,シフト記号表!$C$6:$L$47,10,FALSE))</f>
        <v/>
      </c>
      <c r="AL66" s="329" t="str">
        <f>IF(AL65="","",VLOOKUP(AL65,シフト記号表!$C$6:$L$47,10,FALSE))</f>
        <v/>
      </c>
      <c r="AM66" s="329" t="str">
        <f>IF(AM65="","",VLOOKUP(AM65,シフト記号表!$C$6:$L$47,10,FALSE))</f>
        <v/>
      </c>
      <c r="AN66" s="329" t="str">
        <f>IF(AN65="","",VLOOKUP(AN65,シフト記号表!$C$6:$L$47,10,FALSE))</f>
        <v/>
      </c>
      <c r="AO66" s="329" t="str">
        <f>IF(AO65="","",VLOOKUP(AO65,シフト記号表!$C$6:$L$47,10,FALSE))</f>
        <v/>
      </c>
      <c r="AP66" s="329" t="str">
        <f>IF(AP65="","",VLOOKUP(AP65,シフト記号表!$C$6:$L$47,10,FALSE))</f>
        <v/>
      </c>
      <c r="AQ66" s="330" t="str">
        <f>IF(AQ65="","",VLOOKUP(AQ65,シフト記号表!$C$6:$L$47,10,FALSE))</f>
        <v/>
      </c>
      <c r="AR66" s="328" t="str">
        <f>IF(AR65="","",VLOOKUP(AR65,シフト記号表!$C$6:$L$47,10,FALSE))</f>
        <v/>
      </c>
      <c r="AS66" s="329" t="str">
        <f>IF(AS65="","",VLOOKUP(AS65,シフト記号表!$C$6:$L$47,10,FALSE))</f>
        <v/>
      </c>
      <c r="AT66" s="329" t="str">
        <f>IF(AT65="","",VLOOKUP(AT65,シフト記号表!$C$6:$L$47,10,FALSE))</f>
        <v/>
      </c>
      <c r="AU66" s="329" t="str">
        <f>IF(AU65="","",VLOOKUP(AU65,シフト記号表!$C$6:$L$47,10,FALSE))</f>
        <v/>
      </c>
      <c r="AV66" s="329" t="str">
        <f>IF(AV65="","",VLOOKUP(AV65,シフト記号表!$C$6:$L$47,10,FALSE))</f>
        <v/>
      </c>
      <c r="AW66" s="329" t="str">
        <f>IF(AW65="","",VLOOKUP(AW65,シフト記号表!$C$6:$L$47,10,FALSE))</f>
        <v/>
      </c>
      <c r="AX66" s="330" t="str">
        <f>IF(AX65="","",VLOOKUP(AX65,シフト記号表!$C$6:$L$47,10,FALSE))</f>
        <v/>
      </c>
      <c r="AY66" s="328" t="str">
        <f>IF(AY65="","",VLOOKUP(AY65,シフト記号表!$C$6:$L$47,10,FALSE))</f>
        <v/>
      </c>
      <c r="AZ66" s="329" t="str">
        <f>IF(AZ65="","",VLOOKUP(AZ65,シフト記号表!$C$6:$L$47,10,FALSE))</f>
        <v/>
      </c>
      <c r="BA66" s="329" t="str">
        <f>IF(BA65="","",VLOOKUP(BA65,シフト記号表!$C$6:$L$47,10,FALSE))</f>
        <v/>
      </c>
      <c r="BB66" s="1004">
        <f>IF($BE$3="４週",SUM(W66:AX66),IF($BE$3="暦月",SUM(W66:BA66),""))</f>
        <v>0</v>
      </c>
      <c r="BC66" s="1005"/>
      <c r="BD66" s="1006">
        <f>IF($BE$3="４週",BB66/4,IF($BE$3="暦月",(BB66/($BE$8/7)),""))</f>
        <v>0</v>
      </c>
      <c r="BE66" s="1005"/>
      <c r="BF66" s="1001"/>
      <c r="BG66" s="1002"/>
      <c r="BH66" s="1002"/>
      <c r="BI66" s="1002"/>
      <c r="BJ66" s="1003"/>
    </row>
    <row r="67" spans="2:62" ht="20.25" hidden="1" customHeight="1">
      <c r="B67" s="970">
        <f>B65+1</f>
        <v>26</v>
      </c>
      <c r="C67" s="972"/>
      <c r="D67" s="973"/>
      <c r="E67" s="323"/>
      <c r="F67" s="324"/>
      <c r="G67" s="323"/>
      <c r="H67" s="324"/>
      <c r="I67" s="976"/>
      <c r="J67" s="977"/>
      <c r="K67" s="980"/>
      <c r="L67" s="981"/>
      <c r="M67" s="981"/>
      <c r="N67" s="973"/>
      <c r="O67" s="984"/>
      <c r="P67" s="985"/>
      <c r="Q67" s="985"/>
      <c r="R67" s="985"/>
      <c r="S67" s="986"/>
      <c r="T67" s="343" t="s">
        <v>682</v>
      </c>
      <c r="U67" s="344"/>
      <c r="V67" s="345"/>
      <c r="W67" s="336"/>
      <c r="X67" s="337"/>
      <c r="Y67" s="337"/>
      <c r="Z67" s="337"/>
      <c r="AA67" s="337"/>
      <c r="AB67" s="337"/>
      <c r="AC67" s="338"/>
      <c r="AD67" s="336"/>
      <c r="AE67" s="337"/>
      <c r="AF67" s="337"/>
      <c r="AG67" s="337"/>
      <c r="AH67" s="337"/>
      <c r="AI67" s="337"/>
      <c r="AJ67" s="338"/>
      <c r="AK67" s="336"/>
      <c r="AL67" s="337"/>
      <c r="AM67" s="337"/>
      <c r="AN67" s="337"/>
      <c r="AO67" s="337"/>
      <c r="AP67" s="337"/>
      <c r="AQ67" s="338"/>
      <c r="AR67" s="336"/>
      <c r="AS67" s="337"/>
      <c r="AT67" s="337"/>
      <c r="AU67" s="337"/>
      <c r="AV67" s="337"/>
      <c r="AW67" s="337"/>
      <c r="AX67" s="338"/>
      <c r="AY67" s="336"/>
      <c r="AZ67" s="337"/>
      <c r="BA67" s="339"/>
      <c r="BB67" s="990"/>
      <c r="BC67" s="991"/>
      <c r="BD67" s="949"/>
      <c r="BE67" s="950"/>
      <c r="BF67" s="951"/>
      <c r="BG67" s="952"/>
      <c r="BH67" s="952"/>
      <c r="BI67" s="952"/>
      <c r="BJ67" s="953"/>
    </row>
    <row r="68" spans="2:62" ht="20.25" hidden="1" customHeight="1">
      <c r="B68" s="993"/>
      <c r="C68" s="1007"/>
      <c r="D68" s="1008"/>
      <c r="E68" s="323"/>
      <c r="F68" s="324">
        <f>C67</f>
        <v>0</v>
      </c>
      <c r="G68" s="323"/>
      <c r="H68" s="324">
        <f>I67</f>
        <v>0</v>
      </c>
      <c r="I68" s="1009"/>
      <c r="J68" s="1010"/>
      <c r="K68" s="1011"/>
      <c r="L68" s="1012"/>
      <c r="M68" s="1012"/>
      <c r="N68" s="1008"/>
      <c r="O68" s="984"/>
      <c r="P68" s="985"/>
      <c r="Q68" s="985"/>
      <c r="R68" s="985"/>
      <c r="S68" s="986"/>
      <c r="T68" s="340" t="s">
        <v>687</v>
      </c>
      <c r="U68" s="341"/>
      <c r="V68" s="342"/>
      <c r="W68" s="328" t="str">
        <f>IF(W67="","",VLOOKUP(W67,シフト記号表!$C$6:$L$47,10,FALSE))</f>
        <v/>
      </c>
      <c r="X68" s="329" t="str">
        <f>IF(X67="","",VLOOKUP(X67,シフト記号表!$C$6:$L$47,10,FALSE))</f>
        <v/>
      </c>
      <c r="Y68" s="329" t="str">
        <f>IF(Y67="","",VLOOKUP(Y67,シフト記号表!$C$6:$L$47,10,FALSE))</f>
        <v/>
      </c>
      <c r="Z68" s="329" t="str">
        <f>IF(Z67="","",VLOOKUP(Z67,シフト記号表!$C$6:$L$47,10,FALSE))</f>
        <v/>
      </c>
      <c r="AA68" s="329" t="str">
        <f>IF(AA67="","",VLOOKUP(AA67,シフト記号表!$C$6:$L$47,10,FALSE))</f>
        <v/>
      </c>
      <c r="AB68" s="329" t="str">
        <f>IF(AB67="","",VLOOKUP(AB67,シフト記号表!$C$6:$L$47,10,FALSE))</f>
        <v/>
      </c>
      <c r="AC68" s="330" t="str">
        <f>IF(AC67="","",VLOOKUP(AC67,シフト記号表!$C$6:$L$47,10,FALSE))</f>
        <v/>
      </c>
      <c r="AD68" s="328" t="str">
        <f>IF(AD67="","",VLOOKUP(AD67,シフト記号表!$C$6:$L$47,10,FALSE))</f>
        <v/>
      </c>
      <c r="AE68" s="329" t="str">
        <f>IF(AE67="","",VLOOKUP(AE67,シフト記号表!$C$6:$L$47,10,FALSE))</f>
        <v/>
      </c>
      <c r="AF68" s="329" t="str">
        <f>IF(AF67="","",VLOOKUP(AF67,シフト記号表!$C$6:$L$47,10,FALSE))</f>
        <v/>
      </c>
      <c r="AG68" s="329" t="str">
        <f>IF(AG67="","",VLOOKUP(AG67,シフト記号表!$C$6:$L$47,10,FALSE))</f>
        <v/>
      </c>
      <c r="AH68" s="329" t="str">
        <f>IF(AH67="","",VLOOKUP(AH67,シフト記号表!$C$6:$L$47,10,FALSE))</f>
        <v/>
      </c>
      <c r="AI68" s="329" t="str">
        <f>IF(AI67="","",VLOOKUP(AI67,シフト記号表!$C$6:$L$47,10,FALSE))</f>
        <v/>
      </c>
      <c r="AJ68" s="330" t="str">
        <f>IF(AJ67="","",VLOOKUP(AJ67,シフト記号表!$C$6:$L$47,10,FALSE))</f>
        <v/>
      </c>
      <c r="AK68" s="328" t="str">
        <f>IF(AK67="","",VLOOKUP(AK67,シフト記号表!$C$6:$L$47,10,FALSE))</f>
        <v/>
      </c>
      <c r="AL68" s="329" t="str">
        <f>IF(AL67="","",VLOOKUP(AL67,シフト記号表!$C$6:$L$47,10,FALSE))</f>
        <v/>
      </c>
      <c r="AM68" s="329" t="str">
        <f>IF(AM67="","",VLOOKUP(AM67,シフト記号表!$C$6:$L$47,10,FALSE))</f>
        <v/>
      </c>
      <c r="AN68" s="329" t="str">
        <f>IF(AN67="","",VLOOKUP(AN67,シフト記号表!$C$6:$L$47,10,FALSE))</f>
        <v/>
      </c>
      <c r="AO68" s="329" t="str">
        <f>IF(AO67="","",VLOOKUP(AO67,シフト記号表!$C$6:$L$47,10,FALSE))</f>
        <v/>
      </c>
      <c r="AP68" s="329" t="str">
        <f>IF(AP67="","",VLOOKUP(AP67,シフト記号表!$C$6:$L$47,10,FALSE))</f>
        <v/>
      </c>
      <c r="AQ68" s="330" t="str">
        <f>IF(AQ67="","",VLOOKUP(AQ67,シフト記号表!$C$6:$L$47,10,FALSE))</f>
        <v/>
      </c>
      <c r="AR68" s="328" t="str">
        <f>IF(AR67="","",VLOOKUP(AR67,シフト記号表!$C$6:$L$47,10,FALSE))</f>
        <v/>
      </c>
      <c r="AS68" s="329" t="str">
        <f>IF(AS67="","",VLOOKUP(AS67,シフト記号表!$C$6:$L$47,10,FALSE))</f>
        <v/>
      </c>
      <c r="AT68" s="329" t="str">
        <f>IF(AT67="","",VLOOKUP(AT67,シフト記号表!$C$6:$L$47,10,FALSE))</f>
        <v/>
      </c>
      <c r="AU68" s="329" t="str">
        <f>IF(AU67="","",VLOOKUP(AU67,シフト記号表!$C$6:$L$47,10,FALSE))</f>
        <v/>
      </c>
      <c r="AV68" s="329" t="str">
        <f>IF(AV67="","",VLOOKUP(AV67,シフト記号表!$C$6:$L$47,10,FALSE))</f>
        <v/>
      </c>
      <c r="AW68" s="329" t="str">
        <f>IF(AW67="","",VLOOKUP(AW67,シフト記号表!$C$6:$L$47,10,FALSE))</f>
        <v/>
      </c>
      <c r="AX68" s="330" t="str">
        <f>IF(AX67="","",VLOOKUP(AX67,シフト記号表!$C$6:$L$47,10,FALSE))</f>
        <v/>
      </c>
      <c r="AY68" s="328" t="str">
        <f>IF(AY67="","",VLOOKUP(AY67,シフト記号表!$C$6:$L$47,10,FALSE))</f>
        <v/>
      </c>
      <c r="AZ68" s="329" t="str">
        <f>IF(AZ67="","",VLOOKUP(AZ67,シフト記号表!$C$6:$L$47,10,FALSE))</f>
        <v/>
      </c>
      <c r="BA68" s="329" t="str">
        <f>IF(BA67="","",VLOOKUP(BA67,シフト記号表!$C$6:$L$47,10,FALSE))</f>
        <v/>
      </c>
      <c r="BB68" s="1004">
        <f>IF($BE$3="４週",SUM(W68:AX68),IF($BE$3="暦月",SUM(W68:BA68),""))</f>
        <v>0</v>
      </c>
      <c r="BC68" s="1005"/>
      <c r="BD68" s="1006">
        <f>IF($BE$3="４週",BB68/4,IF($BE$3="暦月",(BB68/($BE$8/7)),""))</f>
        <v>0</v>
      </c>
      <c r="BE68" s="1005"/>
      <c r="BF68" s="1001"/>
      <c r="BG68" s="1002"/>
      <c r="BH68" s="1002"/>
      <c r="BI68" s="1002"/>
      <c r="BJ68" s="1003"/>
    </row>
    <row r="69" spans="2:62" ht="20.25" hidden="1" customHeight="1">
      <c r="B69" s="970">
        <f>B67+1</f>
        <v>27</v>
      </c>
      <c r="C69" s="972"/>
      <c r="D69" s="973"/>
      <c r="E69" s="323"/>
      <c r="F69" s="324"/>
      <c r="G69" s="323"/>
      <c r="H69" s="324"/>
      <c r="I69" s="976"/>
      <c r="J69" s="977"/>
      <c r="K69" s="980"/>
      <c r="L69" s="981"/>
      <c r="M69" s="981"/>
      <c r="N69" s="973"/>
      <c r="O69" s="984"/>
      <c r="P69" s="985"/>
      <c r="Q69" s="985"/>
      <c r="R69" s="985"/>
      <c r="S69" s="986"/>
      <c r="T69" s="343" t="s">
        <v>682</v>
      </c>
      <c r="U69" s="344"/>
      <c r="V69" s="345"/>
      <c r="W69" s="336"/>
      <c r="X69" s="337"/>
      <c r="Y69" s="337"/>
      <c r="Z69" s="337"/>
      <c r="AA69" s="337"/>
      <c r="AB69" s="337"/>
      <c r="AC69" s="338"/>
      <c r="AD69" s="336"/>
      <c r="AE69" s="337"/>
      <c r="AF69" s="337"/>
      <c r="AG69" s="337"/>
      <c r="AH69" s="337"/>
      <c r="AI69" s="337"/>
      <c r="AJ69" s="338"/>
      <c r="AK69" s="336"/>
      <c r="AL69" s="337"/>
      <c r="AM69" s="337"/>
      <c r="AN69" s="337"/>
      <c r="AO69" s="337"/>
      <c r="AP69" s="337"/>
      <c r="AQ69" s="338"/>
      <c r="AR69" s="336"/>
      <c r="AS69" s="337"/>
      <c r="AT69" s="337"/>
      <c r="AU69" s="337"/>
      <c r="AV69" s="337"/>
      <c r="AW69" s="337"/>
      <c r="AX69" s="338"/>
      <c r="AY69" s="336"/>
      <c r="AZ69" s="337"/>
      <c r="BA69" s="339"/>
      <c r="BB69" s="990"/>
      <c r="BC69" s="991"/>
      <c r="BD69" s="949"/>
      <c r="BE69" s="950"/>
      <c r="BF69" s="951"/>
      <c r="BG69" s="952"/>
      <c r="BH69" s="952"/>
      <c r="BI69" s="952"/>
      <c r="BJ69" s="953"/>
    </row>
    <row r="70" spans="2:62" ht="20.25" hidden="1" customHeight="1">
      <c r="B70" s="993"/>
      <c r="C70" s="1007"/>
      <c r="D70" s="1008"/>
      <c r="E70" s="323"/>
      <c r="F70" s="324">
        <f>C69</f>
        <v>0</v>
      </c>
      <c r="G70" s="323"/>
      <c r="H70" s="324">
        <f>I69</f>
        <v>0</v>
      </c>
      <c r="I70" s="1009"/>
      <c r="J70" s="1010"/>
      <c r="K70" s="1011"/>
      <c r="L70" s="1012"/>
      <c r="M70" s="1012"/>
      <c r="N70" s="1008"/>
      <c r="O70" s="984"/>
      <c r="P70" s="985"/>
      <c r="Q70" s="985"/>
      <c r="R70" s="985"/>
      <c r="S70" s="986"/>
      <c r="T70" s="340" t="s">
        <v>687</v>
      </c>
      <c r="U70" s="341"/>
      <c r="V70" s="342"/>
      <c r="W70" s="328" t="str">
        <f>IF(W69="","",VLOOKUP(W69,シフト記号表!$C$6:$L$47,10,FALSE))</f>
        <v/>
      </c>
      <c r="X70" s="329" t="str">
        <f>IF(X69="","",VLOOKUP(X69,シフト記号表!$C$6:$L$47,10,FALSE))</f>
        <v/>
      </c>
      <c r="Y70" s="329" t="str">
        <f>IF(Y69="","",VLOOKUP(Y69,シフト記号表!$C$6:$L$47,10,FALSE))</f>
        <v/>
      </c>
      <c r="Z70" s="329" t="str">
        <f>IF(Z69="","",VLOOKUP(Z69,シフト記号表!$C$6:$L$47,10,FALSE))</f>
        <v/>
      </c>
      <c r="AA70" s="329" t="str">
        <f>IF(AA69="","",VLOOKUP(AA69,シフト記号表!$C$6:$L$47,10,FALSE))</f>
        <v/>
      </c>
      <c r="AB70" s="329" t="str">
        <f>IF(AB69="","",VLOOKUP(AB69,シフト記号表!$C$6:$L$47,10,FALSE))</f>
        <v/>
      </c>
      <c r="AC70" s="330" t="str">
        <f>IF(AC69="","",VLOOKUP(AC69,シフト記号表!$C$6:$L$47,10,FALSE))</f>
        <v/>
      </c>
      <c r="AD70" s="328" t="str">
        <f>IF(AD69="","",VLOOKUP(AD69,シフト記号表!$C$6:$L$47,10,FALSE))</f>
        <v/>
      </c>
      <c r="AE70" s="329" t="str">
        <f>IF(AE69="","",VLOOKUP(AE69,シフト記号表!$C$6:$L$47,10,FALSE))</f>
        <v/>
      </c>
      <c r="AF70" s="329" t="str">
        <f>IF(AF69="","",VLOOKUP(AF69,シフト記号表!$C$6:$L$47,10,FALSE))</f>
        <v/>
      </c>
      <c r="AG70" s="329" t="str">
        <f>IF(AG69="","",VLOOKUP(AG69,シフト記号表!$C$6:$L$47,10,FALSE))</f>
        <v/>
      </c>
      <c r="AH70" s="329" t="str">
        <f>IF(AH69="","",VLOOKUP(AH69,シフト記号表!$C$6:$L$47,10,FALSE))</f>
        <v/>
      </c>
      <c r="AI70" s="329" t="str">
        <f>IF(AI69="","",VLOOKUP(AI69,シフト記号表!$C$6:$L$47,10,FALSE))</f>
        <v/>
      </c>
      <c r="AJ70" s="330" t="str">
        <f>IF(AJ69="","",VLOOKUP(AJ69,シフト記号表!$C$6:$L$47,10,FALSE))</f>
        <v/>
      </c>
      <c r="AK70" s="328" t="str">
        <f>IF(AK69="","",VLOOKUP(AK69,シフト記号表!$C$6:$L$47,10,FALSE))</f>
        <v/>
      </c>
      <c r="AL70" s="329" t="str">
        <f>IF(AL69="","",VLOOKUP(AL69,シフト記号表!$C$6:$L$47,10,FALSE))</f>
        <v/>
      </c>
      <c r="AM70" s="329" t="str">
        <f>IF(AM69="","",VLOOKUP(AM69,シフト記号表!$C$6:$L$47,10,FALSE))</f>
        <v/>
      </c>
      <c r="AN70" s="329" t="str">
        <f>IF(AN69="","",VLOOKUP(AN69,シフト記号表!$C$6:$L$47,10,FALSE))</f>
        <v/>
      </c>
      <c r="AO70" s="329" t="str">
        <f>IF(AO69="","",VLOOKUP(AO69,シフト記号表!$C$6:$L$47,10,FALSE))</f>
        <v/>
      </c>
      <c r="AP70" s="329" t="str">
        <f>IF(AP69="","",VLOOKUP(AP69,シフト記号表!$C$6:$L$47,10,FALSE))</f>
        <v/>
      </c>
      <c r="AQ70" s="330" t="str">
        <f>IF(AQ69="","",VLOOKUP(AQ69,シフト記号表!$C$6:$L$47,10,FALSE))</f>
        <v/>
      </c>
      <c r="AR70" s="328" t="str">
        <f>IF(AR69="","",VLOOKUP(AR69,シフト記号表!$C$6:$L$47,10,FALSE))</f>
        <v/>
      </c>
      <c r="AS70" s="329" t="str">
        <f>IF(AS69="","",VLOOKUP(AS69,シフト記号表!$C$6:$L$47,10,FALSE))</f>
        <v/>
      </c>
      <c r="AT70" s="329" t="str">
        <f>IF(AT69="","",VLOOKUP(AT69,シフト記号表!$C$6:$L$47,10,FALSE))</f>
        <v/>
      </c>
      <c r="AU70" s="329" t="str">
        <f>IF(AU69="","",VLOOKUP(AU69,シフト記号表!$C$6:$L$47,10,FALSE))</f>
        <v/>
      </c>
      <c r="AV70" s="329" t="str">
        <f>IF(AV69="","",VLOOKUP(AV69,シフト記号表!$C$6:$L$47,10,FALSE))</f>
        <v/>
      </c>
      <c r="AW70" s="329" t="str">
        <f>IF(AW69="","",VLOOKUP(AW69,シフト記号表!$C$6:$L$47,10,FALSE))</f>
        <v/>
      </c>
      <c r="AX70" s="330" t="str">
        <f>IF(AX69="","",VLOOKUP(AX69,シフト記号表!$C$6:$L$47,10,FALSE))</f>
        <v/>
      </c>
      <c r="AY70" s="328" t="str">
        <f>IF(AY69="","",VLOOKUP(AY69,シフト記号表!$C$6:$L$47,10,FALSE))</f>
        <v/>
      </c>
      <c r="AZ70" s="329" t="str">
        <f>IF(AZ69="","",VLOOKUP(AZ69,シフト記号表!$C$6:$L$47,10,FALSE))</f>
        <v/>
      </c>
      <c r="BA70" s="329" t="str">
        <f>IF(BA69="","",VLOOKUP(BA69,シフト記号表!$C$6:$L$47,10,FALSE))</f>
        <v/>
      </c>
      <c r="BB70" s="1004">
        <f>IF($BE$3="４週",SUM(W70:AX70),IF($BE$3="暦月",SUM(W70:BA70),""))</f>
        <v>0</v>
      </c>
      <c r="BC70" s="1005"/>
      <c r="BD70" s="1006">
        <f>IF($BE$3="４週",BB70/4,IF($BE$3="暦月",(BB70/($BE$8/7)),""))</f>
        <v>0</v>
      </c>
      <c r="BE70" s="1005"/>
      <c r="BF70" s="1001"/>
      <c r="BG70" s="1002"/>
      <c r="BH70" s="1002"/>
      <c r="BI70" s="1002"/>
      <c r="BJ70" s="1003"/>
    </row>
    <row r="71" spans="2:62" ht="20.25" hidden="1" customHeight="1">
      <c r="B71" s="970">
        <f>B69+1</f>
        <v>28</v>
      </c>
      <c r="C71" s="972"/>
      <c r="D71" s="973"/>
      <c r="E71" s="323"/>
      <c r="F71" s="324"/>
      <c r="G71" s="323"/>
      <c r="H71" s="324"/>
      <c r="I71" s="976"/>
      <c r="J71" s="977"/>
      <c r="K71" s="980"/>
      <c r="L71" s="981"/>
      <c r="M71" s="981"/>
      <c r="N71" s="973"/>
      <c r="O71" s="984"/>
      <c r="P71" s="985"/>
      <c r="Q71" s="985"/>
      <c r="R71" s="985"/>
      <c r="S71" s="986"/>
      <c r="T71" s="343" t="s">
        <v>682</v>
      </c>
      <c r="U71" s="344"/>
      <c r="V71" s="345"/>
      <c r="W71" s="336"/>
      <c r="X71" s="337"/>
      <c r="Y71" s="337"/>
      <c r="Z71" s="337"/>
      <c r="AA71" s="337"/>
      <c r="AB71" s="337"/>
      <c r="AC71" s="338"/>
      <c r="AD71" s="336"/>
      <c r="AE71" s="337"/>
      <c r="AF71" s="337"/>
      <c r="AG71" s="337"/>
      <c r="AH71" s="337"/>
      <c r="AI71" s="337"/>
      <c r="AJ71" s="338"/>
      <c r="AK71" s="336"/>
      <c r="AL71" s="337"/>
      <c r="AM71" s="337"/>
      <c r="AN71" s="337"/>
      <c r="AO71" s="337"/>
      <c r="AP71" s="337"/>
      <c r="AQ71" s="338"/>
      <c r="AR71" s="336"/>
      <c r="AS71" s="337"/>
      <c r="AT71" s="337"/>
      <c r="AU71" s="337"/>
      <c r="AV71" s="337"/>
      <c r="AW71" s="337"/>
      <c r="AX71" s="338"/>
      <c r="AY71" s="336"/>
      <c r="AZ71" s="337"/>
      <c r="BA71" s="339"/>
      <c r="BB71" s="990"/>
      <c r="BC71" s="991"/>
      <c r="BD71" s="949"/>
      <c r="BE71" s="950"/>
      <c r="BF71" s="951"/>
      <c r="BG71" s="952"/>
      <c r="BH71" s="952"/>
      <c r="BI71" s="952"/>
      <c r="BJ71" s="953"/>
    </row>
    <row r="72" spans="2:62" ht="20.25" hidden="1" customHeight="1">
      <c r="B72" s="993"/>
      <c r="C72" s="1007"/>
      <c r="D72" s="1008"/>
      <c r="E72" s="323"/>
      <c r="F72" s="324">
        <f>C71</f>
        <v>0</v>
      </c>
      <c r="G72" s="323"/>
      <c r="H72" s="324">
        <f>I71</f>
        <v>0</v>
      </c>
      <c r="I72" s="1009"/>
      <c r="J72" s="1010"/>
      <c r="K72" s="1011"/>
      <c r="L72" s="1012"/>
      <c r="M72" s="1012"/>
      <c r="N72" s="1008"/>
      <c r="O72" s="984"/>
      <c r="P72" s="985"/>
      <c r="Q72" s="985"/>
      <c r="R72" s="985"/>
      <c r="S72" s="986"/>
      <c r="T72" s="340" t="s">
        <v>687</v>
      </c>
      <c r="U72" s="341"/>
      <c r="V72" s="342"/>
      <c r="W72" s="328" t="str">
        <f>IF(W71="","",VLOOKUP(W71,シフト記号表!$C$6:$L$47,10,FALSE))</f>
        <v/>
      </c>
      <c r="X72" s="329" t="str">
        <f>IF(X71="","",VLOOKUP(X71,シフト記号表!$C$6:$L$47,10,FALSE))</f>
        <v/>
      </c>
      <c r="Y72" s="329" t="str">
        <f>IF(Y71="","",VLOOKUP(Y71,シフト記号表!$C$6:$L$47,10,FALSE))</f>
        <v/>
      </c>
      <c r="Z72" s="329" t="str">
        <f>IF(Z71="","",VLOOKUP(Z71,シフト記号表!$C$6:$L$47,10,FALSE))</f>
        <v/>
      </c>
      <c r="AA72" s="329" t="str">
        <f>IF(AA71="","",VLOOKUP(AA71,シフト記号表!$C$6:$L$47,10,FALSE))</f>
        <v/>
      </c>
      <c r="AB72" s="329" t="str">
        <f>IF(AB71="","",VLOOKUP(AB71,シフト記号表!$C$6:$L$47,10,FALSE))</f>
        <v/>
      </c>
      <c r="AC72" s="330" t="str">
        <f>IF(AC71="","",VLOOKUP(AC71,シフト記号表!$C$6:$L$47,10,FALSE))</f>
        <v/>
      </c>
      <c r="AD72" s="328" t="str">
        <f>IF(AD71="","",VLOOKUP(AD71,シフト記号表!$C$6:$L$47,10,FALSE))</f>
        <v/>
      </c>
      <c r="AE72" s="329" t="str">
        <f>IF(AE71="","",VLOOKUP(AE71,シフト記号表!$C$6:$L$47,10,FALSE))</f>
        <v/>
      </c>
      <c r="AF72" s="329" t="str">
        <f>IF(AF71="","",VLOOKUP(AF71,シフト記号表!$C$6:$L$47,10,FALSE))</f>
        <v/>
      </c>
      <c r="AG72" s="329" t="str">
        <f>IF(AG71="","",VLOOKUP(AG71,シフト記号表!$C$6:$L$47,10,FALSE))</f>
        <v/>
      </c>
      <c r="AH72" s="329" t="str">
        <f>IF(AH71="","",VLOOKUP(AH71,シフト記号表!$C$6:$L$47,10,FALSE))</f>
        <v/>
      </c>
      <c r="AI72" s="329" t="str">
        <f>IF(AI71="","",VLOOKUP(AI71,シフト記号表!$C$6:$L$47,10,FALSE))</f>
        <v/>
      </c>
      <c r="AJ72" s="330" t="str">
        <f>IF(AJ71="","",VLOOKUP(AJ71,シフト記号表!$C$6:$L$47,10,FALSE))</f>
        <v/>
      </c>
      <c r="AK72" s="328" t="str">
        <f>IF(AK71="","",VLOOKUP(AK71,シフト記号表!$C$6:$L$47,10,FALSE))</f>
        <v/>
      </c>
      <c r="AL72" s="329" t="str">
        <f>IF(AL71="","",VLOOKUP(AL71,シフト記号表!$C$6:$L$47,10,FALSE))</f>
        <v/>
      </c>
      <c r="AM72" s="329" t="str">
        <f>IF(AM71="","",VLOOKUP(AM71,シフト記号表!$C$6:$L$47,10,FALSE))</f>
        <v/>
      </c>
      <c r="AN72" s="329" t="str">
        <f>IF(AN71="","",VLOOKUP(AN71,シフト記号表!$C$6:$L$47,10,FALSE))</f>
        <v/>
      </c>
      <c r="AO72" s="329" t="str">
        <f>IF(AO71="","",VLOOKUP(AO71,シフト記号表!$C$6:$L$47,10,FALSE))</f>
        <v/>
      </c>
      <c r="AP72" s="329" t="str">
        <f>IF(AP71="","",VLOOKUP(AP71,シフト記号表!$C$6:$L$47,10,FALSE))</f>
        <v/>
      </c>
      <c r="AQ72" s="330" t="str">
        <f>IF(AQ71="","",VLOOKUP(AQ71,シフト記号表!$C$6:$L$47,10,FALSE))</f>
        <v/>
      </c>
      <c r="AR72" s="328" t="str">
        <f>IF(AR71="","",VLOOKUP(AR71,シフト記号表!$C$6:$L$47,10,FALSE))</f>
        <v/>
      </c>
      <c r="AS72" s="329" t="str">
        <f>IF(AS71="","",VLOOKUP(AS71,シフト記号表!$C$6:$L$47,10,FALSE))</f>
        <v/>
      </c>
      <c r="AT72" s="329" t="str">
        <f>IF(AT71="","",VLOOKUP(AT71,シフト記号表!$C$6:$L$47,10,FALSE))</f>
        <v/>
      </c>
      <c r="AU72" s="329" t="str">
        <f>IF(AU71="","",VLOOKUP(AU71,シフト記号表!$C$6:$L$47,10,FALSE))</f>
        <v/>
      </c>
      <c r="AV72" s="329" t="str">
        <f>IF(AV71="","",VLOOKUP(AV71,シフト記号表!$C$6:$L$47,10,FALSE))</f>
        <v/>
      </c>
      <c r="AW72" s="329" t="str">
        <f>IF(AW71="","",VLOOKUP(AW71,シフト記号表!$C$6:$L$47,10,FALSE))</f>
        <v/>
      </c>
      <c r="AX72" s="330" t="str">
        <f>IF(AX71="","",VLOOKUP(AX71,シフト記号表!$C$6:$L$47,10,FALSE))</f>
        <v/>
      </c>
      <c r="AY72" s="328" t="str">
        <f>IF(AY71="","",VLOOKUP(AY71,シフト記号表!$C$6:$L$47,10,FALSE))</f>
        <v/>
      </c>
      <c r="AZ72" s="329" t="str">
        <f>IF(AZ71="","",VLOOKUP(AZ71,シフト記号表!$C$6:$L$47,10,FALSE))</f>
        <v/>
      </c>
      <c r="BA72" s="329" t="str">
        <f>IF(BA71="","",VLOOKUP(BA71,シフト記号表!$C$6:$L$47,10,FALSE))</f>
        <v/>
      </c>
      <c r="BB72" s="1004">
        <f>IF($BE$3="４週",SUM(W72:AX72),IF($BE$3="暦月",SUM(W72:BA72),""))</f>
        <v>0</v>
      </c>
      <c r="BC72" s="1005"/>
      <c r="BD72" s="1006">
        <f>IF($BE$3="４週",BB72/4,IF($BE$3="暦月",(BB72/($BE$8/7)),""))</f>
        <v>0</v>
      </c>
      <c r="BE72" s="1005"/>
      <c r="BF72" s="1001"/>
      <c r="BG72" s="1002"/>
      <c r="BH72" s="1002"/>
      <c r="BI72" s="1002"/>
      <c r="BJ72" s="1003"/>
    </row>
    <row r="73" spans="2:62" ht="20.25" hidden="1" customHeight="1">
      <c r="B73" s="970">
        <f>B71+1</f>
        <v>29</v>
      </c>
      <c r="C73" s="972"/>
      <c r="D73" s="973"/>
      <c r="E73" s="323"/>
      <c r="F73" s="324"/>
      <c r="G73" s="323"/>
      <c r="H73" s="324"/>
      <c r="I73" s="976"/>
      <c r="J73" s="977"/>
      <c r="K73" s="980"/>
      <c r="L73" s="981"/>
      <c r="M73" s="981"/>
      <c r="N73" s="973"/>
      <c r="O73" s="984"/>
      <c r="P73" s="985"/>
      <c r="Q73" s="985"/>
      <c r="R73" s="985"/>
      <c r="S73" s="986"/>
      <c r="T73" s="343" t="s">
        <v>682</v>
      </c>
      <c r="U73" s="344"/>
      <c r="V73" s="345"/>
      <c r="W73" s="336"/>
      <c r="X73" s="337"/>
      <c r="Y73" s="337"/>
      <c r="Z73" s="337"/>
      <c r="AA73" s="337"/>
      <c r="AB73" s="337"/>
      <c r="AC73" s="338"/>
      <c r="AD73" s="336"/>
      <c r="AE73" s="337"/>
      <c r="AF73" s="337"/>
      <c r="AG73" s="337"/>
      <c r="AH73" s="337"/>
      <c r="AI73" s="337"/>
      <c r="AJ73" s="338"/>
      <c r="AK73" s="336"/>
      <c r="AL73" s="337"/>
      <c r="AM73" s="337"/>
      <c r="AN73" s="337"/>
      <c r="AO73" s="337"/>
      <c r="AP73" s="337"/>
      <c r="AQ73" s="338"/>
      <c r="AR73" s="336"/>
      <c r="AS73" s="337"/>
      <c r="AT73" s="337"/>
      <c r="AU73" s="337"/>
      <c r="AV73" s="337"/>
      <c r="AW73" s="337"/>
      <c r="AX73" s="338"/>
      <c r="AY73" s="336"/>
      <c r="AZ73" s="337"/>
      <c r="BA73" s="339"/>
      <c r="BB73" s="990"/>
      <c r="BC73" s="991"/>
      <c r="BD73" s="949"/>
      <c r="BE73" s="950"/>
      <c r="BF73" s="951"/>
      <c r="BG73" s="952"/>
      <c r="BH73" s="952"/>
      <c r="BI73" s="952"/>
      <c r="BJ73" s="953"/>
    </row>
    <row r="74" spans="2:62" ht="20.25" hidden="1" customHeight="1">
      <c r="B74" s="993"/>
      <c r="C74" s="994"/>
      <c r="D74" s="995"/>
      <c r="E74" s="346"/>
      <c r="F74" s="347">
        <f>C73</f>
        <v>0</v>
      </c>
      <c r="G74" s="346"/>
      <c r="H74" s="347">
        <f>I73</f>
        <v>0</v>
      </c>
      <c r="I74" s="996"/>
      <c r="J74" s="997"/>
      <c r="K74" s="998"/>
      <c r="L74" s="999"/>
      <c r="M74" s="999"/>
      <c r="N74" s="995"/>
      <c r="O74" s="984"/>
      <c r="P74" s="985"/>
      <c r="Q74" s="985"/>
      <c r="R74" s="985"/>
      <c r="S74" s="986"/>
      <c r="T74" s="340" t="s">
        <v>687</v>
      </c>
      <c r="U74" s="341"/>
      <c r="V74" s="342"/>
      <c r="W74" s="328" t="str">
        <f>IF(W73="","",VLOOKUP(W73,シフト記号表!$C$6:$L$47,10,FALSE))</f>
        <v/>
      </c>
      <c r="X74" s="329" t="str">
        <f>IF(X73="","",VLOOKUP(X73,シフト記号表!$C$6:$L$47,10,FALSE))</f>
        <v/>
      </c>
      <c r="Y74" s="329" t="str">
        <f>IF(Y73="","",VLOOKUP(Y73,シフト記号表!$C$6:$L$47,10,FALSE))</f>
        <v/>
      </c>
      <c r="Z74" s="329" t="str">
        <f>IF(Z73="","",VLOOKUP(Z73,シフト記号表!$C$6:$L$47,10,FALSE))</f>
        <v/>
      </c>
      <c r="AA74" s="329" t="str">
        <f>IF(AA73="","",VLOOKUP(AA73,シフト記号表!$C$6:$L$47,10,FALSE))</f>
        <v/>
      </c>
      <c r="AB74" s="329" t="str">
        <f>IF(AB73="","",VLOOKUP(AB73,シフト記号表!$C$6:$L$47,10,FALSE))</f>
        <v/>
      </c>
      <c r="AC74" s="330" t="str">
        <f>IF(AC73="","",VLOOKUP(AC73,シフト記号表!$C$6:$L$47,10,FALSE))</f>
        <v/>
      </c>
      <c r="AD74" s="328" t="str">
        <f>IF(AD73="","",VLOOKUP(AD73,シフト記号表!$C$6:$L$47,10,FALSE))</f>
        <v/>
      </c>
      <c r="AE74" s="329" t="str">
        <f>IF(AE73="","",VLOOKUP(AE73,シフト記号表!$C$6:$L$47,10,FALSE))</f>
        <v/>
      </c>
      <c r="AF74" s="329" t="str">
        <f>IF(AF73="","",VLOOKUP(AF73,シフト記号表!$C$6:$L$47,10,FALSE))</f>
        <v/>
      </c>
      <c r="AG74" s="329" t="str">
        <f>IF(AG73="","",VLOOKUP(AG73,シフト記号表!$C$6:$L$47,10,FALSE))</f>
        <v/>
      </c>
      <c r="AH74" s="329" t="str">
        <f>IF(AH73="","",VLOOKUP(AH73,シフト記号表!$C$6:$L$47,10,FALSE))</f>
        <v/>
      </c>
      <c r="AI74" s="329" t="str">
        <f>IF(AI73="","",VLOOKUP(AI73,シフト記号表!$C$6:$L$47,10,FALSE))</f>
        <v/>
      </c>
      <c r="AJ74" s="330" t="str">
        <f>IF(AJ73="","",VLOOKUP(AJ73,シフト記号表!$C$6:$L$47,10,FALSE))</f>
        <v/>
      </c>
      <c r="AK74" s="328" t="str">
        <f>IF(AK73="","",VLOOKUP(AK73,シフト記号表!$C$6:$L$47,10,FALSE))</f>
        <v/>
      </c>
      <c r="AL74" s="329" t="str">
        <f>IF(AL73="","",VLOOKUP(AL73,シフト記号表!$C$6:$L$47,10,FALSE))</f>
        <v/>
      </c>
      <c r="AM74" s="329" t="str">
        <f>IF(AM73="","",VLOOKUP(AM73,シフト記号表!$C$6:$L$47,10,FALSE))</f>
        <v/>
      </c>
      <c r="AN74" s="329" t="str">
        <f>IF(AN73="","",VLOOKUP(AN73,シフト記号表!$C$6:$L$47,10,FALSE))</f>
        <v/>
      </c>
      <c r="AO74" s="329" t="str">
        <f>IF(AO73="","",VLOOKUP(AO73,シフト記号表!$C$6:$L$47,10,FALSE))</f>
        <v/>
      </c>
      <c r="AP74" s="329" t="str">
        <f>IF(AP73="","",VLOOKUP(AP73,シフト記号表!$C$6:$L$47,10,FALSE))</f>
        <v/>
      </c>
      <c r="AQ74" s="330" t="str">
        <f>IF(AQ73="","",VLOOKUP(AQ73,シフト記号表!$C$6:$L$47,10,FALSE))</f>
        <v/>
      </c>
      <c r="AR74" s="328" t="str">
        <f>IF(AR73="","",VLOOKUP(AR73,シフト記号表!$C$6:$L$47,10,FALSE))</f>
        <v/>
      </c>
      <c r="AS74" s="329" t="str">
        <f>IF(AS73="","",VLOOKUP(AS73,シフト記号表!$C$6:$L$47,10,FALSE))</f>
        <v/>
      </c>
      <c r="AT74" s="329" t="str">
        <f>IF(AT73="","",VLOOKUP(AT73,シフト記号表!$C$6:$L$47,10,FALSE))</f>
        <v/>
      </c>
      <c r="AU74" s="329" t="str">
        <f>IF(AU73="","",VLOOKUP(AU73,シフト記号表!$C$6:$L$47,10,FALSE))</f>
        <v/>
      </c>
      <c r="AV74" s="329" t="str">
        <f>IF(AV73="","",VLOOKUP(AV73,シフト記号表!$C$6:$L$47,10,FALSE))</f>
        <v/>
      </c>
      <c r="AW74" s="329" t="str">
        <f>IF(AW73="","",VLOOKUP(AW73,シフト記号表!$C$6:$L$47,10,FALSE))</f>
        <v/>
      </c>
      <c r="AX74" s="330" t="str">
        <f>IF(AX73="","",VLOOKUP(AX73,シフト記号表!$C$6:$L$47,10,FALSE))</f>
        <v/>
      </c>
      <c r="AY74" s="328" t="str">
        <f>IF(AY73="","",VLOOKUP(AY73,シフト記号表!$C$6:$L$47,10,FALSE))</f>
        <v/>
      </c>
      <c r="AZ74" s="329" t="str">
        <f>IF(AZ73="","",VLOOKUP(AZ73,シフト記号表!$C$6:$L$47,10,FALSE))</f>
        <v/>
      </c>
      <c r="BA74" s="329" t="str">
        <f>IF(BA73="","",VLOOKUP(BA73,シフト記号表!$C$6:$L$47,10,FALSE))</f>
        <v/>
      </c>
      <c r="BB74" s="967">
        <f>IF($BE$3="４週",SUM(W74:AX74),IF($BE$3="暦月",SUM(W74:BA74),""))</f>
        <v>0</v>
      </c>
      <c r="BC74" s="968"/>
      <c r="BD74" s="969">
        <f>IF($BE$3="４週",BB74/4,IF($BE$3="暦月",(BB74/($BE$8/7)),""))</f>
        <v>0</v>
      </c>
      <c r="BE74" s="968"/>
      <c r="BF74" s="964"/>
      <c r="BG74" s="965"/>
      <c r="BH74" s="965"/>
      <c r="BI74" s="965"/>
      <c r="BJ74" s="966"/>
    </row>
    <row r="75" spans="2:62" ht="20.25" hidden="1" customHeight="1">
      <c r="B75" s="970">
        <f>B73+1</f>
        <v>30</v>
      </c>
      <c r="C75" s="972"/>
      <c r="D75" s="973"/>
      <c r="E75" s="323"/>
      <c r="F75" s="324"/>
      <c r="G75" s="323"/>
      <c r="H75" s="324"/>
      <c r="I75" s="976"/>
      <c r="J75" s="977"/>
      <c r="K75" s="980"/>
      <c r="L75" s="981"/>
      <c r="M75" s="981"/>
      <c r="N75" s="973"/>
      <c r="O75" s="984"/>
      <c r="P75" s="985"/>
      <c r="Q75" s="985"/>
      <c r="R75" s="985"/>
      <c r="S75" s="986"/>
      <c r="T75" s="343" t="s">
        <v>682</v>
      </c>
      <c r="U75" s="344"/>
      <c r="V75" s="345"/>
      <c r="W75" s="336"/>
      <c r="X75" s="337"/>
      <c r="Y75" s="337"/>
      <c r="Z75" s="337"/>
      <c r="AA75" s="337"/>
      <c r="AB75" s="337"/>
      <c r="AC75" s="338"/>
      <c r="AD75" s="336"/>
      <c r="AE75" s="337"/>
      <c r="AF75" s="337"/>
      <c r="AG75" s="337"/>
      <c r="AH75" s="337"/>
      <c r="AI75" s="337"/>
      <c r="AJ75" s="338"/>
      <c r="AK75" s="336"/>
      <c r="AL75" s="337"/>
      <c r="AM75" s="337"/>
      <c r="AN75" s="337"/>
      <c r="AO75" s="337"/>
      <c r="AP75" s="337"/>
      <c r="AQ75" s="338"/>
      <c r="AR75" s="336"/>
      <c r="AS75" s="337"/>
      <c r="AT75" s="337"/>
      <c r="AU75" s="337"/>
      <c r="AV75" s="337"/>
      <c r="AW75" s="337"/>
      <c r="AX75" s="338"/>
      <c r="AY75" s="336"/>
      <c r="AZ75" s="337"/>
      <c r="BA75" s="339"/>
      <c r="BB75" s="990"/>
      <c r="BC75" s="991"/>
      <c r="BD75" s="949"/>
      <c r="BE75" s="950"/>
      <c r="BF75" s="951"/>
      <c r="BG75" s="952"/>
      <c r="BH75" s="952"/>
      <c r="BI75" s="952"/>
      <c r="BJ75" s="953"/>
    </row>
    <row r="76" spans="2:62" ht="20.25" hidden="1" customHeight="1">
      <c r="B76" s="993"/>
      <c r="C76" s="994"/>
      <c r="D76" s="995"/>
      <c r="E76" s="346"/>
      <c r="F76" s="347">
        <f>C75</f>
        <v>0</v>
      </c>
      <c r="G76" s="346"/>
      <c r="H76" s="347">
        <f>I75</f>
        <v>0</v>
      </c>
      <c r="I76" s="996"/>
      <c r="J76" s="997"/>
      <c r="K76" s="998"/>
      <c r="L76" s="999"/>
      <c r="M76" s="999"/>
      <c r="N76" s="995"/>
      <c r="O76" s="984"/>
      <c r="P76" s="985"/>
      <c r="Q76" s="985"/>
      <c r="R76" s="985"/>
      <c r="S76" s="986"/>
      <c r="T76" s="340" t="s">
        <v>687</v>
      </c>
      <c r="U76" s="341"/>
      <c r="V76" s="342"/>
      <c r="W76" s="328" t="str">
        <f>IF(W75="","",VLOOKUP(W75,シフト記号表!$C$6:$L$47,10,FALSE))</f>
        <v/>
      </c>
      <c r="X76" s="329" t="str">
        <f>IF(X75="","",VLOOKUP(X75,シフト記号表!$C$6:$L$47,10,FALSE))</f>
        <v/>
      </c>
      <c r="Y76" s="329" t="str">
        <f>IF(Y75="","",VLOOKUP(Y75,シフト記号表!$C$6:$L$47,10,FALSE))</f>
        <v/>
      </c>
      <c r="Z76" s="329" t="str">
        <f>IF(Z75="","",VLOOKUP(Z75,シフト記号表!$C$6:$L$47,10,FALSE))</f>
        <v/>
      </c>
      <c r="AA76" s="329" t="str">
        <f>IF(AA75="","",VLOOKUP(AA75,シフト記号表!$C$6:$L$47,10,FALSE))</f>
        <v/>
      </c>
      <c r="AB76" s="329" t="str">
        <f>IF(AB75="","",VLOOKUP(AB75,シフト記号表!$C$6:$L$47,10,FALSE))</f>
        <v/>
      </c>
      <c r="AC76" s="330" t="str">
        <f>IF(AC75="","",VLOOKUP(AC75,シフト記号表!$C$6:$L$47,10,FALSE))</f>
        <v/>
      </c>
      <c r="AD76" s="328" t="str">
        <f>IF(AD75="","",VLOOKUP(AD75,シフト記号表!$C$6:$L$47,10,FALSE))</f>
        <v/>
      </c>
      <c r="AE76" s="329" t="str">
        <f>IF(AE75="","",VLOOKUP(AE75,シフト記号表!$C$6:$L$47,10,FALSE))</f>
        <v/>
      </c>
      <c r="AF76" s="329" t="str">
        <f>IF(AF75="","",VLOOKUP(AF75,シフト記号表!$C$6:$L$47,10,FALSE))</f>
        <v/>
      </c>
      <c r="AG76" s="329" t="str">
        <f>IF(AG75="","",VLOOKUP(AG75,シフト記号表!$C$6:$L$47,10,FALSE))</f>
        <v/>
      </c>
      <c r="AH76" s="329" t="str">
        <f>IF(AH75="","",VLOOKUP(AH75,シフト記号表!$C$6:$L$47,10,FALSE))</f>
        <v/>
      </c>
      <c r="AI76" s="329" t="str">
        <f>IF(AI75="","",VLOOKUP(AI75,シフト記号表!$C$6:$L$47,10,FALSE))</f>
        <v/>
      </c>
      <c r="AJ76" s="330" t="str">
        <f>IF(AJ75="","",VLOOKUP(AJ75,シフト記号表!$C$6:$L$47,10,FALSE))</f>
        <v/>
      </c>
      <c r="AK76" s="328" t="str">
        <f>IF(AK75="","",VLOOKUP(AK75,シフト記号表!$C$6:$L$47,10,FALSE))</f>
        <v/>
      </c>
      <c r="AL76" s="329" t="str">
        <f>IF(AL75="","",VLOOKUP(AL75,シフト記号表!$C$6:$L$47,10,FALSE))</f>
        <v/>
      </c>
      <c r="AM76" s="329" t="str">
        <f>IF(AM75="","",VLOOKUP(AM75,シフト記号表!$C$6:$L$47,10,FALSE))</f>
        <v/>
      </c>
      <c r="AN76" s="329" t="str">
        <f>IF(AN75="","",VLOOKUP(AN75,シフト記号表!$C$6:$L$47,10,FALSE))</f>
        <v/>
      </c>
      <c r="AO76" s="329" t="str">
        <f>IF(AO75="","",VLOOKUP(AO75,シフト記号表!$C$6:$L$47,10,FALSE))</f>
        <v/>
      </c>
      <c r="AP76" s="329" t="str">
        <f>IF(AP75="","",VLOOKUP(AP75,シフト記号表!$C$6:$L$47,10,FALSE))</f>
        <v/>
      </c>
      <c r="AQ76" s="330" t="str">
        <f>IF(AQ75="","",VLOOKUP(AQ75,シフト記号表!$C$6:$L$47,10,FALSE))</f>
        <v/>
      </c>
      <c r="AR76" s="328" t="str">
        <f>IF(AR75="","",VLOOKUP(AR75,シフト記号表!$C$6:$L$47,10,FALSE))</f>
        <v/>
      </c>
      <c r="AS76" s="329" t="str">
        <f>IF(AS75="","",VLOOKUP(AS75,シフト記号表!$C$6:$L$47,10,FALSE))</f>
        <v/>
      </c>
      <c r="AT76" s="329" t="str">
        <f>IF(AT75="","",VLOOKUP(AT75,シフト記号表!$C$6:$L$47,10,FALSE))</f>
        <v/>
      </c>
      <c r="AU76" s="329" t="str">
        <f>IF(AU75="","",VLOOKUP(AU75,シフト記号表!$C$6:$L$47,10,FALSE))</f>
        <v/>
      </c>
      <c r="AV76" s="329" t="str">
        <f>IF(AV75="","",VLOOKUP(AV75,シフト記号表!$C$6:$L$47,10,FALSE))</f>
        <v/>
      </c>
      <c r="AW76" s="329" t="str">
        <f>IF(AW75="","",VLOOKUP(AW75,シフト記号表!$C$6:$L$47,10,FALSE))</f>
        <v/>
      </c>
      <c r="AX76" s="330" t="str">
        <f>IF(AX75="","",VLOOKUP(AX75,シフト記号表!$C$6:$L$47,10,FALSE))</f>
        <v/>
      </c>
      <c r="AY76" s="328" t="str">
        <f>IF(AY75="","",VLOOKUP(AY75,シフト記号表!$C$6:$L$47,10,FALSE))</f>
        <v/>
      </c>
      <c r="AZ76" s="329" t="str">
        <f>IF(AZ75="","",VLOOKUP(AZ75,シフト記号表!$C$6:$L$47,10,FALSE))</f>
        <v/>
      </c>
      <c r="BA76" s="329" t="str">
        <f>IF(BA75="","",VLOOKUP(BA75,シフト記号表!$C$6:$L$47,10,FALSE))</f>
        <v/>
      </c>
      <c r="BB76" s="967">
        <f>IF($BE$3="４週",SUM(W76:AX76),IF($BE$3="暦月",SUM(W76:BA76),""))</f>
        <v>0</v>
      </c>
      <c r="BC76" s="968"/>
      <c r="BD76" s="969">
        <f>IF($BE$3="４週",BB76/4,IF($BE$3="暦月",(BB76/($BE$8/7)),""))</f>
        <v>0</v>
      </c>
      <c r="BE76" s="968"/>
      <c r="BF76" s="964"/>
      <c r="BG76" s="965"/>
      <c r="BH76" s="965"/>
      <c r="BI76" s="965"/>
      <c r="BJ76" s="966"/>
    </row>
    <row r="77" spans="2:62" ht="20.25" hidden="1" customHeight="1">
      <c r="B77" s="970">
        <f>B75+1</f>
        <v>31</v>
      </c>
      <c r="C77" s="972"/>
      <c r="D77" s="973"/>
      <c r="E77" s="323"/>
      <c r="F77" s="324"/>
      <c r="G77" s="323"/>
      <c r="H77" s="324"/>
      <c r="I77" s="976"/>
      <c r="J77" s="977"/>
      <c r="K77" s="980"/>
      <c r="L77" s="981"/>
      <c r="M77" s="981"/>
      <c r="N77" s="973"/>
      <c r="O77" s="984"/>
      <c r="P77" s="985"/>
      <c r="Q77" s="985"/>
      <c r="R77" s="985"/>
      <c r="S77" s="986"/>
      <c r="T77" s="343" t="s">
        <v>682</v>
      </c>
      <c r="U77" s="344"/>
      <c r="V77" s="345"/>
      <c r="W77" s="336"/>
      <c r="X77" s="337"/>
      <c r="Y77" s="337"/>
      <c r="Z77" s="337"/>
      <c r="AA77" s="337"/>
      <c r="AB77" s="337"/>
      <c r="AC77" s="338"/>
      <c r="AD77" s="336"/>
      <c r="AE77" s="337"/>
      <c r="AF77" s="337"/>
      <c r="AG77" s="337"/>
      <c r="AH77" s="337"/>
      <c r="AI77" s="337"/>
      <c r="AJ77" s="338"/>
      <c r="AK77" s="336"/>
      <c r="AL77" s="337"/>
      <c r="AM77" s="337"/>
      <c r="AN77" s="337"/>
      <c r="AO77" s="337"/>
      <c r="AP77" s="337"/>
      <c r="AQ77" s="338"/>
      <c r="AR77" s="336"/>
      <c r="AS77" s="337"/>
      <c r="AT77" s="337"/>
      <c r="AU77" s="337"/>
      <c r="AV77" s="337"/>
      <c r="AW77" s="337"/>
      <c r="AX77" s="338"/>
      <c r="AY77" s="336"/>
      <c r="AZ77" s="337"/>
      <c r="BA77" s="339"/>
      <c r="BB77" s="990"/>
      <c r="BC77" s="991"/>
      <c r="BD77" s="949"/>
      <c r="BE77" s="950"/>
      <c r="BF77" s="951"/>
      <c r="BG77" s="952"/>
      <c r="BH77" s="952"/>
      <c r="BI77" s="952"/>
      <c r="BJ77" s="953"/>
    </row>
    <row r="78" spans="2:62" ht="20.25" hidden="1" customHeight="1">
      <c r="B78" s="993"/>
      <c r="C78" s="994"/>
      <c r="D78" s="995"/>
      <c r="E78" s="346"/>
      <c r="F78" s="347">
        <f>C77</f>
        <v>0</v>
      </c>
      <c r="G78" s="346"/>
      <c r="H78" s="347">
        <f>I77</f>
        <v>0</v>
      </c>
      <c r="I78" s="996"/>
      <c r="J78" s="997"/>
      <c r="K78" s="998"/>
      <c r="L78" s="999"/>
      <c r="M78" s="999"/>
      <c r="N78" s="995"/>
      <c r="O78" s="984"/>
      <c r="P78" s="985"/>
      <c r="Q78" s="985"/>
      <c r="R78" s="985"/>
      <c r="S78" s="986"/>
      <c r="T78" s="340" t="s">
        <v>687</v>
      </c>
      <c r="U78" s="341"/>
      <c r="V78" s="342"/>
      <c r="W78" s="328" t="str">
        <f>IF(W77="","",VLOOKUP(W77,シフト記号表!$C$6:$L$47,10,FALSE))</f>
        <v/>
      </c>
      <c r="X78" s="329" t="str">
        <f>IF(X77="","",VLOOKUP(X77,シフト記号表!$C$6:$L$47,10,FALSE))</f>
        <v/>
      </c>
      <c r="Y78" s="329" t="str">
        <f>IF(Y77="","",VLOOKUP(Y77,シフト記号表!$C$6:$L$47,10,FALSE))</f>
        <v/>
      </c>
      <c r="Z78" s="329" t="str">
        <f>IF(Z77="","",VLOOKUP(Z77,シフト記号表!$C$6:$L$47,10,FALSE))</f>
        <v/>
      </c>
      <c r="AA78" s="329" t="str">
        <f>IF(AA77="","",VLOOKUP(AA77,シフト記号表!$C$6:$L$47,10,FALSE))</f>
        <v/>
      </c>
      <c r="AB78" s="329" t="str">
        <f>IF(AB77="","",VLOOKUP(AB77,シフト記号表!$C$6:$L$47,10,FALSE))</f>
        <v/>
      </c>
      <c r="AC78" s="330" t="str">
        <f>IF(AC77="","",VLOOKUP(AC77,シフト記号表!$C$6:$L$47,10,FALSE))</f>
        <v/>
      </c>
      <c r="AD78" s="328" t="str">
        <f>IF(AD77="","",VLOOKUP(AD77,シフト記号表!$C$6:$L$47,10,FALSE))</f>
        <v/>
      </c>
      <c r="AE78" s="329" t="str">
        <f>IF(AE77="","",VLOOKUP(AE77,シフト記号表!$C$6:$L$47,10,FALSE))</f>
        <v/>
      </c>
      <c r="AF78" s="329" t="str">
        <f>IF(AF77="","",VLOOKUP(AF77,シフト記号表!$C$6:$L$47,10,FALSE))</f>
        <v/>
      </c>
      <c r="AG78" s="329" t="str">
        <f>IF(AG77="","",VLOOKUP(AG77,シフト記号表!$C$6:$L$47,10,FALSE))</f>
        <v/>
      </c>
      <c r="AH78" s="329" t="str">
        <f>IF(AH77="","",VLOOKUP(AH77,シフト記号表!$C$6:$L$47,10,FALSE))</f>
        <v/>
      </c>
      <c r="AI78" s="329" t="str">
        <f>IF(AI77="","",VLOOKUP(AI77,シフト記号表!$C$6:$L$47,10,FALSE))</f>
        <v/>
      </c>
      <c r="AJ78" s="330" t="str">
        <f>IF(AJ77="","",VLOOKUP(AJ77,シフト記号表!$C$6:$L$47,10,FALSE))</f>
        <v/>
      </c>
      <c r="AK78" s="328" t="str">
        <f>IF(AK77="","",VLOOKUP(AK77,シフト記号表!$C$6:$L$47,10,FALSE))</f>
        <v/>
      </c>
      <c r="AL78" s="329" t="str">
        <f>IF(AL77="","",VLOOKUP(AL77,シフト記号表!$C$6:$L$47,10,FALSE))</f>
        <v/>
      </c>
      <c r="AM78" s="329" t="str">
        <f>IF(AM77="","",VLOOKUP(AM77,シフト記号表!$C$6:$L$47,10,FALSE))</f>
        <v/>
      </c>
      <c r="AN78" s="329" t="str">
        <f>IF(AN77="","",VLOOKUP(AN77,シフト記号表!$C$6:$L$47,10,FALSE))</f>
        <v/>
      </c>
      <c r="AO78" s="329" t="str">
        <f>IF(AO77="","",VLOOKUP(AO77,シフト記号表!$C$6:$L$47,10,FALSE))</f>
        <v/>
      </c>
      <c r="AP78" s="329" t="str">
        <f>IF(AP77="","",VLOOKUP(AP77,シフト記号表!$C$6:$L$47,10,FALSE))</f>
        <v/>
      </c>
      <c r="AQ78" s="330" t="str">
        <f>IF(AQ77="","",VLOOKUP(AQ77,シフト記号表!$C$6:$L$47,10,FALSE))</f>
        <v/>
      </c>
      <c r="AR78" s="328" t="str">
        <f>IF(AR77="","",VLOOKUP(AR77,シフト記号表!$C$6:$L$47,10,FALSE))</f>
        <v/>
      </c>
      <c r="AS78" s="329" t="str">
        <f>IF(AS77="","",VLOOKUP(AS77,シフト記号表!$C$6:$L$47,10,FALSE))</f>
        <v/>
      </c>
      <c r="AT78" s="329" t="str">
        <f>IF(AT77="","",VLOOKUP(AT77,シフト記号表!$C$6:$L$47,10,FALSE))</f>
        <v/>
      </c>
      <c r="AU78" s="329" t="str">
        <f>IF(AU77="","",VLOOKUP(AU77,シフト記号表!$C$6:$L$47,10,FALSE))</f>
        <v/>
      </c>
      <c r="AV78" s="329" t="str">
        <f>IF(AV77="","",VLOOKUP(AV77,シフト記号表!$C$6:$L$47,10,FALSE))</f>
        <v/>
      </c>
      <c r="AW78" s="329" t="str">
        <f>IF(AW77="","",VLOOKUP(AW77,シフト記号表!$C$6:$L$47,10,FALSE))</f>
        <v/>
      </c>
      <c r="AX78" s="330" t="str">
        <f>IF(AX77="","",VLOOKUP(AX77,シフト記号表!$C$6:$L$47,10,FALSE))</f>
        <v/>
      </c>
      <c r="AY78" s="328" t="str">
        <f>IF(AY77="","",VLOOKUP(AY77,シフト記号表!$C$6:$L$47,10,FALSE))</f>
        <v/>
      </c>
      <c r="AZ78" s="329" t="str">
        <f>IF(AZ77="","",VLOOKUP(AZ77,シフト記号表!$C$6:$L$47,10,FALSE))</f>
        <v/>
      </c>
      <c r="BA78" s="329" t="str">
        <f>IF(BA77="","",VLOOKUP(BA77,シフト記号表!$C$6:$L$47,10,FALSE))</f>
        <v/>
      </c>
      <c r="BB78" s="967">
        <f>IF($BE$3="４週",SUM(W78:AX78),IF($BE$3="暦月",SUM(W78:BA78),""))</f>
        <v>0</v>
      </c>
      <c r="BC78" s="968"/>
      <c r="BD78" s="969">
        <f>IF($BE$3="４週",BB78/4,IF($BE$3="暦月",(BB78/($BE$8/7)),""))</f>
        <v>0</v>
      </c>
      <c r="BE78" s="968"/>
      <c r="BF78" s="964"/>
      <c r="BG78" s="965"/>
      <c r="BH78" s="965"/>
      <c r="BI78" s="965"/>
      <c r="BJ78" s="966"/>
    </row>
    <row r="79" spans="2:62" ht="20.25" hidden="1" customHeight="1">
      <c r="B79" s="970">
        <f>B77+1</f>
        <v>32</v>
      </c>
      <c r="C79" s="972"/>
      <c r="D79" s="973"/>
      <c r="E79" s="323"/>
      <c r="F79" s="324"/>
      <c r="G79" s="323"/>
      <c r="H79" s="324"/>
      <c r="I79" s="976"/>
      <c r="J79" s="977"/>
      <c r="K79" s="980"/>
      <c r="L79" s="981"/>
      <c r="M79" s="981"/>
      <c r="N79" s="973"/>
      <c r="O79" s="984"/>
      <c r="P79" s="985"/>
      <c r="Q79" s="985"/>
      <c r="R79" s="985"/>
      <c r="S79" s="986"/>
      <c r="T79" s="343" t="s">
        <v>682</v>
      </c>
      <c r="U79" s="344"/>
      <c r="V79" s="345"/>
      <c r="W79" s="336"/>
      <c r="X79" s="337"/>
      <c r="Y79" s="337"/>
      <c r="Z79" s="337"/>
      <c r="AA79" s="337"/>
      <c r="AB79" s="337"/>
      <c r="AC79" s="338"/>
      <c r="AD79" s="336"/>
      <c r="AE79" s="337"/>
      <c r="AF79" s="337"/>
      <c r="AG79" s="337"/>
      <c r="AH79" s="337"/>
      <c r="AI79" s="337"/>
      <c r="AJ79" s="338"/>
      <c r="AK79" s="336"/>
      <c r="AL79" s="337"/>
      <c r="AM79" s="337"/>
      <c r="AN79" s="337"/>
      <c r="AO79" s="337"/>
      <c r="AP79" s="337"/>
      <c r="AQ79" s="338"/>
      <c r="AR79" s="336"/>
      <c r="AS79" s="337"/>
      <c r="AT79" s="337"/>
      <c r="AU79" s="337"/>
      <c r="AV79" s="337"/>
      <c r="AW79" s="337"/>
      <c r="AX79" s="338"/>
      <c r="AY79" s="336"/>
      <c r="AZ79" s="337"/>
      <c r="BA79" s="339"/>
      <c r="BB79" s="990"/>
      <c r="BC79" s="991"/>
      <c r="BD79" s="949"/>
      <c r="BE79" s="950"/>
      <c r="BF79" s="951"/>
      <c r="BG79" s="952"/>
      <c r="BH79" s="952"/>
      <c r="BI79" s="952"/>
      <c r="BJ79" s="953"/>
    </row>
    <row r="80" spans="2:62" ht="20.25" hidden="1" customHeight="1">
      <c r="B80" s="993"/>
      <c r="C80" s="994"/>
      <c r="D80" s="995"/>
      <c r="E80" s="346"/>
      <c r="F80" s="347">
        <f>C79</f>
        <v>0</v>
      </c>
      <c r="G80" s="346"/>
      <c r="H80" s="347">
        <f>I79</f>
        <v>0</v>
      </c>
      <c r="I80" s="996"/>
      <c r="J80" s="997"/>
      <c r="K80" s="998"/>
      <c r="L80" s="999"/>
      <c r="M80" s="999"/>
      <c r="N80" s="995"/>
      <c r="O80" s="984"/>
      <c r="P80" s="985"/>
      <c r="Q80" s="985"/>
      <c r="R80" s="985"/>
      <c r="S80" s="986"/>
      <c r="T80" s="340" t="s">
        <v>687</v>
      </c>
      <c r="U80" s="341"/>
      <c r="V80" s="342"/>
      <c r="W80" s="328" t="str">
        <f>IF(W79="","",VLOOKUP(W79,シフト記号表!$C$6:$L$47,10,FALSE))</f>
        <v/>
      </c>
      <c r="X80" s="329" t="str">
        <f>IF(X79="","",VLOOKUP(X79,シフト記号表!$C$6:$L$47,10,FALSE))</f>
        <v/>
      </c>
      <c r="Y80" s="329" t="str">
        <f>IF(Y79="","",VLOOKUP(Y79,シフト記号表!$C$6:$L$47,10,FALSE))</f>
        <v/>
      </c>
      <c r="Z80" s="329" t="str">
        <f>IF(Z79="","",VLOOKUP(Z79,シフト記号表!$C$6:$L$47,10,FALSE))</f>
        <v/>
      </c>
      <c r="AA80" s="329" t="str">
        <f>IF(AA79="","",VLOOKUP(AA79,シフト記号表!$C$6:$L$47,10,FALSE))</f>
        <v/>
      </c>
      <c r="AB80" s="329" t="str">
        <f>IF(AB79="","",VLOOKUP(AB79,シフト記号表!$C$6:$L$47,10,FALSE))</f>
        <v/>
      </c>
      <c r="AC80" s="330" t="str">
        <f>IF(AC79="","",VLOOKUP(AC79,シフト記号表!$C$6:$L$47,10,FALSE))</f>
        <v/>
      </c>
      <c r="AD80" s="328" t="str">
        <f>IF(AD79="","",VLOOKUP(AD79,シフト記号表!$C$6:$L$47,10,FALSE))</f>
        <v/>
      </c>
      <c r="AE80" s="329" t="str">
        <f>IF(AE79="","",VLOOKUP(AE79,シフト記号表!$C$6:$L$47,10,FALSE))</f>
        <v/>
      </c>
      <c r="AF80" s="329" t="str">
        <f>IF(AF79="","",VLOOKUP(AF79,シフト記号表!$C$6:$L$47,10,FALSE))</f>
        <v/>
      </c>
      <c r="AG80" s="329" t="str">
        <f>IF(AG79="","",VLOOKUP(AG79,シフト記号表!$C$6:$L$47,10,FALSE))</f>
        <v/>
      </c>
      <c r="AH80" s="329" t="str">
        <f>IF(AH79="","",VLOOKUP(AH79,シフト記号表!$C$6:$L$47,10,FALSE))</f>
        <v/>
      </c>
      <c r="AI80" s="329" t="str">
        <f>IF(AI79="","",VLOOKUP(AI79,シフト記号表!$C$6:$L$47,10,FALSE))</f>
        <v/>
      </c>
      <c r="AJ80" s="330" t="str">
        <f>IF(AJ79="","",VLOOKUP(AJ79,シフト記号表!$C$6:$L$47,10,FALSE))</f>
        <v/>
      </c>
      <c r="AK80" s="328" t="str">
        <f>IF(AK79="","",VLOOKUP(AK79,シフト記号表!$C$6:$L$47,10,FALSE))</f>
        <v/>
      </c>
      <c r="AL80" s="329" t="str">
        <f>IF(AL79="","",VLOOKUP(AL79,シフト記号表!$C$6:$L$47,10,FALSE))</f>
        <v/>
      </c>
      <c r="AM80" s="329" t="str">
        <f>IF(AM79="","",VLOOKUP(AM79,シフト記号表!$C$6:$L$47,10,FALSE))</f>
        <v/>
      </c>
      <c r="AN80" s="329" t="str">
        <f>IF(AN79="","",VLOOKUP(AN79,シフト記号表!$C$6:$L$47,10,FALSE))</f>
        <v/>
      </c>
      <c r="AO80" s="329" t="str">
        <f>IF(AO79="","",VLOOKUP(AO79,シフト記号表!$C$6:$L$47,10,FALSE))</f>
        <v/>
      </c>
      <c r="AP80" s="329" t="str">
        <f>IF(AP79="","",VLOOKUP(AP79,シフト記号表!$C$6:$L$47,10,FALSE))</f>
        <v/>
      </c>
      <c r="AQ80" s="330" t="str">
        <f>IF(AQ79="","",VLOOKUP(AQ79,シフト記号表!$C$6:$L$47,10,FALSE))</f>
        <v/>
      </c>
      <c r="AR80" s="328" t="str">
        <f>IF(AR79="","",VLOOKUP(AR79,シフト記号表!$C$6:$L$47,10,FALSE))</f>
        <v/>
      </c>
      <c r="AS80" s="329" t="str">
        <f>IF(AS79="","",VLOOKUP(AS79,シフト記号表!$C$6:$L$47,10,FALSE))</f>
        <v/>
      </c>
      <c r="AT80" s="329" t="str">
        <f>IF(AT79="","",VLOOKUP(AT79,シフト記号表!$C$6:$L$47,10,FALSE))</f>
        <v/>
      </c>
      <c r="AU80" s="329" t="str">
        <f>IF(AU79="","",VLOOKUP(AU79,シフト記号表!$C$6:$L$47,10,FALSE))</f>
        <v/>
      </c>
      <c r="AV80" s="329" t="str">
        <f>IF(AV79="","",VLOOKUP(AV79,シフト記号表!$C$6:$L$47,10,FALSE))</f>
        <v/>
      </c>
      <c r="AW80" s="329" t="str">
        <f>IF(AW79="","",VLOOKUP(AW79,シフト記号表!$C$6:$L$47,10,FALSE))</f>
        <v/>
      </c>
      <c r="AX80" s="330" t="str">
        <f>IF(AX79="","",VLOOKUP(AX79,シフト記号表!$C$6:$L$47,10,FALSE))</f>
        <v/>
      </c>
      <c r="AY80" s="328" t="str">
        <f>IF(AY79="","",VLOOKUP(AY79,シフト記号表!$C$6:$L$47,10,FALSE))</f>
        <v/>
      </c>
      <c r="AZ80" s="329" t="str">
        <f>IF(AZ79="","",VLOOKUP(AZ79,シフト記号表!$C$6:$L$47,10,FALSE))</f>
        <v/>
      </c>
      <c r="BA80" s="329" t="str">
        <f>IF(BA79="","",VLOOKUP(BA79,シフト記号表!$C$6:$L$47,10,FALSE))</f>
        <v/>
      </c>
      <c r="BB80" s="967">
        <f>IF($BE$3="４週",SUM(W80:AX80),IF($BE$3="暦月",SUM(W80:BA80),""))</f>
        <v>0</v>
      </c>
      <c r="BC80" s="968"/>
      <c r="BD80" s="969">
        <f>IF($BE$3="４週",BB80/4,IF($BE$3="暦月",(BB80/($BE$8/7)),""))</f>
        <v>0</v>
      </c>
      <c r="BE80" s="968"/>
      <c r="BF80" s="964"/>
      <c r="BG80" s="965"/>
      <c r="BH80" s="965"/>
      <c r="BI80" s="965"/>
      <c r="BJ80" s="966"/>
    </row>
    <row r="81" spans="2:62" ht="20.25" hidden="1" customHeight="1">
      <c r="B81" s="970">
        <f>B79+1</f>
        <v>33</v>
      </c>
      <c r="C81" s="972"/>
      <c r="D81" s="973"/>
      <c r="E81" s="323"/>
      <c r="F81" s="324"/>
      <c r="G81" s="323"/>
      <c r="H81" s="324"/>
      <c r="I81" s="976"/>
      <c r="J81" s="977"/>
      <c r="K81" s="980"/>
      <c r="L81" s="981"/>
      <c r="M81" s="981"/>
      <c r="N81" s="973"/>
      <c r="O81" s="984"/>
      <c r="P81" s="985"/>
      <c r="Q81" s="985"/>
      <c r="R81" s="985"/>
      <c r="S81" s="986"/>
      <c r="T81" s="343" t="s">
        <v>682</v>
      </c>
      <c r="U81" s="344"/>
      <c r="V81" s="345"/>
      <c r="W81" s="336"/>
      <c r="X81" s="337"/>
      <c r="Y81" s="337"/>
      <c r="Z81" s="337"/>
      <c r="AA81" s="337"/>
      <c r="AB81" s="337"/>
      <c r="AC81" s="338"/>
      <c r="AD81" s="336"/>
      <c r="AE81" s="337"/>
      <c r="AF81" s="337"/>
      <c r="AG81" s="337"/>
      <c r="AH81" s="337"/>
      <c r="AI81" s="337"/>
      <c r="AJ81" s="338"/>
      <c r="AK81" s="336"/>
      <c r="AL81" s="337"/>
      <c r="AM81" s="337"/>
      <c r="AN81" s="337"/>
      <c r="AO81" s="337"/>
      <c r="AP81" s="337"/>
      <c r="AQ81" s="338"/>
      <c r="AR81" s="336"/>
      <c r="AS81" s="337"/>
      <c r="AT81" s="337"/>
      <c r="AU81" s="337"/>
      <c r="AV81" s="337"/>
      <c r="AW81" s="337"/>
      <c r="AX81" s="338"/>
      <c r="AY81" s="336"/>
      <c r="AZ81" s="337"/>
      <c r="BA81" s="339"/>
      <c r="BB81" s="990"/>
      <c r="BC81" s="991"/>
      <c r="BD81" s="949"/>
      <c r="BE81" s="950"/>
      <c r="BF81" s="951"/>
      <c r="BG81" s="952"/>
      <c r="BH81" s="952"/>
      <c r="BI81" s="952"/>
      <c r="BJ81" s="953"/>
    </row>
    <row r="82" spans="2:62" ht="20.25" hidden="1" customHeight="1">
      <c r="B82" s="993"/>
      <c r="C82" s="994"/>
      <c r="D82" s="995"/>
      <c r="E82" s="346"/>
      <c r="F82" s="347">
        <f>C81</f>
        <v>0</v>
      </c>
      <c r="G82" s="346"/>
      <c r="H82" s="347">
        <f>I81</f>
        <v>0</v>
      </c>
      <c r="I82" s="996"/>
      <c r="J82" s="997"/>
      <c r="K82" s="998"/>
      <c r="L82" s="999"/>
      <c r="M82" s="999"/>
      <c r="N82" s="995"/>
      <c r="O82" s="984"/>
      <c r="P82" s="985"/>
      <c r="Q82" s="985"/>
      <c r="R82" s="985"/>
      <c r="S82" s="986"/>
      <c r="T82" s="340" t="s">
        <v>687</v>
      </c>
      <c r="U82" s="341"/>
      <c r="V82" s="342"/>
      <c r="W82" s="328" t="str">
        <f>IF(W81="","",VLOOKUP(W81,シフト記号表!$C$6:$L$47,10,FALSE))</f>
        <v/>
      </c>
      <c r="X82" s="329" t="str">
        <f>IF(X81="","",VLOOKUP(X81,シフト記号表!$C$6:$L$47,10,FALSE))</f>
        <v/>
      </c>
      <c r="Y82" s="329" t="str">
        <f>IF(Y81="","",VLOOKUP(Y81,シフト記号表!$C$6:$L$47,10,FALSE))</f>
        <v/>
      </c>
      <c r="Z82" s="329" t="str">
        <f>IF(Z81="","",VLOOKUP(Z81,シフト記号表!$C$6:$L$47,10,FALSE))</f>
        <v/>
      </c>
      <c r="AA82" s="329" t="str">
        <f>IF(AA81="","",VLOOKUP(AA81,シフト記号表!$C$6:$L$47,10,FALSE))</f>
        <v/>
      </c>
      <c r="AB82" s="329" t="str">
        <f>IF(AB81="","",VLOOKUP(AB81,シフト記号表!$C$6:$L$47,10,FALSE))</f>
        <v/>
      </c>
      <c r="AC82" s="330" t="str">
        <f>IF(AC81="","",VLOOKUP(AC81,シフト記号表!$C$6:$L$47,10,FALSE))</f>
        <v/>
      </c>
      <c r="AD82" s="328" t="str">
        <f>IF(AD81="","",VLOOKUP(AD81,シフト記号表!$C$6:$L$47,10,FALSE))</f>
        <v/>
      </c>
      <c r="AE82" s="329" t="str">
        <f>IF(AE81="","",VLOOKUP(AE81,シフト記号表!$C$6:$L$47,10,FALSE))</f>
        <v/>
      </c>
      <c r="AF82" s="329" t="str">
        <f>IF(AF81="","",VLOOKUP(AF81,シフト記号表!$C$6:$L$47,10,FALSE))</f>
        <v/>
      </c>
      <c r="AG82" s="329" t="str">
        <f>IF(AG81="","",VLOOKUP(AG81,シフト記号表!$C$6:$L$47,10,FALSE))</f>
        <v/>
      </c>
      <c r="AH82" s="329" t="str">
        <f>IF(AH81="","",VLOOKUP(AH81,シフト記号表!$C$6:$L$47,10,FALSE))</f>
        <v/>
      </c>
      <c r="AI82" s="329" t="str">
        <f>IF(AI81="","",VLOOKUP(AI81,シフト記号表!$C$6:$L$47,10,FALSE))</f>
        <v/>
      </c>
      <c r="AJ82" s="330" t="str">
        <f>IF(AJ81="","",VLOOKUP(AJ81,シフト記号表!$C$6:$L$47,10,FALSE))</f>
        <v/>
      </c>
      <c r="AK82" s="328" t="str">
        <f>IF(AK81="","",VLOOKUP(AK81,シフト記号表!$C$6:$L$47,10,FALSE))</f>
        <v/>
      </c>
      <c r="AL82" s="329" t="str">
        <f>IF(AL81="","",VLOOKUP(AL81,シフト記号表!$C$6:$L$47,10,FALSE))</f>
        <v/>
      </c>
      <c r="AM82" s="329" t="str">
        <f>IF(AM81="","",VLOOKUP(AM81,シフト記号表!$C$6:$L$47,10,FALSE))</f>
        <v/>
      </c>
      <c r="AN82" s="329" t="str">
        <f>IF(AN81="","",VLOOKUP(AN81,シフト記号表!$C$6:$L$47,10,FALSE))</f>
        <v/>
      </c>
      <c r="AO82" s="329" t="str">
        <f>IF(AO81="","",VLOOKUP(AO81,シフト記号表!$C$6:$L$47,10,FALSE))</f>
        <v/>
      </c>
      <c r="AP82" s="329" t="str">
        <f>IF(AP81="","",VLOOKUP(AP81,シフト記号表!$C$6:$L$47,10,FALSE))</f>
        <v/>
      </c>
      <c r="AQ82" s="330" t="str">
        <f>IF(AQ81="","",VLOOKUP(AQ81,シフト記号表!$C$6:$L$47,10,FALSE))</f>
        <v/>
      </c>
      <c r="AR82" s="328" t="str">
        <f>IF(AR81="","",VLOOKUP(AR81,シフト記号表!$C$6:$L$47,10,FALSE))</f>
        <v/>
      </c>
      <c r="AS82" s="329" t="str">
        <f>IF(AS81="","",VLOOKUP(AS81,シフト記号表!$C$6:$L$47,10,FALSE))</f>
        <v/>
      </c>
      <c r="AT82" s="329" t="str">
        <f>IF(AT81="","",VLOOKUP(AT81,シフト記号表!$C$6:$L$47,10,FALSE))</f>
        <v/>
      </c>
      <c r="AU82" s="329" t="str">
        <f>IF(AU81="","",VLOOKUP(AU81,シフト記号表!$C$6:$L$47,10,FALSE))</f>
        <v/>
      </c>
      <c r="AV82" s="329" t="str">
        <f>IF(AV81="","",VLOOKUP(AV81,シフト記号表!$C$6:$L$47,10,FALSE))</f>
        <v/>
      </c>
      <c r="AW82" s="329" t="str">
        <f>IF(AW81="","",VLOOKUP(AW81,シフト記号表!$C$6:$L$47,10,FALSE))</f>
        <v/>
      </c>
      <c r="AX82" s="330" t="str">
        <f>IF(AX81="","",VLOOKUP(AX81,シフト記号表!$C$6:$L$47,10,FALSE))</f>
        <v/>
      </c>
      <c r="AY82" s="328" t="str">
        <f>IF(AY81="","",VLOOKUP(AY81,シフト記号表!$C$6:$L$47,10,FALSE))</f>
        <v/>
      </c>
      <c r="AZ82" s="329" t="str">
        <f>IF(AZ81="","",VLOOKUP(AZ81,シフト記号表!$C$6:$L$47,10,FALSE))</f>
        <v/>
      </c>
      <c r="BA82" s="329" t="str">
        <f>IF(BA81="","",VLOOKUP(BA81,シフト記号表!$C$6:$L$47,10,FALSE))</f>
        <v/>
      </c>
      <c r="BB82" s="967">
        <f>IF($BE$3="４週",SUM(W82:AX82),IF($BE$3="暦月",SUM(W82:BA82),""))</f>
        <v>0</v>
      </c>
      <c r="BC82" s="968"/>
      <c r="BD82" s="969">
        <f>IF($BE$3="４週",BB82/4,IF($BE$3="暦月",(BB82/($BE$8/7)),""))</f>
        <v>0</v>
      </c>
      <c r="BE82" s="968"/>
      <c r="BF82" s="964"/>
      <c r="BG82" s="965"/>
      <c r="BH82" s="965"/>
      <c r="BI82" s="965"/>
      <c r="BJ82" s="966"/>
    </row>
    <row r="83" spans="2:62" ht="20.25" hidden="1" customHeight="1">
      <c r="B83" s="970">
        <f>B81+1</f>
        <v>34</v>
      </c>
      <c r="C83" s="972"/>
      <c r="D83" s="973"/>
      <c r="E83" s="323"/>
      <c r="F83" s="324"/>
      <c r="G83" s="323"/>
      <c r="H83" s="324"/>
      <c r="I83" s="976"/>
      <c r="J83" s="977"/>
      <c r="K83" s="980"/>
      <c r="L83" s="981"/>
      <c r="M83" s="981"/>
      <c r="N83" s="973"/>
      <c r="O83" s="984"/>
      <c r="P83" s="985"/>
      <c r="Q83" s="985"/>
      <c r="R83" s="985"/>
      <c r="S83" s="986"/>
      <c r="T83" s="343" t="s">
        <v>682</v>
      </c>
      <c r="U83" s="344"/>
      <c r="V83" s="345"/>
      <c r="W83" s="336"/>
      <c r="X83" s="337"/>
      <c r="Y83" s="337"/>
      <c r="Z83" s="337"/>
      <c r="AA83" s="337"/>
      <c r="AB83" s="337"/>
      <c r="AC83" s="338"/>
      <c r="AD83" s="336"/>
      <c r="AE83" s="337"/>
      <c r="AF83" s="337"/>
      <c r="AG83" s="337"/>
      <c r="AH83" s="337"/>
      <c r="AI83" s="337"/>
      <c r="AJ83" s="338"/>
      <c r="AK83" s="336"/>
      <c r="AL83" s="337"/>
      <c r="AM83" s="337"/>
      <c r="AN83" s="337"/>
      <c r="AO83" s="337"/>
      <c r="AP83" s="337"/>
      <c r="AQ83" s="338"/>
      <c r="AR83" s="336"/>
      <c r="AS83" s="337"/>
      <c r="AT83" s="337"/>
      <c r="AU83" s="337"/>
      <c r="AV83" s="337"/>
      <c r="AW83" s="337"/>
      <c r="AX83" s="338"/>
      <c r="AY83" s="336"/>
      <c r="AZ83" s="337"/>
      <c r="BA83" s="339"/>
      <c r="BB83" s="990"/>
      <c r="BC83" s="991"/>
      <c r="BD83" s="949"/>
      <c r="BE83" s="950"/>
      <c r="BF83" s="951"/>
      <c r="BG83" s="952"/>
      <c r="BH83" s="952"/>
      <c r="BI83" s="952"/>
      <c r="BJ83" s="953"/>
    </row>
    <row r="84" spans="2:62" ht="20.25" hidden="1" customHeight="1">
      <c r="B84" s="993"/>
      <c r="C84" s="994"/>
      <c r="D84" s="995"/>
      <c r="E84" s="346"/>
      <c r="F84" s="347">
        <f>C83</f>
        <v>0</v>
      </c>
      <c r="G84" s="346"/>
      <c r="H84" s="347">
        <f>I83</f>
        <v>0</v>
      </c>
      <c r="I84" s="996"/>
      <c r="J84" s="997"/>
      <c r="K84" s="998"/>
      <c r="L84" s="999"/>
      <c r="M84" s="999"/>
      <c r="N84" s="995"/>
      <c r="O84" s="984"/>
      <c r="P84" s="985"/>
      <c r="Q84" s="985"/>
      <c r="R84" s="985"/>
      <c r="S84" s="986"/>
      <c r="T84" s="340" t="s">
        <v>687</v>
      </c>
      <c r="U84" s="341"/>
      <c r="V84" s="342"/>
      <c r="W84" s="328" t="str">
        <f>IF(W83="","",VLOOKUP(W83,シフト記号表!$C$6:$L$47,10,FALSE))</f>
        <v/>
      </c>
      <c r="X84" s="329" t="str">
        <f>IF(X83="","",VLOOKUP(X83,シフト記号表!$C$6:$L$47,10,FALSE))</f>
        <v/>
      </c>
      <c r="Y84" s="329" t="str">
        <f>IF(Y83="","",VLOOKUP(Y83,シフト記号表!$C$6:$L$47,10,FALSE))</f>
        <v/>
      </c>
      <c r="Z84" s="329" t="str">
        <f>IF(Z83="","",VLOOKUP(Z83,シフト記号表!$C$6:$L$47,10,FALSE))</f>
        <v/>
      </c>
      <c r="AA84" s="329" t="str">
        <f>IF(AA83="","",VLOOKUP(AA83,シフト記号表!$C$6:$L$47,10,FALSE))</f>
        <v/>
      </c>
      <c r="AB84" s="329" t="str">
        <f>IF(AB83="","",VLOOKUP(AB83,シフト記号表!$C$6:$L$47,10,FALSE))</f>
        <v/>
      </c>
      <c r="AC84" s="330" t="str">
        <f>IF(AC83="","",VLOOKUP(AC83,シフト記号表!$C$6:$L$47,10,FALSE))</f>
        <v/>
      </c>
      <c r="AD84" s="328" t="str">
        <f>IF(AD83="","",VLOOKUP(AD83,シフト記号表!$C$6:$L$47,10,FALSE))</f>
        <v/>
      </c>
      <c r="AE84" s="329" t="str">
        <f>IF(AE83="","",VLOOKUP(AE83,シフト記号表!$C$6:$L$47,10,FALSE))</f>
        <v/>
      </c>
      <c r="AF84" s="329" t="str">
        <f>IF(AF83="","",VLOOKUP(AF83,シフト記号表!$C$6:$L$47,10,FALSE))</f>
        <v/>
      </c>
      <c r="AG84" s="329" t="str">
        <f>IF(AG83="","",VLOOKUP(AG83,シフト記号表!$C$6:$L$47,10,FALSE))</f>
        <v/>
      </c>
      <c r="AH84" s="329" t="str">
        <f>IF(AH83="","",VLOOKUP(AH83,シフト記号表!$C$6:$L$47,10,FALSE))</f>
        <v/>
      </c>
      <c r="AI84" s="329" t="str">
        <f>IF(AI83="","",VLOOKUP(AI83,シフト記号表!$C$6:$L$47,10,FALSE))</f>
        <v/>
      </c>
      <c r="AJ84" s="330" t="str">
        <f>IF(AJ83="","",VLOOKUP(AJ83,シフト記号表!$C$6:$L$47,10,FALSE))</f>
        <v/>
      </c>
      <c r="AK84" s="328" t="str">
        <f>IF(AK83="","",VLOOKUP(AK83,シフト記号表!$C$6:$L$47,10,FALSE))</f>
        <v/>
      </c>
      <c r="AL84" s="329" t="str">
        <f>IF(AL83="","",VLOOKUP(AL83,シフト記号表!$C$6:$L$47,10,FALSE))</f>
        <v/>
      </c>
      <c r="AM84" s="329" t="str">
        <f>IF(AM83="","",VLOOKUP(AM83,シフト記号表!$C$6:$L$47,10,FALSE))</f>
        <v/>
      </c>
      <c r="AN84" s="329" t="str">
        <f>IF(AN83="","",VLOOKUP(AN83,シフト記号表!$C$6:$L$47,10,FALSE))</f>
        <v/>
      </c>
      <c r="AO84" s="329" t="str">
        <f>IF(AO83="","",VLOOKUP(AO83,シフト記号表!$C$6:$L$47,10,FALSE))</f>
        <v/>
      </c>
      <c r="AP84" s="329" t="str">
        <f>IF(AP83="","",VLOOKUP(AP83,シフト記号表!$C$6:$L$47,10,FALSE))</f>
        <v/>
      </c>
      <c r="AQ84" s="330" t="str">
        <f>IF(AQ83="","",VLOOKUP(AQ83,シフト記号表!$C$6:$L$47,10,FALSE))</f>
        <v/>
      </c>
      <c r="AR84" s="328" t="str">
        <f>IF(AR83="","",VLOOKUP(AR83,シフト記号表!$C$6:$L$47,10,FALSE))</f>
        <v/>
      </c>
      <c r="AS84" s="329" t="str">
        <f>IF(AS83="","",VLOOKUP(AS83,シフト記号表!$C$6:$L$47,10,FALSE))</f>
        <v/>
      </c>
      <c r="AT84" s="329" t="str">
        <f>IF(AT83="","",VLOOKUP(AT83,シフト記号表!$C$6:$L$47,10,FALSE))</f>
        <v/>
      </c>
      <c r="AU84" s="329" t="str">
        <f>IF(AU83="","",VLOOKUP(AU83,シフト記号表!$C$6:$L$47,10,FALSE))</f>
        <v/>
      </c>
      <c r="AV84" s="329" t="str">
        <f>IF(AV83="","",VLOOKUP(AV83,シフト記号表!$C$6:$L$47,10,FALSE))</f>
        <v/>
      </c>
      <c r="AW84" s="329" t="str">
        <f>IF(AW83="","",VLOOKUP(AW83,シフト記号表!$C$6:$L$47,10,FALSE))</f>
        <v/>
      </c>
      <c r="AX84" s="330" t="str">
        <f>IF(AX83="","",VLOOKUP(AX83,シフト記号表!$C$6:$L$47,10,FALSE))</f>
        <v/>
      </c>
      <c r="AY84" s="328" t="str">
        <f>IF(AY83="","",VLOOKUP(AY83,シフト記号表!$C$6:$L$47,10,FALSE))</f>
        <v/>
      </c>
      <c r="AZ84" s="329" t="str">
        <f>IF(AZ83="","",VLOOKUP(AZ83,シフト記号表!$C$6:$L$47,10,FALSE))</f>
        <v/>
      </c>
      <c r="BA84" s="329" t="str">
        <f>IF(BA83="","",VLOOKUP(BA83,シフト記号表!$C$6:$L$47,10,FALSE))</f>
        <v/>
      </c>
      <c r="BB84" s="967">
        <f>IF($BE$3="４週",SUM(W84:AX84),IF($BE$3="暦月",SUM(W84:BA84),""))</f>
        <v>0</v>
      </c>
      <c r="BC84" s="968"/>
      <c r="BD84" s="969">
        <f>IF($BE$3="４週",BB84/4,IF($BE$3="暦月",(BB84/($BE$8/7)),""))</f>
        <v>0</v>
      </c>
      <c r="BE84" s="968"/>
      <c r="BF84" s="964"/>
      <c r="BG84" s="965"/>
      <c r="BH84" s="965"/>
      <c r="BI84" s="965"/>
      <c r="BJ84" s="966"/>
    </row>
    <row r="85" spans="2:62" ht="20.25" hidden="1" customHeight="1">
      <c r="B85" s="970">
        <f>B83+1</f>
        <v>35</v>
      </c>
      <c r="C85" s="972"/>
      <c r="D85" s="973"/>
      <c r="E85" s="323"/>
      <c r="F85" s="324"/>
      <c r="G85" s="323"/>
      <c r="H85" s="324"/>
      <c r="I85" s="976"/>
      <c r="J85" s="977"/>
      <c r="K85" s="980"/>
      <c r="L85" s="981"/>
      <c r="M85" s="981"/>
      <c r="N85" s="973"/>
      <c r="O85" s="984"/>
      <c r="P85" s="985"/>
      <c r="Q85" s="985"/>
      <c r="R85" s="985"/>
      <c r="S85" s="986"/>
      <c r="T85" s="343" t="s">
        <v>682</v>
      </c>
      <c r="U85" s="344"/>
      <c r="V85" s="345"/>
      <c r="W85" s="336"/>
      <c r="X85" s="337"/>
      <c r="Y85" s="337"/>
      <c r="Z85" s="337"/>
      <c r="AA85" s="337"/>
      <c r="AB85" s="337"/>
      <c r="AC85" s="338"/>
      <c r="AD85" s="336"/>
      <c r="AE85" s="337"/>
      <c r="AF85" s="337"/>
      <c r="AG85" s="337"/>
      <c r="AH85" s="337"/>
      <c r="AI85" s="337"/>
      <c r="AJ85" s="338"/>
      <c r="AK85" s="336"/>
      <c r="AL85" s="337"/>
      <c r="AM85" s="337"/>
      <c r="AN85" s="337"/>
      <c r="AO85" s="337"/>
      <c r="AP85" s="337"/>
      <c r="AQ85" s="338"/>
      <c r="AR85" s="336"/>
      <c r="AS85" s="337"/>
      <c r="AT85" s="337"/>
      <c r="AU85" s="337"/>
      <c r="AV85" s="337"/>
      <c r="AW85" s="337"/>
      <c r="AX85" s="338"/>
      <c r="AY85" s="336"/>
      <c r="AZ85" s="337"/>
      <c r="BA85" s="339"/>
      <c r="BB85" s="990"/>
      <c r="BC85" s="991"/>
      <c r="BD85" s="949"/>
      <c r="BE85" s="950"/>
      <c r="BF85" s="951"/>
      <c r="BG85" s="952"/>
      <c r="BH85" s="952"/>
      <c r="BI85" s="952"/>
      <c r="BJ85" s="953"/>
    </row>
    <row r="86" spans="2:62" ht="20.25" hidden="1" customHeight="1">
      <c r="B86" s="993"/>
      <c r="C86" s="994"/>
      <c r="D86" s="995"/>
      <c r="E86" s="346"/>
      <c r="F86" s="347">
        <f>C85</f>
        <v>0</v>
      </c>
      <c r="G86" s="346"/>
      <c r="H86" s="347">
        <f>I85</f>
        <v>0</v>
      </c>
      <c r="I86" s="996"/>
      <c r="J86" s="997"/>
      <c r="K86" s="998"/>
      <c r="L86" s="999"/>
      <c r="M86" s="999"/>
      <c r="N86" s="995"/>
      <c r="O86" s="984"/>
      <c r="P86" s="985"/>
      <c r="Q86" s="985"/>
      <c r="R86" s="985"/>
      <c r="S86" s="986"/>
      <c r="T86" s="340" t="s">
        <v>687</v>
      </c>
      <c r="U86" s="341"/>
      <c r="V86" s="342"/>
      <c r="W86" s="328" t="str">
        <f>IF(W85="","",VLOOKUP(W85,シフト記号表!$C$6:$L$47,10,FALSE))</f>
        <v/>
      </c>
      <c r="X86" s="329" t="str">
        <f>IF(X85="","",VLOOKUP(X85,シフト記号表!$C$6:$L$47,10,FALSE))</f>
        <v/>
      </c>
      <c r="Y86" s="329" t="str">
        <f>IF(Y85="","",VLOOKUP(Y85,シフト記号表!$C$6:$L$47,10,FALSE))</f>
        <v/>
      </c>
      <c r="Z86" s="329" t="str">
        <f>IF(Z85="","",VLOOKUP(Z85,シフト記号表!$C$6:$L$47,10,FALSE))</f>
        <v/>
      </c>
      <c r="AA86" s="329" t="str">
        <f>IF(AA85="","",VLOOKUP(AA85,シフト記号表!$C$6:$L$47,10,FALSE))</f>
        <v/>
      </c>
      <c r="AB86" s="329" t="str">
        <f>IF(AB85="","",VLOOKUP(AB85,シフト記号表!$C$6:$L$47,10,FALSE))</f>
        <v/>
      </c>
      <c r="AC86" s="330" t="str">
        <f>IF(AC85="","",VLOOKUP(AC85,シフト記号表!$C$6:$L$47,10,FALSE))</f>
        <v/>
      </c>
      <c r="AD86" s="328" t="str">
        <f>IF(AD85="","",VLOOKUP(AD85,シフト記号表!$C$6:$L$47,10,FALSE))</f>
        <v/>
      </c>
      <c r="AE86" s="329" t="str">
        <f>IF(AE85="","",VLOOKUP(AE85,シフト記号表!$C$6:$L$47,10,FALSE))</f>
        <v/>
      </c>
      <c r="AF86" s="329" t="str">
        <f>IF(AF85="","",VLOOKUP(AF85,シフト記号表!$C$6:$L$47,10,FALSE))</f>
        <v/>
      </c>
      <c r="AG86" s="329" t="str">
        <f>IF(AG85="","",VLOOKUP(AG85,シフト記号表!$C$6:$L$47,10,FALSE))</f>
        <v/>
      </c>
      <c r="AH86" s="329" t="str">
        <f>IF(AH85="","",VLOOKUP(AH85,シフト記号表!$C$6:$L$47,10,FALSE))</f>
        <v/>
      </c>
      <c r="AI86" s="329" t="str">
        <f>IF(AI85="","",VLOOKUP(AI85,シフト記号表!$C$6:$L$47,10,FALSE))</f>
        <v/>
      </c>
      <c r="AJ86" s="330" t="str">
        <f>IF(AJ85="","",VLOOKUP(AJ85,シフト記号表!$C$6:$L$47,10,FALSE))</f>
        <v/>
      </c>
      <c r="AK86" s="328" t="str">
        <f>IF(AK85="","",VLOOKUP(AK85,シフト記号表!$C$6:$L$47,10,FALSE))</f>
        <v/>
      </c>
      <c r="AL86" s="329" t="str">
        <f>IF(AL85="","",VLOOKUP(AL85,シフト記号表!$C$6:$L$47,10,FALSE))</f>
        <v/>
      </c>
      <c r="AM86" s="329" t="str">
        <f>IF(AM85="","",VLOOKUP(AM85,シフト記号表!$C$6:$L$47,10,FALSE))</f>
        <v/>
      </c>
      <c r="AN86" s="329" t="str">
        <f>IF(AN85="","",VLOOKUP(AN85,シフト記号表!$C$6:$L$47,10,FALSE))</f>
        <v/>
      </c>
      <c r="AO86" s="329" t="str">
        <f>IF(AO85="","",VLOOKUP(AO85,シフト記号表!$C$6:$L$47,10,FALSE))</f>
        <v/>
      </c>
      <c r="AP86" s="329" t="str">
        <f>IF(AP85="","",VLOOKUP(AP85,シフト記号表!$C$6:$L$47,10,FALSE))</f>
        <v/>
      </c>
      <c r="AQ86" s="330" t="str">
        <f>IF(AQ85="","",VLOOKUP(AQ85,シフト記号表!$C$6:$L$47,10,FALSE))</f>
        <v/>
      </c>
      <c r="AR86" s="328" t="str">
        <f>IF(AR85="","",VLOOKUP(AR85,シフト記号表!$C$6:$L$47,10,FALSE))</f>
        <v/>
      </c>
      <c r="AS86" s="329" t="str">
        <f>IF(AS85="","",VLOOKUP(AS85,シフト記号表!$C$6:$L$47,10,FALSE))</f>
        <v/>
      </c>
      <c r="AT86" s="329" t="str">
        <f>IF(AT85="","",VLOOKUP(AT85,シフト記号表!$C$6:$L$47,10,FALSE))</f>
        <v/>
      </c>
      <c r="AU86" s="329" t="str">
        <f>IF(AU85="","",VLOOKUP(AU85,シフト記号表!$C$6:$L$47,10,FALSE))</f>
        <v/>
      </c>
      <c r="AV86" s="329" t="str">
        <f>IF(AV85="","",VLOOKUP(AV85,シフト記号表!$C$6:$L$47,10,FALSE))</f>
        <v/>
      </c>
      <c r="AW86" s="329" t="str">
        <f>IF(AW85="","",VLOOKUP(AW85,シフト記号表!$C$6:$L$47,10,FALSE))</f>
        <v/>
      </c>
      <c r="AX86" s="330" t="str">
        <f>IF(AX85="","",VLOOKUP(AX85,シフト記号表!$C$6:$L$47,10,FALSE))</f>
        <v/>
      </c>
      <c r="AY86" s="328" t="str">
        <f>IF(AY85="","",VLOOKUP(AY85,シフト記号表!$C$6:$L$47,10,FALSE))</f>
        <v/>
      </c>
      <c r="AZ86" s="329" t="str">
        <f>IF(AZ85="","",VLOOKUP(AZ85,シフト記号表!$C$6:$L$47,10,FALSE))</f>
        <v/>
      </c>
      <c r="BA86" s="329" t="str">
        <f>IF(BA85="","",VLOOKUP(BA85,シフト記号表!$C$6:$L$47,10,FALSE))</f>
        <v/>
      </c>
      <c r="BB86" s="967">
        <f>IF($BE$3="４週",SUM(W86:AX86),IF($BE$3="暦月",SUM(W86:BA86),""))</f>
        <v>0</v>
      </c>
      <c r="BC86" s="968"/>
      <c r="BD86" s="969">
        <f>IF($BE$3="４週",BB86/4,IF($BE$3="暦月",(BB86/($BE$8/7)),""))</f>
        <v>0</v>
      </c>
      <c r="BE86" s="968"/>
      <c r="BF86" s="964"/>
      <c r="BG86" s="965"/>
      <c r="BH86" s="965"/>
      <c r="BI86" s="965"/>
      <c r="BJ86" s="966"/>
    </row>
    <row r="87" spans="2:62" ht="20.25" hidden="1" customHeight="1">
      <c r="B87" s="970">
        <f>B85+1</f>
        <v>36</v>
      </c>
      <c r="C87" s="972"/>
      <c r="D87" s="973"/>
      <c r="E87" s="323"/>
      <c r="F87" s="324"/>
      <c r="G87" s="323"/>
      <c r="H87" s="324"/>
      <c r="I87" s="976"/>
      <c r="J87" s="977"/>
      <c r="K87" s="980"/>
      <c r="L87" s="981"/>
      <c r="M87" s="981"/>
      <c r="N87" s="973"/>
      <c r="O87" s="984"/>
      <c r="P87" s="985"/>
      <c r="Q87" s="985"/>
      <c r="R87" s="985"/>
      <c r="S87" s="986"/>
      <c r="T87" s="343" t="s">
        <v>682</v>
      </c>
      <c r="U87" s="344"/>
      <c r="V87" s="345"/>
      <c r="W87" s="336"/>
      <c r="X87" s="337"/>
      <c r="Y87" s="337"/>
      <c r="Z87" s="337"/>
      <c r="AA87" s="337"/>
      <c r="AB87" s="337"/>
      <c r="AC87" s="338"/>
      <c r="AD87" s="336"/>
      <c r="AE87" s="337"/>
      <c r="AF87" s="337"/>
      <c r="AG87" s="337"/>
      <c r="AH87" s="337"/>
      <c r="AI87" s="337"/>
      <c r="AJ87" s="338"/>
      <c r="AK87" s="336"/>
      <c r="AL87" s="337"/>
      <c r="AM87" s="337"/>
      <c r="AN87" s="337"/>
      <c r="AO87" s="337"/>
      <c r="AP87" s="337"/>
      <c r="AQ87" s="338"/>
      <c r="AR87" s="336"/>
      <c r="AS87" s="337"/>
      <c r="AT87" s="337"/>
      <c r="AU87" s="337"/>
      <c r="AV87" s="337"/>
      <c r="AW87" s="337"/>
      <c r="AX87" s="338"/>
      <c r="AY87" s="336"/>
      <c r="AZ87" s="337"/>
      <c r="BA87" s="339"/>
      <c r="BB87" s="990"/>
      <c r="BC87" s="991"/>
      <c r="BD87" s="949"/>
      <c r="BE87" s="950"/>
      <c r="BF87" s="951"/>
      <c r="BG87" s="952"/>
      <c r="BH87" s="952"/>
      <c r="BI87" s="952"/>
      <c r="BJ87" s="953"/>
    </row>
    <row r="88" spans="2:62" ht="20.25" hidden="1" customHeight="1">
      <c r="B88" s="993"/>
      <c r="C88" s="994"/>
      <c r="D88" s="995"/>
      <c r="E88" s="346"/>
      <c r="F88" s="347">
        <f>C87</f>
        <v>0</v>
      </c>
      <c r="G88" s="346"/>
      <c r="H88" s="347">
        <f>I87</f>
        <v>0</v>
      </c>
      <c r="I88" s="996"/>
      <c r="J88" s="997"/>
      <c r="K88" s="998"/>
      <c r="L88" s="999"/>
      <c r="M88" s="999"/>
      <c r="N88" s="995"/>
      <c r="O88" s="984"/>
      <c r="P88" s="985"/>
      <c r="Q88" s="985"/>
      <c r="R88" s="985"/>
      <c r="S88" s="986"/>
      <c r="T88" s="340" t="s">
        <v>687</v>
      </c>
      <c r="U88" s="341"/>
      <c r="V88" s="342"/>
      <c r="W88" s="328" t="str">
        <f>IF(W87="","",VLOOKUP(W87,シフト記号表!$C$6:$L$47,10,FALSE))</f>
        <v/>
      </c>
      <c r="X88" s="329" t="str">
        <f>IF(X87="","",VLOOKUP(X87,シフト記号表!$C$6:$L$47,10,FALSE))</f>
        <v/>
      </c>
      <c r="Y88" s="329" t="str">
        <f>IF(Y87="","",VLOOKUP(Y87,シフト記号表!$C$6:$L$47,10,FALSE))</f>
        <v/>
      </c>
      <c r="Z88" s="329" t="str">
        <f>IF(Z87="","",VLOOKUP(Z87,シフト記号表!$C$6:$L$47,10,FALSE))</f>
        <v/>
      </c>
      <c r="AA88" s="329" t="str">
        <f>IF(AA87="","",VLOOKUP(AA87,シフト記号表!$C$6:$L$47,10,FALSE))</f>
        <v/>
      </c>
      <c r="AB88" s="329" t="str">
        <f>IF(AB87="","",VLOOKUP(AB87,シフト記号表!$C$6:$L$47,10,FALSE))</f>
        <v/>
      </c>
      <c r="AC88" s="330" t="str">
        <f>IF(AC87="","",VLOOKUP(AC87,シフト記号表!$C$6:$L$47,10,FALSE))</f>
        <v/>
      </c>
      <c r="AD88" s="328" t="str">
        <f>IF(AD87="","",VLOOKUP(AD87,シフト記号表!$C$6:$L$47,10,FALSE))</f>
        <v/>
      </c>
      <c r="AE88" s="329" t="str">
        <f>IF(AE87="","",VLOOKUP(AE87,シフト記号表!$C$6:$L$47,10,FALSE))</f>
        <v/>
      </c>
      <c r="AF88" s="329" t="str">
        <f>IF(AF87="","",VLOOKUP(AF87,シフト記号表!$C$6:$L$47,10,FALSE))</f>
        <v/>
      </c>
      <c r="AG88" s="329" t="str">
        <f>IF(AG87="","",VLOOKUP(AG87,シフト記号表!$C$6:$L$47,10,FALSE))</f>
        <v/>
      </c>
      <c r="AH88" s="329" t="str">
        <f>IF(AH87="","",VLOOKUP(AH87,シフト記号表!$C$6:$L$47,10,FALSE))</f>
        <v/>
      </c>
      <c r="AI88" s="329" t="str">
        <f>IF(AI87="","",VLOOKUP(AI87,シフト記号表!$C$6:$L$47,10,FALSE))</f>
        <v/>
      </c>
      <c r="AJ88" s="330" t="str">
        <f>IF(AJ87="","",VLOOKUP(AJ87,シフト記号表!$C$6:$L$47,10,FALSE))</f>
        <v/>
      </c>
      <c r="AK88" s="328" t="str">
        <f>IF(AK87="","",VLOOKUP(AK87,シフト記号表!$C$6:$L$47,10,FALSE))</f>
        <v/>
      </c>
      <c r="AL88" s="329" t="str">
        <f>IF(AL87="","",VLOOKUP(AL87,シフト記号表!$C$6:$L$47,10,FALSE))</f>
        <v/>
      </c>
      <c r="AM88" s="329" t="str">
        <f>IF(AM87="","",VLOOKUP(AM87,シフト記号表!$C$6:$L$47,10,FALSE))</f>
        <v/>
      </c>
      <c r="AN88" s="329" t="str">
        <f>IF(AN87="","",VLOOKUP(AN87,シフト記号表!$C$6:$L$47,10,FALSE))</f>
        <v/>
      </c>
      <c r="AO88" s="329" t="str">
        <f>IF(AO87="","",VLOOKUP(AO87,シフト記号表!$C$6:$L$47,10,FALSE))</f>
        <v/>
      </c>
      <c r="AP88" s="329" t="str">
        <f>IF(AP87="","",VLOOKUP(AP87,シフト記号表!$C$6:$L$47,10,FALSE))</f>
        <v/>
      </c>
      <c r="AQ88" s="330" t="str">
        <f>IF(AQ87="","",VLOOKUP(AQ87,シフト記号表!$C$6:$L$47,10,FALSE))</f>
        <v/>
      </c>
      <c r="AR88" s="328" t="str">
        <f>IF(AR87="","",VLOOKUP(AR87,シフト記号表!$C$6:$L$47,10,FALSE))</f>
        <v/>
      </c>
      <c r="AS88" s="329" t="str">
        <f>IF(AS87="","",VLOOKUP(AS87,シフト記号表!$C$6:$L$47,10,FALSE))</f>
        <v/>
      </c>
      <c r="AT88" s="329" t="str">
        <f>IF(AT87="","",VLOOKUP(AT87,シフト記号表!$C$6:$L$47,10,FALSE))</f>
        <v/>
      </c>
      <c r="AU88" s="329" t="str">
        <f>IF(AU87="","",VLOOKUP(AU87,シフト記号表!$C$6:$L$47,10,FALSE))</f>
        <v/>
      </c>
      <c r="AV88" s="329" t="str">
        <f>IF(AV87="","",VLOOKUP(AV87,シフト記号表!$C$6:$L$47,10,FALSE))</f>
        <v/>
      </c>
      <c r="AW88" s="329" t="str">
        <f>IF(AW87="","",VLOOKUP(AW87,シフト記号表!$C$6:$L$47,10,FALSE))</f>
        <v/>
      </c>
      <c r="AX88" s="330" t="str">
        <f>IF(AX87="","",VLOOKUP(AX87,シフト記号表!$C$6:$L$47,10,FALSE))</f>
        <v/>
      </c>
      <c r="AY88" s="328" t="str">
        <f>IF(AY87="","",VLOOKUP(AY87,シフト記号表!$C$6:$L$47,10,FALSE))</f>
        <v/>
      </c>
      <c r="AZ88" s="329" t="str">
        <f>IF(AZ87="","",VLOOKUP(AZ87,シフト記号表!$C$6:$L$47,10,FALSE))</f>
        <v/>
      </c>
      <c r="BA88" s="329" t="str">
        <f>IF(BA87="","",VLOOKUP(BA87,シフト記号表!$C$6:$L$47,10,FALSE))</f>
        <v/>
      </c>
      <c r="BB88" s="967">
        <f>IF($BE$3="４週",SUM(W88:AX88),IF($BE$3="暦月",SUM(W88:BA88),""))</f>
        <v>0</v>
      </c>
      <c r="BC88" s="968"/>
      <c r="BD88" s="969">
        <f>IF($BE$3="４週",BB88/4,IF($BE$3="暦月",(BB88/($BE$8/7)),""))</f>
        <v>0</v>
      </c>
      <c r="BE88" s="968"/>
      <c r="BF88" s="964"/>
      <c r="BG88" s="965"/>
      <c r="BH88" s="965"/>
      <c r="BI88" s="965"/>
      <c r="BJ88" s="966"/>
    </row>
    <row r="89" spans="2:62" ht="20.25" hidden="1" customHeight="1">
      <c r="B89" s="970">
        <f>B87+1</f>
        <v>37</v>
      </c>
      <c r="C89" s="972"/>
      <c r="D89" s="973"/>
      <c r="E89" s="323"/>
      <c r="F89" s="324"/>
      <c r="G89" s="323"/>
      <c r="H89" s="324"/>
      <c r="I89" s="976"/>
      <c r="J89" s="977"/>
      <c r="K89" s="980"/>
      <c r="L89" s="981"/>
      <c r="M89" s="981"/>
      <c r="N89" s="973"/>
      <c r="O89" s="984"/>
      <c r="P89" s="985"/>
      <c r="Q89" s="985"/>
      <c r="R89" s="985"/>
      <c r="S89" s="986"/>
      <c r="T89" s="343" t="s">
        <v>682</v>
      </c>
      <c r="U89" s="344"/>
      <c r="V89" s="345"/>
      <c r="W89" s="336"/>
      <c r="X89" s="337"/>
      <c r="Y89" s="337"/>
      <c r="Z89" s="337"/>
      <c r="AA89" s="337"/>
      <c r="AB89" s="337"/>
      <c r="AC89" s="338"/>
      <c r="AD89" s="336"/>
      <c r="AE89" s="337"/>
      <c r="AF89" s="337"/>
      <c r="AG89" s="337"/>
      <c r="AH89" s="337"/>
      <c r="AI89" s="337"/>
      <c r="AJ89" s="338"/>
      <c r="AK89" s="336"/>
      <c r="AL89" s="337"/>
      <c r="AM89" s="337"/>
      <c r="AN89" s="337"/>
      <c r="AO89" s="337"/>
      <c r="AP89" s="337"/>
      <c r="AQ89" s="338"/>
      <c r="AR89" s="336"/>
      <c r="AS89" s="337"/>
      <c r="AT89" s="337"/>
      <c r="AU89" s="337"/>
      <c r="AV89" s="337"/>
      <c r="AW89" s="337"/>
      <c r="AX89" s="338"/>
      <c r="AY89" s="336"/>
      <c r="AZ89" s="337"/>
      <c r="BA89" s="339"/>
      <c r="BB89" s="990"/>
      <c r="BC89" s="991"/>
      <c r="BD89" s="949"/>
      <c r="BE89" s="950"/>
      <c r="BF89" s="951"/>
      <c r="BG89" s="952"/>
      <c r="BH89" s="952"/>
      <c r="BI89" s="952"/>
      <c r="BJ89" s="953"/>
    </row>
    <row r="90" spans="2:62" ht="20.25" hidden="1" customHeight="1">
      <c r="B90" s="993"/>
      <c r="C90" s="994"/>
      <c r="D90" s="995"/>
      <c r="E90" s="346"/>
      <c r="F90" s="347">
        <f>C89</f>
        <v>0</v>
      </c>
      <c r="G90" s="346"/>
      <c r="H90" s="347">
        <f>I89</f>
        <v>0</v>
      </c>
      <c r="I90" s="996"/>
      <c r="J90" s="997"/>
      <c r="K90" s="998"/>
      <c r="L90" s="999"/>
      <c r="M90" s="999"/>
      <c r="N90" s="995"/>
      <c r="O90" s="984"/>
      <c r="P90" s="985"/>
      <c r="Q90" s="985"/>
      <c r="R90" s="985"/>
      <c r="S90" s="986"/>
      <c r="T90" s="340" t="s">
        <v>687</v>
      </c>
      <c r="U90" s="341"/>
      <c r="V90" s="342"/>
      <c r="W90" s="328" t="str">
        <f>IF(W89="","",VLOOKUP(W89,シフト記号表!$C$6:$L$47,10,FALSE))</f>
        <v/>
      </c>
      <c r="X90" s="329" t="str">
        <f>IF(X89="","",VLOOKUP(X89,シフト記号表!$C$6:$L$47,10,FALSE))</f>
        <v/>
      </c>
      <c r="Y90" s="329" t="str">
        <f>IF(Y89="","",VLOOKUP(Y89,シフト記号表!$C$6:$L$47,10,FALSE))</f>
        <v/>
      </c>
      <c r="Z90" s="329" t="str">
        <f>IF(Z89="","",VLOOKUP(Z89,シフト記号表!$C$6:$L$47,10,FALSE))</f>
        <v/>
      </c>
      <c r="AA90" s="329" t="str">
        <f>IF(AA89="","",VLOOKUP(AA89,シフト記号表!$C$6:$L$47,10,FALSE))</f>
        <v/>
      </c>
      <c r="AB90" s="329" t="str">
        <f>IF(AB89="","",VLOOKUP(AB89,シフト記号表!$C$6:$L$47,10,FALSE))</f>
        <v/>
      </c>
      <c r="AC90" s="330" t="str">
        <f>IF(AC89="","",VLOOKUP(AC89,シフト記号表!$C$6:$L$47,10,FALSE))</f>
        <v/>
      </c>
      <c r="AD90" s="328" t="str">
        <f>IF(AD89="","",VLOOKUP(AD89,シフト記号表!$C$6:$L$47,10,FALSE))</f>
        <v/>
      </c>
      <c r="AE90" s="329" t="str">
        <f>IF(AE89="","",VLOOKUP(AE89,シフト記号表!$C$6:$L$47,10,FALSE))</f>
        <v/>
      </c>
      <c r="AF90" s="329" t="str">
        <f>IF(AF89="","",VLOOKUP(AF89,シフト記号表!$C$6:$L$47,10,FALSE))</f>
        <v/>
      </c>
      <c r="AG90" s="329" t="str">
        <f>IF(AG89="","",VLOOKUP(AG89,シフト記号表!$C$6:$L$47,10,FALSE))</f>
        <v/>
      </c>
      <c r="AH90" s="329" t="str">
        <f>IF(AH89="","",VLOOKUP(AH89,シフト記号表!$C$6:$L$47,10,FALSE))</f>
        <v/>
      </c>
      <c r="AI90" s="329" t="str">
        <f>IF(AI89="","",VLOOKUP(AI89,シフト記号表!$C$6:$L$47,10,FALSE))</f>
        <v/>
      </c>
      <c r="AJ90" s="330" t="str">
        <f>IF(AJ89="","",VLOOKUP(AJ89,シフト記号表!$C$6:$L$47,10,FALSE))</f>
        <v/>
      </c>
      <c r="AK90" s="328" t="str">
        <f>IF(AK89="","",VLOOKUP(AK89,シフト記号表!$C$6:$L$47,10,FALSE))</f>
        <v/>
      </c>
      <c r="AL90" s="329" t="str">
        <f>IF(AL89="","",VLOOKUP(AL89,シフト記号表!$C$6:$L$47,10,FALSE))</f>
        <v/>
      </c>
      <c r="AM90" s="329" t="str">
        <f>IF(AM89="","",VLOOKUP(AM89,シフト記号表!$C$6:$L$47,10,FALSE))</f>
        <v/>
      </c>
      <c r="AN90" s="329" t="str">
        <f>IF(AN89="","",VLOOKUP(AN89,シフト記号表!$C$6:$L$47,10,FALSE))</f>
        <v/>
      </c>
      <c r="AO90" s="329" t="str">
        <f>IF(AO89="","",VLOOKUP(AO89,シフト記号表!$C$6:$L$47,10,FALSE))</f>
        <v/>
      </c>
      <c r="AP90" s="329" t="str">
        <f>IF(AP89="","",VLOOKUP(AP89,シフト記号表!$C$6:$L$47,10,FALSE))</f>
        <v/>
      </c>
      <c r="AQ90" s="330" t="str">
        <f>IF(AQ89="","",VLOOKUP(AQ89,シフト記号表!$C$6:$L$47,10,FALSE))</f>
        <v/>
      </c>
      <c r="AR90" s="328" t="str">
        <f>IF(AR89="","",VLOOKUP(AR89,シフト記号表!$C$6:$L$47,10,FALSE))</f>
        <v/>
      </c>
      <c r="AS90" s="329" t="str">
        <f>IF(AS89="","",VLOOKUP(AS89,シフト記号表!$C$6:$L$47,10,FALSE))</f>
        <v/>
      </c>
      <c r="AT90" s="329" t="str">
        <f>IF(AT89="","",VLOOKUP(AT89,シフト記号表!$C$6:$L$47,10,FALSE))</f>
        <v/>
      </c>
      <c r="AU90" s="329" t="str">
        <f>IF(AU89="","",VLOOKUP(AU89,シフト記号表!$C$6:$L$47,10,FALSE))</f>
        <v/>
      </c>
      <c r="AV90" s="329" t="str">
        <f>IF(AV89="","",VLOOKUP(AV89,シフト記号表!$C$6:$L$47,10,FALSE))</f>
        <v/>
      </c>
      <c r="AW90" s="329" t="str">
        <f>IF(AW89="","",VLOOKUP(AW89,シフト記号表!$C$6:$L$47,10,FALSE))</f>
        <v/>
      </c>
      <c r="AX90" s="330" t="str">
        <f>IF(AX89="","",VLOOKUP(AX89,シフト記号表!$C$6:$L$47,10,FALSE))</f>
        <v/>
      </c>
      <c r="AY90" s="328" t="str">
        <f>IF(AY89="","",VLOOKUP(AY89,シフト記号表!$C$6:$L$47,10,FALSE))</f>
        <v/>
      </c>
      <c r="AZ90" s="329" t="str">
        <f>IF(AZ89="","",VLOOKUP(AZ89,シフト記号表!$C$6:$L$47,10,FALSE))</f>
        <v/>
      </c>
      <c r="BA90" s="329" t="str">
        <f>IF(BA89="","",VLOOKUP(BA89,シフト記号表!$C$6:$L$47,10,FALSE))</f>
        <v/>
      </c>
      <c r="BB90" s="967">
        <f>IF($BE$3="４週",SUM(W90:AX90),IF($BE$3="暦月",SUM(W90:BA90),""))</f>
        <v>0</v>
      </c>
      <c r="BC90" s="968"/>
      <c r="BD90" s="969">
        <f>IF($BE$3="４週",BB90/4,IF($BE$3="暦月",(BB90/($BE$8/7)),""))</f>
        <v>0</v>
      </c>
      <c r="BE90" s="968"/>
      <c r="BF90" s="964"/>
      <c r="BG90" s="965"/>
      <c r="BH90" s="965"/>
      <c r="BI90" s="965"/>
      <c r="BJ90" s="966"/>
    </row>
    <row r="91" spans="2:62" ht="20.25" hidden="1" customHeight="1">
      <c r="B91" s="970">
        <f>B89+1</f>
        <v>38</v>
      </c>
      <c r="C91" s="972"/>
      <c r="D91" s="973"/>
      <c r="E91" s="323"/>
      <c r="F91" s="324"/>
      <c r="G91" s="323"/>
      <c r="H91" s="324"/>
      <c r="I91" s="976"/>
      <c r="J91" s="977"/>
      <c r="K91" s="980"/>
      <c r="L91" s="981"/>
      <c r="M91" s="981"/>
      <c r="N91" s="973"/>
      <c r="O91" s="984"/>
      <c r="P91" s="985"/>
      <c r="Q91" s="985"/>
      <c r="R91" s="985"/>
      <c r="S91" s="986"/>
      <c r="T91" s="343" t="s">
        <v>682</v>
      </c>
      <c r="U91" s="344"/>
      <c r="V91" s="345"/>
      <c r="W91" s="336"/>
      <c r="X91" s="337"/>
      <c r="Y91" s="337"/>
      <c r="Z91" s="337"/>
      <c r="AA91" s="337"/>
      <c r="AB91" s="337"/>
      <c r="AC91" s="338"/>
      <c r="AD91" s="336"/>
      <c r="AE91" s="337"/>
      <c r="AF91" s="337"/>
      <c r="AG91" s="337"/>
      <c r="AH91" s="337"/>
      <c r="AI91" s="337"/>
      <c r="AJ91" s="338"/>
      <c r="AK91" s="336"/>
      <c r="AL91" s="337"/>
      <c r="AM91" s="337"/>
      <c r="AN91" s="337"/>
      <c r="AO91" s="337"/>
      <c r="AP91" s="337"/>
      <c r="AQ91" s="338"/>
      <c r="AR91" s="336"/>
      <c r="AS91" s="337"/>
      <c r="AT91" s="337"/>
      <c r="AU91" s="337"/>
      <c r="AV91" s="337"/>
      <c r="AW91" s="337"/>
      <c r="AX91" s="338"/>
      <c r="AY91" s="336"/>
      <c r="AZ91" s="337"/>
      <c r="BA91" s="339"/>
      <c r="BB91" s="990"/>
      <c r="BC91" s="991"/>
      <c r="BD91" s="949"/>
      <c r="BE91" s="950"/>
      <c r="BF91" s="951"/>
      <c r="BG91" s="952"/>
      <c r="BH91" s="952"/>
      <c r="BI91" s="952"/>
      <c r="BJ91" s="953"/>
    </row>
    <row r="92" spans="2:62" ht="20.25" hidden="1" customHeight="1">
      <c r="B92" s="993"/>
      <c r="C92" s="994"/>
      <c r="D92" s="995"/>
      <c r="E92" s="346"/>
      <c r="F92" s="347">
        <f>C91</f>
        <v>0</v>
      </c>
      <c r="G92" s="346"/>
      <c r="H92" s="347">
        <f>I91</f>
        <v>0</v>
      </c>
      <c r="I92" s="996"/>
      <c r="J92" s="997"/>
      <c r="K92" s="998"/>
      <c r="L92" s="999"/>
      <c r="M92" s="999"/>
      <c r="N92" s="995"/>
      <c r="O92" s="984"/>
      <c r="P92" s="985"/>
      <c r="Q92" s="985"/>
      <c r="R92" s="985"/>
      <c r="S92" s="986"/>
      <c r="T92" s="340" t="s">
        <v>687</v>
      </c>
      <c r="U92" s="341"/>
      <c r="V92" s="342"/>
      <c r="W92" s="328" t="str">
        <f>IF(W91="","",VLOOKUP(W91,シフト記号表!$C$6:$L$47,10,FALSE))</f>
        <v/>
      </c>
      <c r="X92" s="329" t="str">
        <f>IF(X91="","",VLOOKUP(X91,シフト記号表!$C$6:$L$47,10,FALSE))</f>
        <v/>
      </c>
      <c r="Y92" s="329" t="str">
        <f>IF(Y91="","",VLOOKUP(Y91,シフト記号表!$C$6:$L$47,10,FALSE))</f>
        <v/>
      </c>
      <c r="Z92" s="329" t="str">
        <f>IF(Z91="","",VLOOKUP(Z91,シフト記号表!$C$6:$L$47,10,FALSE))</f>
        <v/>
      </c>
      <c r="AA92" s="329" t="str">
        <f>IF(AA91="","",VLOOKUP(AA91,シフト記号表!$C$6:$L$47,10,FALSE))</f>
        <v/>
      </c>
      <c r="AB92" s="329" t="str">
        <f>IF(AB91="","",VLOOKUP(AB91,シフト記号表!$C$6:$L$47,10,FALSE))</f>
        <v/>
      </c>
      <c r="AC92" s="330" t="str">
        <f>IF(AC91="","",VLOOKUP(AC91,シフト記号表!$C$6:$L$47,10,FALSE))</f>
        <v/>
      </c>
      <c r="AD92" s="328" t="str">
        <f>IF(AD91="","",VLOOKUP(AD91,シフト記号表!$C$6:$L$47,10,FALSE))</f>
        <v/>
      </c>
      <c r="AE92" s="329" t="str">
        <f>IF(AE91="","",VLOOKUP(AE91,シフト記号表!$C$6:$L$47,10,FALSE))</f>
        <v/>
      </c>
      <c r="AF92" s="329" t="str">
        <f>IF(AF91="","",VLOOKUP(AF91,シフト記号表!$C$6:$L$47,10,FALSE))</f>
        <v/>
      </c>
      <c r="AG92" s="329" t="str">
        <f>IF(AG91="","",VLOOKUP(AG91,シフト記号表!$C$6:$L$47,10,FALSE))</f>
        <v/>
      </c>
      <c r="AH92" s="329" t="str">
        <f>IF(AH91="","",VLOOKUP(AH91,シフト記号表!$C$6:$L$47,10,FALSE))</f>
        <v/>
      </c>
      <c r="AI92" s="329" t="str">
        <f>IF(AI91="","",VLOOKUP(AI91,シフト記号表!$C$6:$L$47,10,FALSE))</f>
        <v/>
      </c>
      <c r="AJ92" s="330" t="str">
        <f>IF(AJ91="","",VLOOKUP(AJ91,シフト記号表!$C$6:$L$47,10,FALSE))</f>
        <v/>
      </c>
      <c r="AK92" s="328" t="str">
        <f>IF(AK91="","",VLOOKUP(AK91,シフト記号表!$C$6:$L$47,10,FALSE))</f>
        <v/>
      </c>
      <c r="AL92" s="329" t="str">
        <f>IF(AL91="","",VLOOKUP(AL91,シフト記号表!$C$6:$L$47,10,FALSE))</f>
        <v/>
      </c>
      <c r="AM92" s="329" t="str">
        <f>IF(AM91="","",VLOOKUP(AM91,シフト記号表!$C$6:$L$47,10,FALSE))</f>
        <v/>
      </c>
      <c r="AN92" s="329" t="str">
        <f>IF(AN91="","",VLOOKUP(AN91,シフト記号表!$C$6:$L$47,10,FALSE))</f>
        <v/>
      </c>
      <c r="AO92" s="329" t="str">
        <f>IF(AO91="","",VLOOKUP(AO91,シフト記号表!$C$6:$L$47,10,FALSE))</f>
        <v/>
      </c>
      <c r="AP92" s="329" t="str">
        <f>IF(AP91="","",VLOOKUP(AP91,シフト記号表!$C$6:$L$47,10,FALSE))</f>
        <v/>
      </c>
      <c r="AQ92" s="330" t="str">
        <f>IF(AQ91="","",VLOOKUP(AQ91,シフト記号表!$C$6:$L$47,10,FALSE))</f>
        <v/>
      </c>
      <c r="AR92" s="328" t="str">
        <f>IF(AR91="","",VLOOKUP(AR91,シフト記号表!$C$6:$L$47,10,FALSE))</f>
        <v/>
      </c>
      <c r="AS92" s="329" t="str">
        <f>IF(AS91="","",VLOOKUP(AS91,シフト記号表!$C$6:$L$47,10,FALSE))</f>
        <v/>
      </c>
      <c r="AT92" s="329" t="str">
        <f>IF(AT91="","",VLOOKUP(AT91,シフト記号表!$C$6:$L$47,10,FALSE))</f>
        <v/>
      </c>
      <c r="AU92" s="329" t="str">
        <f>IF(AU91="","",VLOOKUP(AU91,シフト記号表!$C$6:$L$47,10,FALSE))</f>
        <v/>
      </c>
      <c r="AV92" s="329" t="str">
        <f>IF(AV91="","",VLOOKUP(AV91,シフト記号表!$C$6:$L$47,10,FALSE))</f>
        <v/>
      </c>
      <c r="AW92" s="329" t="str">
        <f>IF(AW91="","",VLOOKUP(AW91,シフト記号表!$C$6:$L$47,10,FALSE))</f>
        <v/>
      </c>
      <c r="AX92" s="330" t="str">
        <f>IF(AX91="","",VLOOKUP(AX91,シフト記号表!$C$6:$L$47,10,FALSE))</f>
        <v/>
      </c>
      <c r="AY92" s="328" t="str">
        <f>IF(AY91="","",VLOOKUP(AY91,シフト記号表!$C$6:$L$47,10,FALSE))</f>
        <v/>
      </c>
      <c r="AZ92" s="329" t="str">
        <f>IF(AZ91="","",VLOOKUP(AZ91,シフト記号表!$C$6:$L$47,10,FALSE))</f>
        <v/>
      </c>
      <c r="BA92" s="329" t="str">
        <f>IF(BA91="","",VLOOKUP(BA91,シフト記号表!$C$6:$L$47,10,FALSE))</f>
        <v/>
      </c>
      <c r="BB92" s="967">
        <f>IF($BE$3="４週",SUM(W92:AX92),IF($BE$3="暦月",SUM(W92:BA92),""))</f>
        <v>0</v>
      </c>
      <c r="BC92" s="968"/>
      <c r="BD92" s="969">
        <f>IF($BE$3="４週",BB92/4,IF($BE$3="暦月",(BB92/($BE$8/7)),""))</f>
        <v>0</v>
      </c>
      <c r="BE92" s="968"/>
      <c r="BF92" s="964"/>
      <c r="BG92" s="965"/>
      <c r="BH92" s="965"/>
      <c r="BI92" s="965"/>
      <c r="BJ92" s="966"/>
    </row>
    <row r="93" spans="2:62" ht="20.25" hidden="1" customHeight="1">
      <c r="B93" s="970">
        <f>B91+1</f>
        <v>39</v>
      </c>
      <c r="C93" s="972"/>
      <c r="D93" s="973"/>
      <c r="E93" s="323"/>
      <c r="F93" s="324"/>
      <c r="G93" s="323"/>
      <c r="H93" s="324"/>
      <c r="I93" s="976"/>
      <c r="J93" s="977"/>
      <c r="K93" s="980"/>
      <c r="L93" s="981"/>
      <c r="M93" s="981"/>
      <c r="N93" s="973"/>
      <c r="O93" s="984"/>
      <c r="P93" s="985"/>
      <c r="Q93" s="985"/>
      <c r="R93" s="985"/>
      <c r="S93" s="986"/>
      <c r="T93" s="343" t="s">
        <v>682</v>
      </c>
      <c r="U93" s="344"/>
      <c r="V93" s="345"/>
      <c r="W93" s="336"/>
      <c r="X93" s="337"/>
      <c r="Y93" s="337"/>
      <c r="Z93" s="337"/>
      <c r="AA93" s="337"/>
      <c r="AB93" s="337"/>
      <c r="AC93" s="338"/>
      <c r="AD93" s="336"/>
      <c r="AE93" s="337"/>
      <c r="AF93" s="337"/>
      <c r="AG93" s="337"/>
      <c r="AH93" s="337"/>
      <c r="AI93" s="337"/>
      <c r="AJ93" s="338"/>
      <c r="AK93" s="336"/>
      <c r="AL93" s="337"/>
      <c r="AM93" s="337"/>
      <c r="AN93" s="337"/>
      <c r="AO93" s="337"/>
      <c r="AP93" s="337"/>
      <c r="AQ93" s="338"/>
      <c r="AR93" s="336"/>
      <c r="AS93" s="337"/>
      <c r="AT93" s="337"/>
      <c r="AU93" s="337"/>
      <c r="AV93" s="337"/>
      <c r="AW93" s="337"/>
      <c r="AX93" s="338"/>
      <c r="AY93" s="336"/>
      <c r="AZ93" s="337"/>
      <c r="BA93" s="339"/>
      <c r="BB93" s="990"/>
      <c r="BC93" s="991"/>
      <c r="BD93" s="949"/>
      <c r="BE93" s="950"/>
      <c r="BF93" s="951"/>
      <c r="BG93" s="952"/>
      <c r="BH93" s="952"/>
      <c r="BI93" s="952"/>
      <c r="BJ93" s="953"/>
    </row>
    <row r="94" spans="2:62" ht="20.25" hidden="1" customHeight="1">
      <c r="B94" s="993"/>
      <c r="C94" s="994"/>
      <c r="D94" s="995"/>
      <c r="E94" s="346"/>
      <c r="F94" s="347">
        <f>C93</f>
        <v>0</v>
      </c>
      <c r="G94" s="346"/>
      <c r="H94" s="347">
        <f>I93</f>
        <v>0</v>
      </c>
      <c r="I94" s="996"/>
      <c r="J94" s="997"/>
      <c r="K94" s="998"/>
      <c r="L94" s="999"/>
      <c r="M94" s="999"/>
      <c r="N94" s="995"/>
      <c r="O94" s="984"/>
      <c r="P94" s="985"/>
      <c r="Q94" s="985"/>
      <c r="R94" s="985"/>
      <c r="S94" s="986"/>
      <c r="T94" s="340" t="s">
        <v>687</v>
      </c>
      <c r="U94" s="341"/>
      <c r="V94" s="342"/>
      <c r="W94" s="328" t="str">
        <f>IF(W93="","",VLOOKUP(W93,シフト記号表!$C$6:$L$47,10,FALSE))</f>
        <v/>
      </c>
      <c r="X94" s="329" t="str">
        <f>IF(X93="","",VLOOKUP(X93,シフト記号表!$C$6:$L$47,10,FALSE))</f>
        <v/>
      </c>
      <c r="Y94" s="329" t="str">
        <f>IF(Y93="","",VLOOKUP(Y93,シフト記号表!$C$6:$L$47,10,FALSE))</f>
        <v/>
      </c>
      <c r="Z94" s="329" t="str">
        <f>IF(Z93="","",VLOOKUP(Z93,シフト記号表!$C$6:$L$47,10,FALSE))</f>
        <v/>
      </c>
      <c r="AA94" s="329" t="str">
        <f>IF(AA93="","",VLOOKUP(AA93,シフト記号表!$C$6:$L$47,10,FALSE))</f>
        <v/>
      </c>
      <c r="AB94" s="329" t="str">
        <f>IF(AB93="","",VLOOKUP(AB93,シフト記号表!$C$6:$L$47,10,FALSE))</f>
        <v/>
      </c>
      <c r="AC94" s="330" t="str">
        <f>IF(AC93="","",VLOOKUP(AC93,シフト記号表!$C$6:$L$47,10,FALSE))</f>
        <v/>
      </c>
      <c r="AD94" s="328" t="str">
        <f>IF(AD93="","",VLOOKUP(AD93,シフト記号表!$C$6:$L$47,10,FALSE))</f>
        <v/>
      </c>
      <c r="AE94" s="329" t="str">
        <f>IF(AE93="","",VLOOKUP(AE93,シフト記号表!$C$6:$L$47,10,FALSE))</f>
        <v/>
      </c>
      <c r="AF94" s="329" t="str">
        <f>IF(AF93="","",VLOOKUP(AF93,シフト記号表!$C$6:$L$47,10,FALSE))</f>
        <v/>
      </c>
      <c r="AG94" s="329" t="str">
        <f>IF(AG93="","",VLOOKUP(AG93,シフト記号表!$C$6:$L$47,10,FALSE))</f>
        <v/>
      </c>
      <c r="AH94" s="329" t="str">
        <f>IF(AH93="","",VLOOKUP(AH93,シフト記号表!$C$6:$L$47,10,FALSE))</f>
        <v/>
      </c>
      <c r="AI94" s="329" t="str">
        <f>IF(AI93="","",VLOOKUP(AI93,シフト記号表!$C$6:$L$47,10,FALSE))</f>
        <v/>
      </c>
      <c r="AJ94" s="330" t="str">
        <f>IF(AJ93="","",VLOOKUP(AJ93,シフト記号表!$C$6:$L$47,10,FALSE))</f>
        <v/>
      </c>
      <c r="AK94" s="328" t="str">
        <f>IF(AK93="","",VLOOKUP(AK93,シフト記号表!$C$6:$L$47,10,FALSE))</f>
        <v/>
      </c>
      <c r="AL94" s="329" t="str">
        <f>IF(AL93="","",VLOOKUP(AL93,シフト記号表!$C$6:$L$47,10,FALSE))</f>
        <v/>
      </c>
      <c r="AM94" s="329" t="str">
        <f>IF(AM93="","",VLOOKUP(AM93,シフト記号表!$C$6:$L$47,10,FALSE))</f>
        <v/>
      </c>
      <c r="AN94" s="329" t="str">
        <f>IF(AN93="","",VLOOKUP(AN93,シフト記号表!$C$6:$L$47,10,FALSE))</f>
        <v/>
      </c>
      <c r="AO94" s="329" t="str">
        <f>IF(AO93="","",VLOOKUP(AO93,シフト記号表!$C$6:$L$47,10,FALSE))</f>
        <v/>
      </c>
      <c r="AP94" s="329" t="str">
        <f>IF(AP93="","",VLOOKUP(AP93,シフト記号表!$C$6:$L$47,10,FALSE))</f>
        <v/>
      </c>
      <c r="AQ94" s="330" t="str">
        <f>IF(AQ93="","",VLOOKUP(AQ93,シフト記号表!$C$6:$L$47,10,FALSE))</f>
        <v/>
      </c>
      <c r="AR94" s="328" t="str">
        <f>IF(AR93="","",VLOOKUP(AR93,シフト記号表!$C$6:$L$47,10,FALSE))</f>
        <v/>
      </c>
      <c r="AS94" s="329" t="str">
        <f>IF(AS93="","",VLOOKUP(AS93,シフト記号表!$C$6:$L$47,10,FALSE))</f>
        <v/>
      </c>
      <c r="AT94" s="329" t="str">
        <f>IF(AT93="","",VLOOKUP(AT93,シフト記号表!$C$6:$L$47,10,FALSE))</f>
        <v/>
      </c>
      <c r="AU94" s="329" t="str">
        <f>IF(AU93="","",VLOOKUP(AU93,シフト記号表!$C$6:$L$47,10,FALSE))</f>
        <v/>
      </c>
      <c r="AV94" s="329" t="str">
        <f>IF(AV93="","",VLOOKUP(AV93,シフト記号表!$C$6:$L$47,10,FALSE))</f>
        <v/>
      </c>
      <c r="AW94" s="329" t="str">
        <f>IF(AW93="","",VLOOKUP(AW93,シフト記号表!$C$6:$L$47,10,FALSE))</f>
        <v/>
      </c>
      <c r="AX94" s="330" t="str">
        <f>IF(AX93="","",VLOOKUP(AX93,シフト記号表!$C$6:$L$47,10,FALSE))</f>
        <v/>
      </c>
      <c r="AY94" s="328" t="str">
        <f>IF(AY93="","",VLOOKUP(AY93,シフト記号表!$C$6:$L$47,10,FALSE))</f>
        <v/>
      </c>
      <c r="AZ94" s="329" t="str">
        <f>IF(AZ93="","",VLOOKUP(AZ93,シフト記号表!$C$6:$L$47,10,FALSE))</f>
        <v/>
      </c>
      <c r="BA94" s="329" t="str">
        <f>IF(BA93="","",VLOOKUP(BA93,シフト記号表!$C$6:$L$47,10,FALSE))</f>
        <v/>
      </c>
      <c r="BB94" s="967">
        <f>IF($BE$3="４週",SUM(W94:AX94),IF($BE$3="暦月",SUM(W94:BA94),""))</f>
        <v>0</v>
      </c>
      <c r="BC94" s="968"/>
      <c r="BD94" s="969">
        <f>IF($BE$3="４週",BB94/4,IF($BE$3="暦月",(BB94/($BE$8/7)),""))</f>
        <v>0</v>
      </c>
      <c r="BE94" s="968"/>
      <c r="BF94" s="964"/>
      <c r="BG94" s="965"/>
      <c r="BH94" s="965"/>
      <c r="BI94" s="965"/>
      <c r="BJ94" s="966"/>
    </row>
    <row r="95" spans="2:62" ht="20.25" hidden="1" customHeight="1">
      <c r="B95" s="970">
        <f>B93+1</f>
        <v>40</v>
      </c>
      <c r="C95" s="972"/>
      <c r="D95" s="973"/>
      <c r="E95" s="323"/>
      <c r="F95" s="324"/>
      <c r="G95" s="323"/>
      <c r="H95" s="324"/>
      <c r="I95" s="976"/>
      <c r="J95" s="977"/>
      <c r="K95" s="980"/>
      <c r="L95" s="981"/>
      <c r="M95" s="981"/>
      <c r="N95" s="973"/>
      <c r="O95" s="984"/>
      <c r="P95" s="985"/>
      <c r="Q95" s="985"/>
      <c r="R95" s="985"/>
      <c r="S95" s="986"/>
      <c r="T95" s="343" t="s">
        <v>682</v>
      </c>
      <c r="U95" s="344"/>
      <c r="V95" s="345"/>
      <c r="W95" s="336"/>
      <c r="X95" s="337"/>
      <c r="Y95" s="337"/>
      <c r="Z95" s="337"/>
      <c r="AA95" s="337"/>
      <c r="AB95" s="337"/>
      <c r="AC95" s="338"/>
      <c r="AD95" s="336"/>
      <c r="AE95" s="337"/>
      <c r="AF95" s="337"/>
      <c r="AG95" s="337"/>
      <c r="AH95" s="337"/>
      <c r="AI95" s="337"/>
      <c r="AJ95" s="338"/>
      <c r="AK95" s="336"/>
      <c r="AL95" s="337"/>
      <c r="AM95" s="337"/>
      <c r="AN95" s="337"/>
      <c r="AO95" s="337"/>
      <c r="AP95" s="337"/>
      <c r="AQ95" s="338"/>
      <c r="AR95" s="336"/>
      <c r="AS95" s="337"/>
      <c r="AT95" s="337"/>
      <c r="AU95" s="337"/>
      <c r="AV95" s="337"/>
      <c r="AW95" s="337"/>
      <c r="AX95" s="338"/>
      <c r="AY95" s="336"/>
      <c r="AZ95" s="337"/>
      <c r="BA95" s="339"/>
      <c r="BB95" s="990"/>
      <c r="BC95" s="991"/>
      <c r="BD95" s="949"/>
      <c r="BE95" s="950"/>
      <c r="BF95" s="951"/>
      <c r="BG95" s="952"/>
      <c r="BH95" s="952"/>
      <c r="BI95" s="952"/>
      <c r="BJ95" s="953"/>
    </row>
    <row r="96" spans="2:62" ht="20.25" hidden="1" customHeight="1">
      <c r="B96" s="993"/>
      <c r="C96" s="994"/>
      <c r="D96" s="995"/>
      <c r="E96" s="346"/>
      <c r="F96" s="347">
        <f>C95</f>
        <v>0</v>
      </c>
      <c r="G96" s="346"/>
      <c r="H96" s="347">
        <f>I95</f>
        <v>0</v>
      </c>
      <c r="I96" s="996"/>
      <c r="J96" s="997"/>
      <c r="K96" s="998"/>
      <c r="L96" s="999"/>
      <c r="M96" s="999"/>
      <c r="N96" s="995"/>
      <c r="O96" s="984"/>
      <c r="P96" s="985"/>
      <c r="Q96" s="985"/>
      <c r="R96" s="985"/>
      <c r="S96" s="986"/>
      <c r="T96" s="340" t="s">
        <v>687</v>
      </c>
      <c r="U96" s="341"/>
      <c r="V96" s="342"/>
      <c r="W96" s="328" t="str">
        <f>IF(W95="","",VLOOKUP(W95,シフト記号表!$C$6:$L$47,10,FALSE))</f>
        <v/>
      </c>
      <c r="X96" s="329" t="str">
        <f>IF(X95="","",VLOOKUP(X95,シフト記号表!$C$6:$L$47,10,FALSE))</f>
        <v/>
      </c>
      <c r="Y96" s="329" t="str">
        <f>IF(Y95="","",VLOOKUP(Y95,シフト記号表!$C$6:$L$47,10,FALSE))</f>
        <v/>
      </c>
      <c r="Z96" s="329" t="str">
        <f>IF(Z95="","",VLOOKUP(Z95,シフト記号表!$C$6:$L$47,10,FALSE))</f>
        <v/>
      </c>
      <c r="AA96" s="329" t="str">
        <f>IF(AA95="","",VLOOKUP(AA95,シフト記号表!$C$6:$L$47,10,FALSE))</f>
        <v/>
      </c>
      <c r="AB96" s="329" t="str">
        <f>IF(AB95="","",VLOOKUP(AB95,シフト記号表!$C$6:$L$47,10,FALSE))</f>
        <v/>
      </c>
      <c r="AC96" s="330" t="str">
        <f>IF(AC95="","",VLOOKUP(AC95,シフト記号表!$C$6:$L$47,10,FALSE))</f>
        <v/>
      </c>
      <c r="AD96" s="328" t="str">
        <f>IF(AD95="","",VLOOKUP(AD95,シフト記号表!$C$6:$L$47,10,FALSE))</f>
        <v/>
      </c>
      <c r="AE96" s="329" t="str">
        <f>IF(AE95="","",VLOOKUP(AE95,シフト記号表!$C$6:$L$47,10,FALSE))</f>
        <v/>
      </c>
      <c r="AF96" s="329" t="str">
        <f>IF(AF95="","",VLOOKUP(AF95,シフト記号表!$C$6:$L$47,10,FALSE))</f>
        <v/>
      </c>
      <c r="AG96" s="329" t="str">
        <f>IF(AG95="","",VLOOKUP(AG95,シフト記号表!$C$6:$L$47,10,FALSE))</f>
        <v/>
      </c>
      <c r="AH96" s="329" t="str">
        <f>IF(AH95="","",VLOOKUP(AH95,シフト記号表!$C$6:$L$47,10,FALSE))</f>
        <v/>
      </c>
      <c r="AI96" s="329" t="str">
        <f>IF(AI95="","",VLOOKUP(AI95,シフト記号表!$C$6:$L$47,10,FALSE))</f>
        <v/>
      </c>
      <c r="AJ96" s="330" t="str">
        <f>IF(AJ95="","",VLOOKUP(AJ95,シフト記号表!$C$6:$L$47,10,FALSE))</f>
        <v/>
      </c>
      <c r="AK96" s="328" t="str">
        <f>IF(AK95="","",VLOOKUP(AK95,シフト記号表!$C$6:$L$47,10,FALSE))</f>
        <v/>
      </c>
      <c r="AL96" s="329" t="str">
        <f>IF(AL95="","",VLOOKUP(AL95,シフト記号表!$C$6:$L$47,10,FALSE))</f>
        <v/>
      </c>
      <c r="AM96" s="329" t="str">
        <f>IF(AM95="","",VLOOKUP(AM95,シフト記号表!$C$6:$L$47,10,FALSE))</f>
        <v/>
      </c>
      <c r="AN96" s="329" t="str">
        <f>IF(AN95="","",VLOOKUP(AN95,シフト記号表!$C$6:$L$47,10,FALSE))</f>
        <v/>
      </c>
      <c r="AO96" s="329" t="str">
        <f>IF(AO95="","",VLOOKUP(AO95,シフト記号表!$C$6:$L$47,10,FALSE))</f>
        <v/>
      </c>
      <c r="AP96" s="329" t="str">
        <f>IF(AP95="","",VLOOKUP(AP95,シフト記号表!$C$6:$L$47,10,FALSE))</f>
        <v/>
      </c>
      <c r="AQ96" s="330" t="str">
        <f>IF(AQ95="","",VLOOKUP(AQ95,シフト記号表!$C$6:$L$47,10,FALSE))</f>
        <v/>
      </c>
      <c r="AR96" s="328" t="str">
        <f>IF(AR95="","",VLOOKUP(AR95,シフト記号表!$C$6:$L$47,10,FALSE))</f>
        <v/>
      </c>
      <c r="AS96" s="329" t="str">
        <f>IF(AS95="","",VLOOKUP(AS95,シフト記号表!$C$6:$L$47,10,FALSE))</f>
        <v/>
      </c>
      <c r="AT96" s="329" t="str">
        <f>IF(AT95="","",VLOOKUP(AT95,シフト記号表!$C$6:$L$47,10,FALSE))</f>
        <v/>
      </c>
      <c r="AU96" s="329" t="str">
        <f>IF(AU95="","",VLOOKUP(AU95,シフト記号表!$C$6:$L$47,10,FALSE))</f>
        <v/>
      </c>
      <c r="AV96" s="329" t="str">
        <f>IF(AV95="","",VLOOKUP(AV95,シフト記号表!$C$6:$L$47,10,FALSE))</f>
        <v/>
      </c>
      <c r="AW96" s="329" t="str">
        <f>IF(AW95="","",VLOOKUP(AW95,シフト記号表!$C$6:$L$47,10,FALSE))</f>
        <v/>
      </c>
      <c r="AX96" s="330" t="str">
        <f>IF(AX95="","",VLOOKUP(AX95,シフト記号表!$C$6:$L$47,10,FALSE))</f>
        <v/>
      </c>
      <c r="AY96" s="328" t="str">
        <f>IF(AY95="","",VLOOKUP(AY95,シフト記号表!$C$6:$L$47,10,FALSE))</f>
        <v/>
      </c>
      <c r="AZ96" s="329" t="str">
        <f>IF(AZ95="","",VLOOKUP(AZ95,シフト記号表!$C$6:$L$47,10,FALSE))</f>
        <v/>
      </c>
      <c r="BA96" s="329" t="str">
        <f>IF(BA95="","",VLOOKUP(BA95,シフト記号表!$C$6:$L$47,10,FALSE))</f>
        <v/>
      </c>
      <c r="BB96" s="967">
        <f>IF($BE$3="４週",SUM(W96:AX96),IF($BE$3="暦月",SUM(W96:BA96),""))</f>
        <v>0</v>
      </c>
      <c r="BC96" s="968"/>
      <c r="BD96" s="969">
        <f>IF($BE$3="４週",BB96/4,IF($BE$3="暦月",(BB96/($BE$8/7)),""))</f>
        <v>0</v>
      </c>
      <c r="BE96" s="968"/>
      <c r="BF96" s="964"/>
      <c r="BG96" s="965"/>
      <c r="BH96" s="965"/>
      <c r="BI96" s="965"/>
      <c r="BJ96" s="966"/>
    </row>
    <row r="97" spans="2:62" ht="20.25" hidden="1" customHeight="1">
      <c r="B97" s="970">
        <f>B95+1</f>
        <v>41</v>
      </c>
      <c r="C97" s="972"/>
      <c r="D97" s="973"/>
      <c r="E97" s="323"/>
      <c r="F97" s="324"/>
      <c r="G97" s="323"/>
      <c r="H97" s="324"/>
      <c r="I97" s="976"/>
      <c r="J97" s="977"/>
      <c r="K97" s="980"/>
      <c r="L97" s="981"/>
      <c r="M97" s="981"/>
      <c r="N97" s="973"/>
      <c r="O97" s="984"/>
      <c r="P97" s="985"/>
      <c r="Q97" s="985"/>
      <c r="R97" s="985"/>
      <c r="S97" s="986"/>
      <c r="T97" s="343" t="s">
        <v>682</v>
      </c>
      <c r="U97" s="344"/>
      <c r="V97" s="345"/>
      <c r="W97" s="336"/>
      <c r="X97" s="337"/>
      <c r="Y97" s="337"/>
      <c r="Z97" s="337"/>
      <c r="AA97" s="337"/>
      <c r="AB97" s="337"/>
      <c r="AC97" s="338"/>
      <c r="AD97" s="336"/>
      <c r="AE97" s="337"/>
      <c r="AF97" s="337"/>
      <c r="AG97" s="337"/>
      <c r="AH97" s="337"/>
      <c r="AI97" s="337"/>
      <c r="AJ97" s="338"/>
      <c r="AK97" s="336"/>
      <c r="AL97" s="337"/>
      <c r="AM97" s="337"/>
      <c r="AN97" s="337"/>
      <c r="AO97" s="337"/>
      <c r="AP97" s="337"/>
      <c r="AQ97" s="338"/>
      <c r="AR97" s="336"/>
      <c r="AS97" s="337"/>
      <c r="AT97" s="337"/>
      <c r="AU97" s="337"/>
      <c r="AV97" s="337"/>
      <c r="AW97" s="337"/>
      <c r="AX97" s="338"/>
      <c r="AY97" s="336"/>
      <c r="AZ97" s="337"/>
      <c r="BA97" s="339"/>
      <c r="BB97" s="990"/>
      <c r="BC97" s="991"/>
      <c r="BD97" s="949"/>
      <c r="BE97" s="950"/>
      <c r="BF97" s="951"/>
      <c r="BG97" s="952"/>
      <c r="BH97" s="952"/>
      <c r="BI97" s="952"/>
      <c r="BJ97" s="953"/>
    </row>
    <row r="98" spans="2:62" ht="20.25" hidden="1" customHeight="1">
      <c r="B98" s="993"/>
      <c r="C98" s="994"/>
      <c r="D98" s="995"/>
      <c r="E98" s="346"/>
      <c r="F98" s="347">
        <f>C97</f>
        <v>0</v>
      </c>
      <c r="G98" s="346"/>
      <c r="H98" s="347">
        <f>I97</f>
        <v>0</v>
      </c>
      <c r="I98" s="996"/>
      <c r="J98" s="997"/>
      <c r="K98" s="998"/>
      <c r="L98" s="999"/>
      <c r="M98" s="999"/>
      <c r="N98" s="995"/>
      <c r="O98" s="984"/>
      <c r="P98" s="985"/>
      <c r="Q98" s="985"/>
      <c r="R98" s="985"/>
      <c r="S98" s="986"/>
      <c r="T98" s="340" t="s">
        <v>687</v>
      </c>
      <c r="U98" s="341"/>
      <c r="V98" s="342"/>
      <c r="W98" s="328" t="str">
        <f>IF(W97="","",VLOOKUP(W97,シフト記号表!$C$6:$L$47,10,FALSE))</f>
        <v/>
      </c>
      <c r="X98" s="329" t="str">
        <f>IF(X97="","",VLOOKUP(X97,シフト記号表!$C$6:$L$47,10,FALSE))</f>
        <v/>
      </c>
      <c r="Y98" s="329" t="str">
        <f>IF(Y97="","",VLOOKUP(Y97,シフト記号表!$C$6:$L$47,10,FALSE))</f>
        <v/>
      </c>
      <c r="Z98" s="329" t="str">
        <f>IF(Z97="","",VLOOKUP(Z97,シフト記号表!$C$6:$L$47,10,FALSE))</f>
        <v/>
      </c>
      <c r="AA98" s="329" t="str">
        <f>IF(AA97="","",VLOOKUP(AA97,シフト記号表!$C$6:$L$47,10,FALSE))</f>
        <v/>
      </c>
      <c r="AB98" s="329" t="str">
        <f>IF(AB97="","",VLOOKUP(AB97,シフト記号表!$C$6:$L$47,10,FALSE))</f>
        <v/>
      </c>
      <c r="AC98" s="330" t="str">
        <f>IF(AC97="","",VLOOKUP(AC97,シフト記号表!$C$6:$L$47,10,FALSE))</f>
        <v/>
      </c>
      <c r="AD98" s="328" t="str">
        <f>IF(AD97="","",VLOOKUP(AD97,シフト記号表!$C$6:$L$47,10,FALSE))</f>
        <v/>
      </c>
      <c r="AE98" s="329" t="str">
        <f>IF(AE97="","",VLOOKUP(AE97,シフト記号表!$C$6:$L$47,10,FALSE))</f>
        <v/>
      </c>
      <c r="AF98" s="329" t="str">
        <f>IF(AF97="","",VLOOKUP(AF97,シフト記号表!$C$6:$L$47,10,FALSE))</f>
        <v/>
      </c>
      <c r="AG98" s="329" t="str">
        <f>IF(AG97="","",VLOOKUP(AG97,シフト記号表!$C$6:$L$47,10,FALSE))</f>
        <v/>
      </c>
      <c r="AH98" s="329" t="str">
        <f>IF(AH97="","",VLOOKUP(AH97,シフト記号表!$C$6:$L$47,10,FALSE))</f>
        <v/>
      </c>
      <c r="AI98" s="329" t="str">
        <f>IF(AI97="","",VLOOKUP(AI97,シフト記号表!$C$6:$L$47,10,FALSE))</f>
        <v/>
      </c>
      <c r="AJ98" s="330" t="str">
        <f>IF(AJ97="","",VLOOKUP(AJ97,シフト記号表!$C$6:$L$47,10,FALSE))</f>
        <v/>
      </c>
      <c r="AK98" s="328" t="str">
        <f>IF(AK97="","",VLOOKUP(AK97,シフト記号表!$C$6:$L$47,10,FALSE))</f>
        <v/>
      </c>
      <c r="AL98" s="329" t="str">
        <f>IF(AL97="","",VLOOKUP(AL97,シフト記号表!$C$6:$L$47,10,FALSE))</f>
        <v/>
      </c>
      <c r="AM98" s="329" t="str">
        <f>IF(AM97="","",VLOOKUP(AM97,シフト記号表!$C$6:$L$47,10,FALSE))</f>
        <v/>
      </c>
      <c r="AN98" s="329" t="str">
        <f>IF(AN97="","",VLOOKUP(AN97,シフト記号表!$C$6:$L$47,10,FALSE))</f>
        <v/>
      </c>
      <c r="AO98" s="329" t="str">
        <f>IF(AO97="","",VLOOKUP(AO97,シフト記号表!$C$6:$L$47,10,FALSE))</f>
        <v/>
      </c>
      <c r="AP98" s="329" t="str">
        <f>IF(AP97="","",VLOOKUP(AP97,シフト記号表!$C$6:$L$47,10,FALSE))</f>
        <v/>
      </c>
      <c r="AQ98" s="330" t="str">
        <f>IF(AQ97="","",VLOOKUP(AQ97,シフト記号表!$C$6:$L$47,10,FALSE))</f>
        <v/>
      </c>
      <c r="AR98" s="328" t="str">
        <f>IF(AR97="","",VLOOKUP(AR97,シフト記号表!$C$6:$L$47,10,FALSE))</f>
        <v/>
      </c>
      <c r="AS98" s="329" t="str">
        <f>IF(AS97="","",VLOOKUP(AS97,シフト記号表!$C$6:$L$47,10,FALSE))</f>
        <v/>
      </c>
      <c r="AT98" s="329" t="str">
        <f>IF(AT97="","",VLOOKUP(AT97,シフト記号表!$C$6:$L$47,10,FALSE))</f>
        <v/>
      </c>
      <c r="AU98" s="329" t="str">
        <f>IF(AU97="","",VLOOKUP(AU97,シフト記号表!$C$6:$L$47,10,FALSE))</f>
        <v/>
      </c>
      <c r="AV98" s="329" t="str">
        <f>IF(AV97="","",VLOOKUP(AV97,シフト記号表!$C$6:$L$47,10,FALSE))</f>
        <v/>
      </c>
      <c r="AW98" s="329" t="str">
        <f>IF(AW97="","",VLOOKUP(AW97,シフト記号表!$C$6:$L$47,10,FALSE))</f>
        <v/>
      </c>
      <c r="AX98" s="330" t="str">
        <f>IF(AX97="","",VLOOKUP(AX97,シフト記号表!$C$6:$L$47,10,FALSE))</f>
        <v/>
      </c>
      <c r="AY98" s="328" t="str">
        <f>IF(AY97="","",VLOOKUP(AY97,シフト記号表!$C$6:$L$47,10,FALSE))</f>
        <v/>
      </c>
      <c r="AZ98" s="329" t="str">
        <f>IF(AZ97="","",VLOOKUP(AZ97,シフト記号表!$C$6:$L$47,10,FALSE))</f>
        <v/>
      </c>
      <c r="BA98" s="329" t="str">
        <f>IF(BA97="","",VLOOKUP(BA97,シフト記号表!$C$6:$L$47,10,FALSE))</f>
        <v/>
      </c>
      <c r="BB98" s="967">
        <f>IF($BE$3="４週",SUM(W98:AX98),IF($BE$3="暦月",SUM(W98:BA98),""))</f>
        <v>0</v>
      </c>
      <c r="BC98" s="968"/>
      <c r="BD98" s="969">
        <f>IF($BE$3="４週",BB98/4,IF($BE$3="暦月",(BB98/($BE$8/7)),""))</f>
        <v>0</v>
      </c>
      <c r="BE98" s="968"/>
      <c r="BF98" s="964"/>
      <c r="BG98" s="965"/>
      <c r="BH98" s="965"/>
      <c r="BI98" s="965"/>
      <c r="BJ98" s="966"/>
    </row>
    <row r="99" spans="2:62" ht="20.25" hidden="1" customHeight="1">
      <c r="B99" s="970">
        <f>B97+1</f>
        <v>42</v>
      </c>
      <c r="C99" s="972"/>
      <c r="D99" s="973"/>
      <c r="E99" s="323"/>
      <c r="F99" s="324"/>
      <c r="G99" s="323"/>
      <c r="H99" s="324"/>
      <c r="I99" s="976"/>
      <c r="J99" s="977"/>
      <c r="K99" s="980"/>
      <c r="L99" s="981"/>
      <c r="M99" s="981"/>
      <c r="N99" s="973"/>
      <c r="O99" s="984"/>
      <c r="P99" s="985"/>
      <c r="Q99" s="985"/>
      <c r="R99" s="985"/>
      <c r="S99" s="986"/>
      <c r="T99" s="343" t="s">
        <v>682</v>
      </c>
      <c r="U99" s="344"/>
      <c r="V99" s="345"/>
      <c r="W99" s="336"/>
      <c r="X99" s="337"/>
      <c r="Y99" s="337"/>
      <c r="Z99" s="337"/>
      <c r="AA99" s="337"/>
      <c r="AB99" s="337"/>
      <c r="AC99" s="338"/>
      <c r="AD99" s="336"/>
      <c r="AE99" s="337"/>
      <c r="AF99" s="337"/>
      <c r="AG99" s="337"/>
      <c r="AH99" s="337"/>
      <c r="AI99" s="337"/>
      <c r="AJ99" s="338"/>
      <c r="AK99" s="336"/>
      <c r="AL99" s="337"/>
      <c r="AM99" s="337"/>
      <c r="AN99" s="337"/>
      <c r="AO99" s="337"/>
      <c r="AP99" s="337"/>
      <c r="AQ99" s="338"/>
      <c r="AR99" s="336"/>
      <c r="AS99" s="337"/>
      <c r="AT99" s="337"/>
      <c r="AU99" s="337"/>
      <c r="AV99" s="337"/>
      <c r="AW99" s="337"/>
      <c r="AX99" s="338"/>
      <c r="AY99" s="336"/>
      <c r="AZ99" s="337"/>
      <c r="BA99" s="339"/>
      <c r="BB99" s="990"/>
      <c r="BC99" s="991"/>
      <c r="BD99" s="949"/>
      <c r="BE99" s="950"/>
      <c r="BF99" s="951"/>
      <c r="BG99" s="952"/>
      <c r="BH99" s="952"/>
      <c r="BI99" s="952"/>
      <c r="BJ99" s="953"/>
    </row>
    <row r="100" spans="2:62" ht="20.25" hidden="1" customHeight="1">
      <c r="B100" s="993"/>
      <c r="C100" s="994"/>
      <c r="D100" s="995"/>
      <c r="E100" s="346"/>
      <c r="F100" s="347">
        <f>C99</f>
        <v>0</v>
      </c>
      <c r="G100" s="346"/>
      <c r="H100" s="347">
        <f>I99</f>
        <v>0</v>
      </c>
      <c r="I100" s="996"/>
      <c r="J100" s="997"/>
      <c r="K100" s="998"/>
      <c r="L100" s="999"/>
      <c r="M100" s="999"/>
      <c r="N100" s="995"/>
      <c r="O100" s="984"/>
      <c r="P100" s="985"/>
      <c r="Q100" s="985"/>
      <c r="R100" s="985"/>
      <c r="S100" s="986"/>
      <c r="T100" s="340" t="s">
        <v>687</v>
      </c>
      <c r="U100" s="341"/>
      <c r="V100" s="342"/>
      <c r="W100" s="328" t="str">
        <f>IF(W99="","",VLOOKUP(W99,シフト記号表!$C$6:$L$47,10,FALSE))</f>
        <v/>
      </c>
      <c r="X100" s="329" t="str">
        <f>IF(X99="","",VLOOKUP(X99,シフト記号表!$C$6:$L$47,10,FALSE))</f>
        <v/>
      </c>
      <c r="Y100" s="329" t="str">
        <f>IF(Y99="","",VLOOKUP(Y99,シフト記号表!$C$6:$L$47,10,FALSE))</f>
        <v/>
      </c>
      <c r="Z100" s="329" t="str">
        <f>IF(Z99="","",VLOOKUP(Z99,シフト記号表!$C$6:$L$47,10,FALSE))</f>
        <v/>
      </c>
      <c r="AA100" s="329" t="str">
        <f>IF(AA99="","",VLOOKUP(AA99,シフト記号表!$C$6:$L$47,10,FALSE))</f>
        <v/>
      </c>
      <c r="AB100" s="329" t="str">
        <f>IF(AB99="","",VLOOKUP(AB99,シフト記号表!$C$6:$L$47,10,FALSE))</f>
        <v/>
      </c>
      <c r="AC100" s="330" t="str">
        <f>IF(AC99="","",VLOOKUP(AC99,シフト記号表!$C$6:$L$47,10,FALSE))</f>
        <v/>
      </c>
      <c r="AD100" s="328" t="str">
        <f>IF(AD99="","",VLOOKUP(AD99,シフト記号表!$C$6:$L$47,10,FALSE))</f>
        <v/>
      </c>
      <c r="AE100" s="329" t="str">
        <f>IF(AE99="","",VLOOKUP(AE99,シフト記号表!$C$6:$L$47,10,FALSE))</f>
        <v/>
      </c>
      <c r="AF100" s="329" t="str">
        <f>IF(AF99="","",VLOOKUP(AF99,シフト記号表!$C$6:$L$47,10,FALSE))</f>
        <v/>
      </c>
      <c r="AG100" s="329" t="str">
        <f>IF(AG99="","",VLOOKUP(AG99,シフト記号表!$C$6:$L$47,10,FALSE))</f>
        <v/>
      </c>
      <c r="AH100" s="329" t="str">
        <f>IF(AH99="","",VLOOKUP(AH99,シフト記号表!$C$6:$L$47,10,FALSE))</f>
        <v/>
      </c>
      <c r="AI100" s="329" t="str">
        <f>IF(AI99="","",VLOOKUP(AI99,シフト記号表!$C$6:$L$47,10,FALSE))</f>
        <v/>
      </c>
      <c r="AJ100" s="330" t="str">
        <f>IF(AJ99="","",VLOOKUP(AJ99,シフト記号表!$C$6:$L$47,10,FALSE))</f>
        <v/>
      </c>
      <c r="AK100" s="328" t="str">
        <f>IF(AK99="","",VLOOKUP(AK99,シフト記号表!$C$6:$L$47,10,FALSE))</f>
        <v/>
      </c>
      <c r="AL100" s="329" t="str">
        <f>IF(AL99="","",VLOOKUP(AL99,シフト記号表!$C$6:$L$47,10,FALSE))</f>
        <v/>
      </c>
      <c r="AM100" s="329" t="str">
        <f>IF(AM99="","",VLOOKUP(AM99,シフト記号表!$C$6:$L$47,10,FALSE))</f>
        <v/>
      </c>
      <c r="AN100" s="329" t="str">
        <f>IF(AN99="","",VLOOKUP(AN99,シフト記号表!$C$6:$L$47,10,FALSE))</f>
        <v/>
      </c>
      <c r="AO100" s="329" t="str">
        <f>IF(AO99="","",VLOOKUP(AO99,シフト記号表!$C$6:$L$47,10,FALSE))</f>
        <v/>
      </c>
      <c r="AP100" s="329" t="str">
        <f>IF(AP99="","",VLOOKUP(AP99,シフト記号表!$C$6:$L$47,10,FALSE))</f>
        <v/>
      </c>
      <c r="AQ100" s="330" t="str">
        <f>IF(AQ99="","",VLOOKUP(AQ99,シフト記号表!$C$6:$L$47,10,FALSE))</f>
        <v/>
      </c>
      <c r="AR100" s="328" t="str">
        <f>IF(AR99="","",VLOOKUP(AR99,シフト記号表!$C$6:$L$47,10,FALSE))</f>
        <v/>
      </c>
      <c r="AS100" s="329" t="str">
        <f>IF(AS99="","",VLOOKUP(AS99,シフト記号表!$C$6:$L$47,10,FALSE))</f>
        <v/>
      </c>
      <c r="AT100" s="329" t="str">
        <f>IF(AT99="","",VLOOKUP(AT99,シフト記号表!$C$6:$L$47,10,FALSE))</f>
        <v/>
      </c>
      <c r="AU100" s="329" t="str">
        <f>IF(AU99="","",VLOOKUP(AU99,シフト記号表!$C$6:$L$47,10,FALSE))</f>
        <v/>
      </c>
      <c r="AV100" s="329" t="str">
        <f>IF(AV99="","",VLOOKUP(AV99,シフト記号表!$C$6:$L$47,10,FALSE))</f>
        <v/>
      </c>
      <c r="AW100" s="329" t="str">
        <f>IF(AW99="","",VLOOKUP(AW99,シフト記号表!$C$6:$L$47,10,FALSE))</f>
        <v/>
      </c>
      <c r="AX100" s="330" t="str">
        <f>IF(AX99="","",VLOOKUP(AX99,シフト記号表!$C$6:$L$47,10,FALSE))</f>
        <v/>
      </c>
      <c r="AY100" s="328" t="str">
        <f>IF(AY99="","",VLOOKUP(AY99,シフト記号表!$C$6:$L$47,10,FALSE))</f>
        <v/>
      </c>
      <c r="AZ100" s="329" t="str">
        <f>IF(AZ99="","",VLOOKUP(AZ99,シフト記号表!$C$6:$L$47,10,FALSE))</f>
        <v/>
      </c>
      <c r="BA100" s="329" t="str">
        <f>IF(BA99="","",VLOOKUP(BA99,シフト記号表!$C$6:$L$47,10,FALSE))</f>
        <v/>
      </c>
      <c r="BB100" s="967">
        <f>IF($BE$3="４週",SUM(W100:AX100),IF($BE$3="暦月",SUM(W100:BA100),""))</f>
        <v>0</v>
      </c>
      <c r="BC100" s="968"/>
      <c r="BD100" s="969">
        <f>IF($BE$3="４週",BB100/4,IF($BE$3="暦月",(BB100/($BE$8/7)),""))</f>
        <v>0</v>
      </c>
      <c r="BE100" s="968"/>
      <c r="BF100" s="964"/>
      <c r="BG100" s="965"/>
      <c r="BH100" s="965"/>
      <c r="BI100" s="965"/>
      <c r="BJ100" s="966"/>
    </row>
    <row r="101" spans="2:62" ht="20.25" hidden="1" customHeight="1">
      <c r="B101" s="970">
        <f>B99+1</f>
        <v>43</v>
      </c>
      <c r="C101" s="972"/>
      <c r="D101" s="973"/>
      <c r="E101" s="323"/>
      <c r="F101" s="324"/>
      <c r="G101" s="323"/>
      <c r="H101" s="324"/>
      <c r="I101" s="976"/>
      <c r="J101" s="977"/>
      <c r="K101" s="980"/>
      <c r="L101" s="981"/>
      <c r="M101" s="981"/>
      <c r="N101" s="973"/>
      <c r="O101" s="984"/>
      <c r="P101" s="985"/>
      <c r="Q101" s="985"/>
      <c r="R101" s="985"/>
      <c r="S101" s="986"/>
      <c r="T101" s="343" t="s">
        <v>682</v>
      </c>
      <c r="U101" s="344"/>
      <c r="V101" s="345"/>
      <c r="W101" s="336"/>
      <c r="X101" s="337"/>
      <c r="Y101" s="337"/>
      <c r="Z101" s="337"/>
      <c r="AA101" s="337"/>
      <c r="AB101" s="337"/>
      <c r="AC101" s="338"/>
      <c r="AD101" s="336"/>
      <c r="AE101" s="337"/>
      <c r="AF101" s="337"/>
      <c r="AG101" s="337"/>
      <c r="AH101" s="337"/>
      <c r="AI101" s="337"/>
      <c r="AJ101" s="338"/>
      <c r="AK101" s="336"/>
      <c r="AL101" s="337"/>
      <c r="AM101" s="337"/>
      <c r="AN101" s="337"/>
      <c r="AO101" s="337"/>
      <c r="AP101" s="337"/>
      <c r="AQ101" s="338"/>
      <c r="AR101" s="336"/>
      <c r="AS101" s="337"/>
      <c r="AT101" s="337"/>
      <c r="AU101" s="337"/>
      <c r="AV101" s="337"/>
      <c r="AW101" s="337"/>
      <c r="AX101" s="338"/>
      <c r="AY101" s="336"/>
      <c r="AZ101" s="337"/>
      <c r="BA101" s="339"/>
      <c r="BB101" s="990"/>
      <c r="BC101" s="991"/>
      <c r="BD101" s="949"/>
      <c r="BE101" s="950"/>
      <c r="BF101" s="951"/>
      <c r="BG101" s="952"/>
      <c r="BH101" s="952"/>
      <c r="BI101" s="952"/>
      <c r="BJ101" s="953"/>
    </row>
    <row r="102" spans="2:62" ht="20.25" hidden="1" customHeight="1">
      <c r="B102" s="993"/>
      <c r="C102" s="994"/>
      <c r="D102" s="995"/>
      <c r="E102" s="346"/>
      <c r="F102" s="347">
        <f>C101</f>
        <v>0</v>
      </c>
      <c r="G102" s="346"/>
      <c r="H102" s="347">
        <f>I101</f>
        <v>0</v>
      </c>
      <c r="I102" s="996"/>
      <c r="J102" s="997"/>
      <c r="K102" s="998"/>
      <c r="L102" s="999"/>
      <c r="M102" s="999"/>
      <c r="N102" s="995"/>
      <c r="O102" s="984"/>
      <c r="P102" s="985"/>
      <c r="Q102" s="985"/>
      <c r="R102" s="985"/>
      <c r="S102" s="986"/>
      <c r="T102" s="340" t="s">
        <v>687</v>
      </c>
      <c r="U102" s="341"/>
      <c r="V102" s="342"/>
      <c r="W102" s="328" t="str">
        <f>IF(W101="","",VLOOKUP(W101,シフト記号表!$C$6:$L$47,10,FALSE))</f>
        <v/>
      </c>
      <c r="X102" s="329" t="str">
        <f>IF(X101="","",VLOOKUP(X101,シフト記号表!$C$6:$L$47,10,FALSE))</f>
        <v/>
      </c>
      <c r="Y102" s="329" t="str">
        <f>IF(Y101="","",VLOOKUP(Y101,シフト記号表!$C$6:$L$47,10,FALSE))</f>
        <v/>
      </c>
      <c r="Z102" s="329" t="str">
        <f>IF(Z101="","",VLOOKUP(Z101,シフト記号表!$C$6:$L$47,10,FALSE))</f>
        <v/>
      </c>
      <c r="AA102" s="329" t="str">
        <f>IF(AA101="","",VLOOKUP(AA101,シフト記号表!$C$6:$L$47,10,FALSE))</f>
        <v/>
      </c>
      <c r="AB102" s="329" t="str">
        <f>IF(AB101="","",VLOOKUP(AB101,シフト記号表!$C$6:$L$47,10,FALSE))</f>
        <v/>
      </c>
      <c r="AC102" s="330" t="str">
        <f>IF(AC101="","",VLOOKUP(AC101,シフト記号表!$C$6:$L$47,10,FALSE))</f>
        <v/>
      </c>
      <c r="AD102" s="328" t="str">
        <f>IF(AD101="","",VLOOKUP(AD101,シフト記号表!$C$6:$L$47,10,FALSE))</f>
        <v/>
      </c>
      <c r="AE102" s="329" t="str">
        <f>IF(AE101="","",VLOOKUP(AE101,シフト記号表!$C$6:$L$47,10,FALSE))</f>
        <v/>
      </c>
      <c r="AF102" s="329" t="str">
        <f>IF(AF101="","",VLOOKUP(AF101,シフト記号表!$C$6:$L$47,10,FALSE))</f>
        <v/>
      </c>
      <c r="AG102" s="329" t="str">
        <f>IF(AG101="","",VLOOKUP(AG101,シフト記号表!$C$6:$L$47,10,FALSE))</f>
        <v/>
      </c>
      <c r="AH102" s="329" t="str">
        <f>IF(AH101="","",VLOOKUP(AH101,シフト記号表!$C$6:$L$47,10,FALSE))</f>
        <v/>
      </c>
      <c r="AI102" s="329" t="str">
        <f>IF(AI101="","",VLOOKUP(AI101,シフト記号表!$C$6:$L$47,10,FALSE))</f>
        <v/>
      </c>
      <c r="AJ102" s="330" t="str">
        <f>IF(AJ101="","",VLOOKUP(AJ101,シフト記号表!$C$6:$L$47,10,FALSE))</f>
        <v/>
      </c>
      <c r="AK102" s="328" t="str">
        <f>IF(AK101="","",VLOOKUP(AK101,シフト記号表!$C$6:$L$47,10,FALSE))</f>
        <v/>
      </c>
      <c r="AL102" s="329" t="str">
        <f>IF(AL101="","",VLOOKUP(AL101,シフト記号表!$C$6:$L$47,10,FALSE))</f>
        <v/>
      </c>
      <c r="AM102" s="329" t="str">
        <f>IF(AM101="","",VLOOKUP(AM101,シフト記号表!$C$6:$L$47,10,FALSE))</f>
        <v/>
      </c>
      <c r="AN102" s="329" t="str">
        <f>IF(AN101="","",VLOOKUP(AN101,シフト記号表!$C$6:$L$47,10,FALSE))</f>
        <v/>
      </c>
      <c r="AO102" s="329" t="str">
        <f>IF(AO101="","",VLOOKUP(AO101,シフト記号表!$C$6:$L$47,10,FALSE))</f>
        <v/>
      </c>
      <c r="AP102" s="329" t="str">
        <f>IF(AP101="","",VLOOKUP(AP101,シフト記号表!$C$6:$L$47,10,FALSE))</f>
        <v/>
      </c>
      <c r="AQ102" s="330" t="str">
        <f>IF(AQ101="","",VLOOKUP(AQ101,シフト記号表!$C$6:$L$47,10,FALSE))</f>
        <v/>
      </c>
      <c r="AR102" s="328" t="str">
        <f>IF(AR101="","",VLOOKUP(AR101,シフト記号表!$C$6:$L$47,10,FALSE))</f>
        <v/>
      </c>
      <c r="AS102" s="329" t="str">
        <f>IF(AS101="","",VLOOKUP(AS101,シフト記号表!$C$6:$L$47,10,FALSE))</f>
        <v/>
      </c>
      <c r="AT102" s="329" t="str">
        <f>IF(AT101="","",VLOOKUP(AT101,シフト記号表!$C$6:$L$47,10,FALSE))</f>
        <v/>
      </c>
      <c r="AU102" s="329" t="str">
        <f>IF(AU101="","",VLOOKUP(AU101,シフト記号表!$C$6:$L$47,10,FALSE))</f>
        <v/>
      </c>
      <c r="AV102" s="329" t="str">
        <f>IF(AV101="","",VLOOKUP(AV101,シフト記号表!$C$6:$L$47,10,FALSE))</f>
        <v/>
      </c>
      <c r="AW102" s="329" t="str">
        <f>IF(AW101="","",VLOOKUP(AW101,シフト記号表!$C$6:$L$47,10,FALSE))</f>
        <v/>
      </c>
      <c r="AX102" s="330" t="str">
        <f>IF(AX101="","",VLOOKUP(AX101,シフト記号表!$C$6:$L$47,10,FALSE))</f>
        <v/>
      </c>
      <c r="AY102" s="328" t="str">
        <f>IF(AY101="","",VLOOKUP(AY101,シフト記号表!$C$6:$L$47,10,FALSE))</f>
        <v/>
      </c>
      <c r="AZ102" s="329" t="str">
        <f>IF(AZ101="","",VLOOKUP(AZ101,シフト記号表!$C$6:$L$47,10,FALSE))</f>
        <v/>
      </c>
      <c r="BA102" s="329" t="str">
        <f>IF(BA101="","",VLOOKUP(BA101,シフト記号表!$C$6:$L$47,10,FALSE))</f>
        <v/>
      </c>
      <c r="BB102" s="967">
        <f>IF($BE$3="４週",SUM(W102:AX102),IF($BE$3="暦月",SUM(W102:BA102),""))</f>
        <v>0</v>
      </c>
      <c r="BC102" s="968"/>
      <c r="BD102" s="969">
        <f>IF($BE$3="４週",BB102/4,IF($BE$3="暦月",(BB102/($BE$8/7)),""))</f>
        <v>0</v>
      </c>
      <c r="BE102" s="968"/>
      <c r="BF102" s="964"/>
      <c r="BG102" s="965"/>
      <c r="BH102" s="965"/>
      <c r="BI102" s="965"/>
      <c r="BJ102" s="966"/>
    </row>
    <row r="103" spans="2:62" ht="20.25" hidden="1" customHeight="1">
      <c r="B103" s="970">
        <f>B101+1</f>
        <v>44</v>
      </c>
      <c r="C103" s="972"/>
      <c r="D103" s="973"/>
      <c r="E103" s="323"/>
      <c r="F103" s="324"/>
      <c r="G103" s="323"/>
      <c r="H103" s="324"/>
      <c r="I103" s="976"/>
      <c r="J103" s="977"/>
      <c r="K103" s="980"/>
      <c r="L103" s="981"/>
      <c r="M103" s="981"/>
      <c r="N103" s="973"/>
      <c r="O103" s="984"/>
      <c r="P103" s="985"/>
      <c r="Q103" s="985"/>
      <c r="R103" s="985"/>
      <c r="S103" s="986"/>
      <c r="T103" s="343" t="s">
        <v>682</v>
      </c>
      <c r="U103" s="344"/>
      <c r="V103" s="345"/>
      <c r="W103" s="336"/>
      <c r="X103" s="337"/>
      <c r="Y103" s="337"/>
      <c r="Z103" s="337"/>
      <c r="AA103" s="337"/>
      <c r="AB103" s="337"/>
      <c r="AC103" s="338"/>
      <c r="AD103" s="336"/>
      <c r="AE103" s="337"/>
      <c r="AF103" s="337"/>
      <c r="AG103" s="337"/>
      <c r="AH103" s="337"/>
      <c r="AI103" s="337"/>
      <c r="AJ103" s="338"/>
      <c r="AK103" s="336"/>
      <c r="AL103" s="337"/>
      <c r="AM103" s="337"/>
      <c r="AN103" s="337"/>
      <c r="AO103" s="337"/>
      <c r="AP103" s="337"/>
      <c r="AQ103" s="338"/>
      <c r="AR103" s="336"/>
      <c r="AS103" s="337"/>
      <c r="AT103" s="337"/>
      <c r="AU103" s="337"/>
      <c r="AV103" s="337"/>
      <c r="AW103" s="337"/>
      <c r="AX103" s="338"/>
      <c r="AY103" s="336"/>
      <c r="AZ103" s="337"/>
      <c r="BA103" s="339"/>
      <c r="BB103" s="990"/>
      <c r="BC103" s="991"/>
      <c r="BD103" s="949"/>
      <c r="BE103" s="950"/>
      <c r="BF103" s="951"/>
      <c r="BG103" s="952"/>
      <c r="BH103" s="952"/>
      <c r="BI103" s="952"/>
      <c r="BJ103" s="953"/>
    </row>
    <row r="104" spans="2:62" ht="20.25" hidden="1" customHeight="1">
      <c r="B104" s="993"/>
      <c r="C104" s="994"/>
      <c r="D104" s="995"/>
      <c r="E104" s="346"/>
      <c r="F104" s="347">
        <f>C103</f>
        <v>0</v>
      </c>
      <c r="G104" s="346"/>
      <c r="H104" s="347">
        <f>I103</f>
        <v>0</v>
      </c>
      <c r="I104" s="996"/>
      <c r="J104" s="997"/>
      <c r="K104" s="998"/>
      <c r="L104" s="999"/>
      <c r="M104" s="999"/>
      <c r="N104" s="995"/>
      <c r="O104" s="984"/>
      <c r="P104" s="985"/>
      <c r="Q104" s="985"/>
      <c r="R104" s="985"/>
      <c r="S104" s="986"/>
      <c r="T104" s="340" t="s">
        <v>687</v>
      </c>
      <c r="U104" s="341"/>
      <c r="V104" s="342"/>
      <c r="W104" s="328" t="str">
        <f>IF(W103="","",VLOOKUP(W103,シフト記号表!$C$6:$L$47,10,FALSE))</f>
        <v/>
      </c>
      <c r="X104" s="329" t="str">
        <f>IF(X103="","",VLOOKUP(X103,シフト記号表!$C$6:$L$47,10,FALSE))</f>
        <v/>
      </c>
      <c r="Y104" s="329" t="str">
        <f>IF(Y103="","",VLOOKUP(Y103,シフト記号表!$C$6:$L$47,10,FALSE))</f>
        <v/>
      </c>
      <c r="Z104" s="329" t="str">
        <f>IF(Z103="","",VLOOKUP(Z103,シフト記号表!$C$6:$L$47,10,FALSE))</f>
        <v/>
      </c>
      <c r="AA104" s="329" t="str">
        <f>IF(AA103="","",VLOOKUP(AA103,シフト記号表!$C$6:$L$47,10,FALSE))</f>
        <v/>
      </c>
      <c r="AB104" s="329" t="str">
        <f>IF(AB103="","",VLOOKUP(AB103,シフト記号表!$C$6:$L$47,10,FALSE))</f>
        <v/>
      </c>
      <c r="AC104" s="330" t="str">
        <f>IF(AC103="","",VLOOKUP(AC103,シフト記号表!$C$6:$L$47,10,FALSE))</f>
        <v/>
      </c>
      <c r="AD104" s="328" t="str">
        <f>IF(AD103="","",VLOOKUP(AD103,シフト記号表!$C$6:$L$47,10,FALSE))</f>
        <v/>
      </c>
      <c r="AE104" s="329" t="str">
        <f>IF(AE103="","",VLOOKUP(AE103,シフト記号表!$C$6:$L$47,10,FALSE))</f>
        <v/>
      </c>
      <c r="AF104" s="329" t="str">
        <f>IF(AF103="","",VLOOKUP(AF103,シフト記号表!$C$6:$L$47,10,FALSE))</f>
        <v/>
      </c>
      <c r="AG104" s="329" t="str">
        <f>IF(AG103="","",VLOOKUP(AG103,シフト記号表!$C$6:$L$47,10,FALSE))</f>
        <v/>
      </c>
      <c r="AH104" s="329" t="str">
        <f>IF(AH103="","",VLOOKUP(AH103,シフト記号表!$C$6:$L$47,10,FALSE))</f>
        <v/>
      </c>
      <c r="AI104" s="329" t="str">
        <f>IF(AI103="","",VLOOKUP(AI103,シフト記号表!$C$6:$L$47,10,FALSE))</f>
        <v/>
      </c>
      <c r="AJ104" s="330" t="str">
        <f>IF(AJ103="","",VLOOKUP(AJ103,シフト記号表!$C$6:$L$47,10,FALSE))</f>
        <v/>
      </c>
      <c r="AK104" s="328" t="str">
        <f>IF(AK103="","",VLOOKUP(AK103,シフト記号表!$C$6:$L$47,10,FALSE))</f>
        <v/>
      </c>
      <c r="AL104" s="329" t="str">
        <f>IF(AL103="","",VLOOKUP(AL103,シフト記号表!$C$6:$L$47,10,FALSE))</f>
        <v/>
      </c>
      <c r="AM104" s="329" t="str">
        <f>IF(AM103="","",VLOOKUP(AM103,シフト記号表!$C$6:$L$47,10,FALSE))</f>
        <v/>
      </c>
      <c r="AN104" s="329" t="str">
        <f>IF(AN103="","",VLOOKUP(AN103,シフト記号表!$C$6:$L$47,10,FALSE))</f>
        <v/>
      </c>
      <c r="AO104" s="329" t="str">
        <f>IF(AO103="","",VLOOKUP(AO103,シフト記号表!$C$6:$L$47,10,FALSE))</f>
        <v/>
      </c>
      <c r="AP104" s="329" t="str">
        <f>IF(AP103="","",VLOOKUP(AP103,シフト記号表!$C$6:$L$47,10,FALSE))</f>
        <v/>
      </c>
      <c r="AQ104" s="330" t="str">
        <f>IF(AQ103="","",VLOOKUP(AQ103,シフト記号表!$C$6:$L$47,10,FALSE))</f>
        <v/>
      </c>
      <c r="AR104" s="328" t="str">
        <f>IF(AR103="","",VLOOKUP(AR103,シフト記号表!$C$6:$L$47,10,FALSE))</f>
        <v/>
      </c>
      <c r="AS104" s="329" t="str">
        <f>IF(AS103="","",VLOOKUP(AS103,シフト記号表!$C$6:$L$47,10,FALSE))</f>
        <v/>
      </c>
      <c r="AT104" s="329" t="str">
        <f>IF(AT103="","",VLOOKUP(AT103,シフト記号表!$C$6:$L$47,10,FALSE))</f>
        <v/>
      </c>
      <c r="AU104" s="329" t="str">
        <f>IF(AU103="","",VLOOKUP(AU103,シフト記号表!$C$6:$L$47,10,FALSE))</f>
        <v/>
      </c>
      <c r="AV104" s="329" t="str">
        <f>IF(AV103="","",VLOOKUP(AV103,シフト記号表!$C$6:$L$47,10,FALSE))</f>
        <v/>
      </c>
      <c r="AW104" s="329" t="str">
        <f>IF(AW103="","",VLOOKUP(AW103,シフト記号表!$C$6:$L$47,10,FALSE))</f>
        <v/>
      </c>
      <c r="AX104" s="330" t="str">
        <f>IF(AX103="","",VLOOKUP(AX103,シフト記号表!$C$6:$L$47,10,FALSE))</f>
        <v/>
      </c>
      <c r="AY104" s="328" t="str">
        <f>IF(AY103="","",VLOOKUP(AY103,シフト記号表!$C$6:$L$47,10,FALSE))</f>
        <v/>
      </c>
      <c r="AZ104" s="329" t="str">
        <f>IF(AZ103="","",VLOOKUP(AZ103,シフト記号表!$C$6:$L$47,10,FALSE))</f>
        <v/>
      </c>
      <c r="BA104" s="329" t="str">
        <f>IF(BA103="","",VLOOKUP(BA103,シフト記号表!$C$6:$L$47,10,FALSE))</f>
        <v/>
      </c>
      <c r="BB104" s="967">
        <f>IF($BE$3="４週",SUM(W104:AX104),IF($BE$3="暦月",SUM(W104:BA104),""))</f>
        <v>0</v>
      </c>
      <c r="BC104" s="968"/>
      <c r="BD104" s="969">
        <f>IF($BE$3="４週",BB104/4,IF($BE$3="暦月",(BB104/($BE$8/7)),""))</f>
        <v>0</v>
      </c>
      <c r="BE104" s="968"/>
      <c r="BF104" s="964"/>
      <c r="BG104" s="965"/>
      <c r="BH104" s="965"/>
      <c r="BI104" s="965"/>
      <c r="BJ104" s="966"/>
    </row>
    <row r="105" spans="2:62" ht="20.25" hidden="1" customHeight="1">
      <c r="B105" s="970">
        <f>B103+1</f>
        <v>45</v>
      </c>
      <c r="C105" s="972"/>
      <c r="D105" s="973"/>
      <c r="E105" s="323"/>
      <c r="F105" s="324"/>
      <c r="G105" s="323"/>
      <c r="H105" s="324"/>
      <c r="I105" s="976"/>
      <c r="J105" s="977"/>
      <c r="K105" s="980"/>
      <c r="L105" s="981"/>
      <c r="M105" s="981"/>
      <c r="N105" s="973"/>
      <c r="O105" s="984"/>
      <c r="P105" s="985"/>
      <c r="Q105" s="985"/>
      <c r="R105" s="985"/>
      <c r="S105" s="986"/>
      <c r="T105" s="343" t="s">
        <v>682</v>
      </c>
      <c r="U105" s="344"/>
      <c r="V105" s="345"/>
      <c r="W105" s="336"/>
      <c r="X105" s="337"/>
      <c r="Y105" s="337"/>
      <c r="Z105" s="337"/>
      <c r="AA105" s="337"/>
      <c r="AB105" s="337"/>
      <c r="AC105" s="338"/>
      <c r="AD105" s="336"/>
      <c r="AE105" s="337"/>
      <c r="AF105" s="337"/>
      <c r="AG105" s="337"/>
      <c r="AH105" s="337"/>
      <c r="AI105" s="337"/>
      <c r="AJ105" s="338"/>
      <c r="AK105" s="336"/>
      <c r="AL105" s="337"/>
      <c r="AM105" s="337"/>
      <c r="AN105" s="337"/>
      <c r="AO105" s="337"/>
      <c r="AP105" s="337"/>
      <c r="AQ105" s="338"/>
      <c r="AR105" s="336"/>
      <c r="AS105" s="337"/>
      <c r="AT105" s="337"/>
      <c r="AU105" s="337"/>
      <c r="AV105" s="337"/>
      <c r="AW105" s="337"/>
      <c r="AX105" s="338"/>
      <c r="AY105" s="336"/>
      <c r="AZ105" s="337"/>
      <c r="BA105" s="339"/>
      <c r="BB105" s="990"/>
      <c r="BC105" s="991"/>
      <c r="BD105" s="949"/>
      <c r="BE105" s="950"/>
      <c r="BF105" s="951"/>
      <c r="BG105" s="952"/>
      <c r="BH105" s="952"/>
      <c r="BI105" s="952"/>
      <c r="BJ105" s="953"/>
    </row>
    <row r="106" spans="2:62" ht="20.25" hidden="1" customHeight="1">
      <c r="B106" s="993"/>
      <c r="C106" s="994"/>
      <c r="D106" s="995"/>
      <c r="E106" s="346"/>
      <c r="F106" s="347">
        <f>C105</f>
        <v>0</v>
      </c>
      <c r="G106" s="346"/>
      <c r="H106" s="347">
        <f>I105</f>
        <v>0</v>
      </c>
      <c r="I106" s="996"/>
      <c r="J106" s="997"/>
      <c r="K106" s="998"/>
      <c r="L106" s="999"/>
      <c r="M106" s="999"/>
      <c r="N106" s="995"/>
      <c r="O106" s="984"/>
      <c r="P106" s="985"/>
      <c r="Q106" s="985"/>
      <c r="R106" s="985"/>
      <c r="S106" s="986"/>
      <c r="T106" s="340" t="s">
        <v>687</v>
      </c>
      <c r="U106" s="341"/>
      <c r="V106" s="342"/>
      <c r="W106" s="328" t="str">
        <f>IF(W105="","",VLOOKUP(W105,シフト記号表!$C$6:$L$47,10,FALSE))</f>
        <v/>
      </c>
      <c r="X106" s="329" t="str">
        <f>IF(X105="","",VLOOKUP(X105,シフト記号表!$C$6:$L$47,10,FALSE))</f>
        <v/>
      </c>
      <c r="Y106" s="329" t="str">
        <f>IF(Y105="","",VLOOKUP(Y105,シフト記号表!$C$6:$L$47,10,FALSE))</f>
        <v/>
      </c>
      <c r="Z106" s="329" t="str">
        <f>IF(Z105="","",VLOOKUP(Z105,シフト記号表!$C$6:$L$47,10,FALSE))</f>
        <v/>
      </c>
      <c r="AA106" s="329" t="str">
        <f>IF(AA105="","",VLOOKUP(AA105,シフト記号表!$C$6:$L$47,10,FALSE))</f>
        <v/>
      </c>
      <c r="AB106" s="329" t="str">
        <f>IF(AB105="","",VLOOKUP(AB105,シフト記号表!$C$6:$L$47,10,FALSE))</f>
        <v/>
      </c>
      <c r="AC106" s="330" t="str">
        <f>IF(AC105="","",VLOOKUP(AC105,シフト記号表!$C$6:$L$47,10,FALSE))</f>
        <v/>
      </c>
      <c r="AD106" s="328" t="str">
        <f>IF(AD105="","",VLOOKUP(AD105,シフト記号表!$C$6:$L$47,10,FALSE))</f>
        <v/>
      </c>
      <c r="AE106" s="329" t="str">
        <f>IF(AE105="","",VLOOKUP(AE105,シフト記号表!$C$6:$L$47,10,FALSE))</f>
        <v/>
      </c>
      <c r="AF106" s="329" t="str">
        <f>IF(AF105="","",VLOOKUP(AF105,シフト記号表!$C$6:$L$47,10,FALSE))</f>
        <v/>
      </c>
      <c r="AG106" s="329" t="str">
        <f>IF(AG105="","",VLOOKUP(AG105,シフト記号表!$C$6:$L$47,10,FALSE))</f>
        <v/>
      </c>
      <c r="AH106" s="329" t="str">
        <f>IF(AH105="","",VLOOKUP(AH105,シフト記号表!$C$6:$L$47,10,FALSE))</f>
        <v/>
      </c>
      <c r="AI106" s="329" t="str">
        <f>IF(AI105="","",VLOOKUP(AI105,シフト記号表!$C$6:$L$47,10,FALSE))</f>
        <v/>
      </c>
      <c r="AJ106" s="330" t="str">
        <f>IF(AJ105="","",VLOOKUP(AJ105,シフト記号表!$C$6:$L$47,10,FALSE))</f>
        <v/>
      </c>
      <c r="AK106" s="328" t="str">
        <f>IF(AK105="","",VLOOKUP(AK105,シフト記号表!$C$6:$L$47,10,FALSE))</f>
        <v/>
      </c>
      <c r="AL106" s="329" t="str">
        <f>IF(AL105="","",VLOOKUP(AL105,シフト記号表!$C$6:$L$47,10,FALSE))</f>
        <v/>
      </c>
      <c r="AM106" s="329" t="str">
        <f>IF(AM105="","",VLOOKUP(AM105,シフト記号表!$C$6:$L$47,10,FALSE))</f>
        <v/>
      </c>
      <c r="AN106" s="329" t="str">
        <f>IF(AN105="","",VLOOKUP(AN105,シフト記号表!$C$6:$L$47,10,FALSE))</f>
        <v/>
      </c>
      <c r="AO106" s="329" t="str">
        <f>IF(AO105="","",VLOOKUP(AO105,シフト記号表!$C$6:$L$47,10,FALSE))</f>
        <v/>
      </c>
      <c r="AP106" s="329" t="str">
        <f>IF(AP105="","",VLOOKUP(AP105,シフト記号表!$C$6:$L$47,10,FALSE))</f>
        <v/>
      </c>
      <c r="AQ106" s="330" t="str">
        <f>IF(AQ105="","",VLOOKUP(AQ105,シフト記号表!$C$6:$L$47,10,FALSE))</f>
        <v/>
      </c>
      <c r="AR106" s="328" t="str">
        <f>IF(AR105="","",VLOOKUP(AR105,シフト記号表!$C$6:$L$47,10,FALSE))</f>
        <v/>
      </c>
      <c r="AS106" s="329" t="str">
        <f>IF(AS105="","",VLOOKUP(AS105,シフト記号表!$C$6:$L$47,10,FALSE))</f>
        <v/>
      </c>
      <c r="AT106" s="329" t="str">
        <f>IF(AT105="","",VLOOKUP(AT105,シフト記号表!$C$6:$L$47,10,FALSE))</f>
        <v/>
      </c>
      <c r="AU106" s="329" t="str">
        <f>IF(AU105="","",VLOOKUP(AU105,シフト記号表!$C$6:$L$47,10,FALSE))</f>
        <v/>
      </c>
      <c r="AV106" s="329" t="str">
        <f>IF(AV105="","",VLOOKUP(AV105,シフト記号表!$C$6:$L$47,10,FALSE))</f>
        <v/>
      </c>
      <c r="AW106" s="329" t="str">
        <f>IF(AW105="","",VLOOKUP(AW105,シフト記号表!$C$6:$L$47,10,FALSE))</f>
        <v/>
      </c>
      <c r="AX106" s="330" t="str">
        <f>IF(AX105="","",VLOOKUP(AX105,シフト記号表!$C$6:$L$47,10,FALSE))</f>
        <v/>
      </c>
      <c r="AY106" s="328" t="str">
        <f>IF(AY105="","",VLOOKUP(AY105,シフト記号表!$C$6:$L$47,10,FALSE))</f>
        <v/>
      </c>
      <c r="AZ106" s="329" t="str">
        <f>IF(AZ105="","",VLOOKUP(AZ105,シフト記号表!$C$6:$L$47,10,FALSE))</f>
        <v/>
      </c>
      <c r="BA106" s="329" t="str">
        <f>IF(BA105="","",VLOOKUP(BA105,シフト記号表!$C$6:$L$47,10,FALSE))</f>
        <v/>
      </c>
      <c r="BB106" s="967">
        <f>IF($BE$3="４週",SUM(W106:AX106),IF($BE$3="暦月",SUM(W106:BA106),""))</f>
        <v>0</v>
      </c>
      <c r="BC106" s="968"/>
      <c r="BD106" s="969">
        <f>IF($BE$3="４週",BB106/4,IF($BE$3="暦月",(BB106/($BE$8/7)),""))</f>
        <v>0</v>
      </c>
      <c r="BE106" s="968"/>
      <c r="BF106" s="964"/>
      <c r="BG106" s="965"/>
      <c r="BH106" s="965"/>
      <c r="BI106" s="965"/>
      <c r="BJ106" s="966"/>
    </row>
    <row r="107" spans="2:62" ht="20.25" hidden="1" customHeight="1">
      <c r="B107" s="970">
        <f>B105+1</f>
        <v>46</v>
      </c>
      <c r="C107" s="972"/>
      <c r="D107" s="973"/>
      <c r="E107" s="323"/>
      <c r="F107" s="324"/>
      <c r="G107" s="323"/>
      <c r="H107" s="324"/>
      <c r="I107" s="976"/>
      <c r="J107" s="977"/>
      <c r="K107" s="980"/>
      <c r="L107" s="981"/>
      <c r="M107" s="981"/>
      <c r="N107" s="973"/>
      <c r="O107" s="984"/>
      <c r="P107" s="985"/>
      <c r="Q107" s="985"/>
      <c r="R107" s="985"/>
      <c r="S107" s="986"/>
      <c r="T107" s="343" t="s">
        <v>682</v>
      </c>
      <c r="U107" s="344"/>
      <c r="V107" s="345"/>
      <c r="W107" s="336"/>
      <c r="X107" s="337"/>
      <c r="Y107" s="337"/>
      <c r="Z107" s="337"/>
      <c r="AA107" s="337"/>
      <c r="AB107" s="337"/>
      <c r="AC107" s="338"/>
      <c r="AD107" s="336"/>
      <c r="AE107" s="337"/>
      <c r="AF107" s="337"/>
      <c r="AG107" s="337"/>
      <c r="AH107" s="337"/>
      <c r="AI107" s="337"/>
      <c r="AJ107" s="338"/>
      <c r="AK107" s="336"/>
      <c r="AL107" s="337"/>
      <c r="AM107" s="337"/>
      <c r="AN107" s="337"/>
      <c r="AO107" s="337"/>
      <c r="AP107" s="337"/>
      <c r="AQ107" s="338"/>
      <c r="AR107" s="336"/>
      <c r="AS107" s="337"/>
      <c r="AT107" s="337"/>
      <c r="AU107" s="337"/>
      <c r="AV107" s="337"/>
      <c r="AW107" s="337"/>
      <c r="AX107" s="338"/>
      <c r="AY107" s="336"/>
      <c r="AZ107" s="337"/>
      <c r="BA107" s="339"/>
      <c r="BB107" s="990"/>
      <c r="BC107" s="991"/>
      <c r="BD107" s="949"/>
      <c r="BE107" s="950"/>
      <c r="BF107" s="951"/>
      <c r="BG107" s="952"/>
      <c r="BH107" s="952"/>
      <c r="BI107" s="952"/>
      <c r="BJ107" s="953"/>
    </row>
    <row r="108" spans="2:62" ht="20.25" hidden="1" customHeight="1">
      <c r="B108" s="993"/>
      <c r="C108" s="994"/>
      <c r="D108" s="995"/>
      <c r="E108" s="346"/>
      <c r="F108" s="347">
        <f>C107</f>
        <v>0</v>
      </c>
      <c r="G108" s="346"/>
      <c r="H108" s="347">
        <f>I107</f>
        <v>0</v>
      </c>
      <c r="I108" s="996"/>
      <c r="J108" s="997"/>
      <c r="K108" s="998"/>
      <c r="L108" s="999"/>
      <c r="M108" s="999"/>
      <c r="N108" s="995"/>
      <c r="O108" s="984"/>
      <c r="P108" s="985"/>
      <c r="Q108" s="985"/>
      <c r="R108" s="985"/>
      <c r="S108" s="986"/>
      <c r="T108" s="340" t="s">
        <v>687</v>
      </c>
      <c r="U108" s="341"/>
      <c r="V108" s="342"/>
      <c r="W108" s="328" t="str">
        <f>IF(W107="","",VLOOKUP(W107,シフト記号表!$C$6:$L$47,10,FALSE))</f>
        <v/>
      </c>
      <c r="X108" s="329" t="str">
        <f>IF(X107="","",VLOOKUP(X107,シフト記号表!$C$6:$L$47,10,FALSE))</f>
        <v/>
      </c>
      <c r="Y108" s="329" t="str">
        <f>IF(Y107="","",VLOOKUP(Y107,シフト記号表!$C$6:$L$47,10,FALSE))</f>
        <v/>
      </c>
      <c r="Z108" s="329" t="str">
        <f>IF(Z107="","",VLOOKUP(Z107,シフト記号表!$C$6:$L$47,10,FALSE))</f>
        <v/>
      </c>
      <c r="AA108" s="329" t="str">
        <f>IF(AA107="","",VLOOKUP(AA107,シフト記号表!$C$6:$L$47,10,FALSE))</f>
        <v/>
      </c>
      <c r="AB108" s="329" t="str">
        <f>IF(AB107="","",VLOOKUP(AB107,シフト記号表!$C$6:$L$47,10,FALSE))</f>
        <v/>
      </c>
      <c r="AC108" s="330" t="str">
        <f>IF(AC107="","",VLOOKUP(AC107,シフト記号表!$C$6:$L$47,10,FALSE))</f>
        <v/>
      </c>
      <c r="AD108" s="328" t="str">
        <f>IF(AD107="","",VLOOKUP(AD107,シフト記号表!$C$6:$L$47,10,FALSE))</f>
        <v/>
      </c>
      <c r="AE108" s="329" t="str">
        <f>IF(AE107="","",VLOOKUP(AE107,シフト記号表!$C$6:$L$47,10,FALSE))</f>
        <v/>
      </c>
      <c r="AF108" s="329" t="str">
        <f>IF(AF107="","",VLOOKUP(AF107,シフト記号表!$C$6:$L$47,10,FALSE))</f>
        <v/>
      </c>
      <c r="AG108" s="329" t="str">
        <f>IF(AG107="","",VLOOKUP(AG107,シフト記号表!$C$6:$L$47,10,FALSE))</f>
        <v/>
      </c>
      <c r="AH108" s="329" t="str">
        <f>IF(AH107="","",VLOOKUP(AH107,シフト記号表!$C$6:$L$47,10,FALSE))</f>
        <v/>
      </c>
      <c r="AI108" s="329" t="str">
        <f>IF(AI107="","",VLOOKUP(AI107,シフト記号表!$C$6:$L$47,10,FALSE))</f>
        <v/>
      </c>
      <c r="AJ108" s="330" t="str">
        <f>IF(AJ107="","",VLOOKUP(AJ107,シフト記号表!$C$6:$L$47,10,FALSE))</f>
        <v/>
      </c>
      <c r="AK108" s="328" t="str">
        <f>IF(AK107="","",VLOOKUP(AK107,シフト記号表!$C$6:$L$47,10,FALSE))</f>
        <v/>
      </c>
      <c r="AL108" s="329" t="str">
        <f>IF(AL107="","",VLOOKUP(AL107,シフト記号表!$C$6:$L$47,10,FALSE))</f>
        <v/>
      </c>
      <c r="AM108" s="329" t="str">
        <f>IF(AM107="","",VLOOKUP(AM107,シフト記号表!$C$6:$L$47,10,FALSE))</f>
        <v/>
      </c>
      <c r="AN108" s="329" t="str">
        <f>IF(AN107="","",VLOOKUP(AN107,シフト記号表!$C$6:$L$47,10,FALSE))</f>
        <v/>
      </c>
      <c r="AO108" s="329" t="str">
        <f>IF(AO107="","",VLOOKUP(AO107,シフト記号表!$C$6:$L$47,10,FALSE))</f>
        <v/>
      </c>
      <c r="AP108" s="329" t="str">
        <f>IF(AP107="","",VLOOKUP(AP107,シフト記号表!$C$6:$L$47,10,FALSE))</f>
        <v/>
      </c>
      <c r="AQ108" s="330" t="str">
        <f>IF(AQ107="","",VLOOKUP(AQ107,シフト記号表!$C$6:$L$47,10,FALSE))</f>
        <v/>
      </c>
      <c r="AR108" s="328" t="str">
        <f>IF(AR107="","",VLOOKUP(AR107,シフト記号表!$C$6:$L$47,10,FALSE))</f>
        <v/>
      </c>
      <c r="AS108" s="329" t="str">
        <f>IF(AS107="","",VLOOKUP(AS107,シフト記号表!$C$6:$L$47,10,FALSE))</f>
        <v/>
      </c>
      <c r="AT108" s="329" t="str">
        <f>IF(AT107="","",VLOOKUP(AT107,シフト記号表!$C$6:$L$47,10,FALSE))</f>
        <v/>
      </c>
      <c r="AU108" s="329" t="str">
        <f>IF(AU107="","",VLOOKUP(AU107,シフト記号表!$C$6:$L$47,10,FALSE))</f>
        <v/>
      </c>
      <c r="AV108" s="329" t="str">
        <f>IF(AV107="","",VLOOKUP(AV107,シフト記号表!$C$6:$L$47,10,FALSE))</f>
        <v/>
      </c>
      <c r="AW108" s="329" t="str">
        <f>IF(AW107="","",VLOOKUP(AW107,シフト記号表!$C$6:$L$47,10,FALSE))</f>
        <v/>
      </c>
      <c r="AX108" s="330" t="str">
        <f>IF(AX107="","",VLOOKUP(AX107,シフト記号表!$C$6:$L$47,10,FALSE))</f>
        <v/>
      </c>
      <c r="AY108" s="328" t="str">
        <f>IF(AY107="","",VLOOKUP(AY107,シフト記号表!$C$6:$L$47,10,FALSE))</f>
        <v/>
      </c>
      <c r="AZ108" s="329" t="str">
        <f>IF(AZ107="","",VLOOKUP(AZ107,シフト記号表!$C$6:$L$47,10,FALSE))</f>
        <v/>
      </c>
      <c r="BA108" s="329" t="str">
        <f>IF(BA107="","",VLOOKUP(BA107,シフト記号表!$C$6:$L$47,10,FALSE))</f>
        <v/>
      </c>
      <c r="BB108" s="967">
        <f>IF($BE$3="４週",SUM(W108:AX108),IF($BE$3="暦月",SUM(W108:BA108),""))</f>
        <v>0</v>
      </c>
      <c r="BC108" s="968"/>
      <c r="BD108" s="969">
        <f>IF($BE$3="４週",BB108/4,IF($BE$3="暦月",(BB108/($BE$8/7)),""))</f>
        <v>0</v>
      </c>
      <c r="BE108" s="968"/>
      <c r="BF108" s="964"/>
      <c r="BG108" s="965"/>
      <c r="BH108" s="965"/>
      <c r="BI108" s="965"/>
      <c r="BJ108" s="966"/>
    </row>
    <row r="109" spans="2:62" ht="20.25" hidden="1" customHeight="1">
      <c r="B109" s="970">
        <f>B107+1</f>
        <v>47</v>
      </c>
      <c r="C109" s="972"/>
      <c r="D109" s="973"/>
      <c r="E109" s="323"/>
      <c r="F109" s="324"/>
      <c r="G109" s="323"/>
      <c r="H109" s="324"/>
      <c r="I109" s="976"/>
      <c r="J109" s="977"/>
      <c r="K109" s="980"/>
      <c r="L109" s="981"/>
      <c r="M109" s="981"/>
      <c r="N109" s="973"/>
      <c r="O109" s="984"/>
      <c r="P109" s="985"/>
      <c r="Q109" s="985"/>
      <c r="R109" s="985"/>
      <c r="S109" s="986"/>
      <c r="T109" s="343" t="s">
        <v>682</v>
      </c>
      <c r="U109" s="344"/>
      <c r="V109" s="345"/>
      <c r="W109" s="336"/>
      <c r="X109" s="337"/>
      <c r="Y109" s="337"/>
      <c r="Z109" s="337"/>
      <c r="AA109" s="337"/>
      <c r="AB109" s="337"/>
      <c r="AC109" s="338"/>
      <c r="AD109" s="336"/>
      <c r="AE109" s="337"/>
      <c r="AF109" s="337"/>
      <c r="AG109" s="337"/>
      <c r="AH109" s="337"/>
      <c r="AI109" s="337"/>
      <c r="AJ109" s="338"/>
      <c r="AK109" s="336"/>
      <c r="AL109" s="337"/>
      <c r="AM109" s="337"/>
      <c r="AN109" s="337"/>
      <c r="AO109" s="337"/>
      <c r="AP109" s="337"/>
      <c r="AQ109" s="338"/>
      <c r="AR109" s="336"/>
      <c r="AS109" s="337"/>
      <c r="AT109" s="337"/>
      <c r="AU109" s="337"/>
      <c r="AV109" s="337"/>
      <c r="AW109" s="337"/>
      <c r="AX109" s="338"/>
      <c r="AY109" s="336"/>
      <c r="AZ109" s="337"/>
      <c r="BA109" s="339"/>
      <c r="BB109" s="990"/>
      <c r="BC109" s="991"/>
      <c r="BD109" s="949"/>
      <c r="BE109" s="950"/>
      <c r="BF109" s="951"/>
      <c r="BG109" s="952"/>
      <c r="BH109" s="952"/>
      <c r="BI109" s="952"/>
      <c r="BJ109" s="953"/>
    </row>
    <row r="110" spans="2:62" ht="20.25" hidden="1" customHeight="1">
      <c r="B110" s="993"/>
      <c r="C110" s="994"/>
      <c r="D110" s="995"/>
      <c r="E110" s="346"/>
      <c r="F110" s="347">
        <f>C109</f>
        <v>0</v>
      </c>
      <c r="G110" s="346"/>
      <c r="H110" s="347">
        <f>I109</f>
        <v>0</v>
      </c>
      <c r="I110" s="996"/>
      <c r="J110" s="997"/>
      <c r="K110" s="998"/>
      <c r="L110" s="999"/>
      <c r="M110" s="999"/>
      <c r="N110" s="995"/>
      <c r="O110" s="984"/>
      <c r="P110" s="985"/>
      <c r="Q110" s="985"/>
      <c r="R110" s="985"/>
      <c r="S110" s="986"/>
      <c r="T110" s="340" t="s">
        <v>687</v>
      </c>
      <c r="U110" s="341"/>
      <c r="V110" s="342"/>
      <c r="W110" s="328" t="str">
        <f>IF(W109="","",VLOOKUP(W109,シフト記号表!$C$6:$L$47,10,FALSE))</f>
        <v/>
      </c>
      <c r="X110" s="329" t="str">
        <f>IF(X109="","",VLOOKUP(X109,シフト記号表!$C$6:$L$47,10,FALSE))</f>
        <v/>
      </c>
      <c r="Y110" s="329" t="str">
        <f>IF(Y109="","",VLOOKUP(Y109,シフト記号表!$C$6:$L$47,10,FALSE))</f>
        <v/>
      </c>
      <c r="Z110" s="329" t="str">
        <f>IF(Z109="","",VLOOKUP(Z109,シフト記号表!$C$6:$L$47,10,FALSE))</f>
        <v/>
      </c>
      <c r="AA110" s="329" t="str">
        <f>IF(AA109="","",VLOOKUP(AA109,シフト記号表!$C$6:$L$47,10,FALSE))</f>
        <v/>
      </c>
      <c r="AB110" s="329" t="str">
        <f>IF(AB109="","",VLOOKUP(AB109,シフト記号表!$C$6:$L$47,10,FALSE))</f>
        <v/>
      </c>
      <c r="AC110" s="330" t="str">
        <f>IF(AC109="","",VLOOKUP(AC109,シフト記号表!$C$6:$L$47,10,FALSE))</f>
        <v/>
      </c>
      <c r="AD110" s="328" t="str">
        <f>IF(AD109="","",VLOOKUP(AD109,シフト記号表!$C$6:$L$47,10,FALSE))</f>
        <v/>
      </c>
      <c r="AE110" s="329" t="str">
        <f>IF(AE109="","",VLOOKUP(AE109,シフト記号表!$C$6:$L$47,10,FALSE))</f>
        <v/>
      </c>
      <c r="AF110" s="329" t="str">
        <f>IF(AF109="","",VLOOKUP(AF109,シフト記号表!$C$6:$L$47,10,FALSE))</f>
        <v/>
      </c>
      <c r="AG110" s="329" t="str">
        <f>IF(AG109="","",VLOOKUP(AG109,シフト記号表!$C$6:$L$47,10,FALSE))</f>
        <v/>
      </c>
      <c r="AH110" s="329" t="str">
        <f>IF(AH109="","",VLOOKUP(AH109,シフト記号表!$C$6:$L$47,10,FALSE))</f>
        <v/>
      </c>
      <c r="AI110" s="329" t="str">
        <f>IF(AI109="","",VLOOKUP(AI109,シフト記号表!$C$6:$L$47,10,FALSE))</f>
        <v/>
      </c>
      <c r="AJ110" s="330" t="str">
        <f>IF(AJ109="","",VLOOKUP(AJ109,シフト記号表!$C$6:$L$47,10,FALSE))</f>
        <v/>
      </c>
      <c r="AK110" s="328" t="str">
        <f>IF(AK109="","",VLOOKUP(AK109,シフト記号表!$C$6:$L$47,10,FALSE))</f>
        <v/>
      </c>
      <c r="AL110" s="329" t="str">
        <f>IF(AL109="","",VLOOKUP(AL109,シフト記号表!$C$6:$L$47,10,FALSE))</f>
        <v/>
      </c>
      <c r="AM110" s="329" t="str">
        <f>IF(AM109="","",VLOOKUP(AM109,シフト記号表!$C$6:$L$47,10,FALSE))</f>
        <v/>
      </c>
      <c r="AN110" s="329" t="str">
        <f>IF(AN109="","",VLOOKUP(AN109,シフト記号表!$C$6:$L$47,10,FALSE))</f>
        <v/>
      </c>
      <c r="AO110" s="329" t="str">
        <f>IF(AO109="","",VLOOKUP(AO109,シフト記号表!$C$6:$L$47,10,FALSE))</f>
        <v/>
      </c>
      <c r="AP110" s="329" t="str">
        <f>IF(AP109="","",VLOOKUP(AP109,シフト記号表!$C$6:$L$47,10,FALSE))</f>
        <v/>
      </c>
      <c r="AQ110" s="330" t="str">
        <f>IF(AQ109="","",VLOOKUP(AQ109,シフト記号表!$C$6:$L$47,10,FALSE))</f>
        <v/>
      </c>
      <c r="AR110" s="328" t="str">
        <f>IF(AR109="","",VLOOKUP(AR109,シフト記号表!$C$6:$L$47,10,FALSE))</f>
        <v/>
      </c>
      <c r="AS110" s="329" t="str">
        <f>IF(AS109="","",VLOOKUP(AS109,シフト記号表!$C$6:$L$47,10,FALSE))</f>
        <v/>
      </c>
      <c r="AT110" s="329" t="str">
        <f>IF(AT109="","",VLOOKUP(AT109,シフト記号表!$C$6:$L$47,10,FALSE))</f>
        <v/>
      </c>
      <c r="AU110" s="329" t="str">
        <f>IF(AU109="","",VLOOKUP(AU109,シフト記号表!$C$6:$L$47,10,FALSE))</f>
        <v/>
      </c>
      <c r="AV110" s="329" t="str">
        <f>IF(AV109="","",VLOOKUP(AV109,シフト記号表!$C$6:$L$47,10,FALSE))</f>
        <v/>
      </c>
      <c r="AW110" s="329" t="str">
        <f>IF(AW109="","",VLOOKUP(AW109,シフト記号表!$C$6:$L$47,10,FALSE))</f>
        <v/>
      </c>
      <c r="AX110" s="330" t="str">
        <f>IF(AX109="","",VLOOKUP(AX109,シフト記号表!$C$6:$L$47,10,FALSE))</f>
        <v/>
      </c>
      <c r="AY110" s="328" t="str">
        <f>IF(AY109="","",VLOOKUP(AY109,シフト記号表!$C$6:$L$47,10,FALSE))</f>
        <v/>
      </c>
      <c r="AZ110" s="329" t="str">
        <f>IF(AZ109="","",VLOOKUP(AZ109,シフト記号表!$C$6:$L$47,10,FALSE))</f>
        <v/>
      </c>
      <c r="BA110" s="329" t="str">
        <f>IF(BA109="","",VLOOKUP(BA109,シフト記号表!$C$6:$L$47,10,FALSE))</f>
        <v/>
      </c>
      <c r="BB110" s="967">
        <f>IF($BE$3="４週",SUM(W110:AX110),IF($BE$3="暦月",SUM(W110:BA110),""))</f>
        <v>0</v>
      </c>
      <c r="BC110" s="968"/>
      <c r="BD110" s="969">
        <f>IF($BE$3="４週",BB110/4,IF($BE$3="暦月",(BB110/($BE$8/7)),""))</f>
        <v>0</v>
      </c>
      <c r="BE110" s="968"/>
      <c r="BF110" s="964"/>
      <c r="BG110" s="965"/>
      <c r="BH110" s="965"/>
      <c r="BI110" s="965"/>
      <c r="BJ110" s="966"/>
    </row>
    <row r="111" spans="2:62" ht="20.25" hidden="1" customHeight="1">
      <c r="B111" s="970">
        <f>B109+1</f>
        <v>48</v>
      </c>
      <c r="C111" s="972"/>
      <c r="D111" s="973"/>
      <c r="E111" s="323"/>
      <c r="F111" s="324"/>
      <c r="G111" s="323"/>
      <c r="H111" s="324"/>
      <c r="I111" s="976"/>
      <c r="J111" s="977"/>
      <c r="K111" s="980"/>
      <c r="L111" s="981"/>
      <c r="M111" s="981"/>
      <c r="N111" s="973"/>
      <c r="O111" s="984"/>
      <c r="P111" s="985"/>
      <c r="Q111" s="985"/>
      <c r="R111" s="985"/>
      <c r="S111" s="986"/>
      <c r="T111" s="343" t="s">
        <v>682</v>
      </c>
      <c r="U111" s="344"/>
      <c r="V111" s="345"/>
      <c r="W111" s="336"/>
      <c r="X111" s="337"/>
      <c r="Y111" s="337"/>
      <c r="Z111" s="337"/>
      <c r="AA111" s="337"/>
      <c r="AB111" s="337"/>
      <c r="AC111" s="338"/>
      <c r="AD111" s="336"/>
      <c r="AE111" s="337"/>
      <c r="AF111" s="337"/>
      <c r="AG111" s="337"/>
      <c r="AH111" s="337"/>
      <c r="AI111" s="337"/>
      <c r="AJ111" s="338"/>
      <c r="AK111" s="336"/>
      <c r="AL111" s="337"/>
      <c r="AM111" s="337"/>
      <c r="AN111" s="337"/>
      <c r="AO111" s="337"/>
      <c r="AP111" s="337"/>
      <c r="AQ111" s="338"/>
      <c r="AR111" s="336"/>
      <c r="AS111" s="337"/>
      <c r="AT111" s="337"/>
      <c r="AU111" s="337"/>
      <c r="AV111" s="337"/>
      <c r="AW111" s="337"/>
      <c r="AX111" s="338"/>
      <c r="AY111" s="336"/>
      <c r="AZ111" s="337"/>
      <c r="BA111" s="339"/>
      <c r="BB111" s="990"/>
      <c r="BC111" s="991"/>
      <c r="BD111" s="949"/>
      <c r="BE111" s="950"/>
      <c r="BF111" s="951"/>
      <c r="BG111" s="952"/>
      <c r="BH111" s="952"/>
      <c r="BI111" s="952"/>
      <c r="BJ111" s="953"/>
    </row>
    <row r="112" spans="2:62" ht="20.25" hidden="1" customHeight="1">
      <c r="B112" s="993"/>
      <c r="C112" s="994"/>
      <c r="D112" s="995"/>
      <c r="E112" s="346"/>
      <c r="F112" s="347">
        <f>C111</f>
        <v>0</v>
      </c>
      <c r="G112" s="346"/>
      <c r="H112" s="347">
        <f>I111</f>
        <v>0</v>
      </c>
      <c r="I112" s="996"/>
      <c r="J112" s="997"/>
      <c r="K112" s="998"/>
      <c r="L112" s="999"/>
      <c r="M112" s="999"/>
      <c r="N112" s="995"/>
      <c r="O112" s="984"/>
      <c r="P112" s="985"/>
      <c r="Q112" s="985"/>
      <c r="R112" s="985"/>
      <c r="S112" s="986"/>
      <c r="T112" s="340" t="s">
        <v>687</v>
      </c>
      <c r="U112" s="341"/>
      <c r="V112" s="342"/>
      <c r="W112" s="328" t="str">
        <f>IF(W111="","",VLOOKUP(W111,シフト記号表!$C$6:$L$47,10,FALSE))</f>
        <v/>
      </c>
      <c r="X112" s="329" t="str">
        <f>IF(X111="","",VLOOKUP(X111,シフト記号表!$C$6:$L$47,10,FALSE))</f>
        <v/>
      </c>
      <c r="Y112" s="329" t="str">
        <f>IF(Y111="","",VLOOKUP(Y111,シフト記号表!$C$6:$L$47,10,FALSE))</f>
        <v/>
      </c>
      <c r="Z112" s="329" t="str">
        <f>IF(Z111="","",VLOOKUP(Z111,シフト記号表!$C$6:$L$47,10,FALSE))</f>
        <v/>
      </c>
      <c r="AA112" s="329" t="str">
        <f>IF(AA111="","",VLOOKUP(AA111,シフト記号表!$C$6:$L$47,10,FALSE))</f>
        <v/>
      </c>
      <c r="AB112" s="329" t="str">
        <f>IF(AB111="","",VLOOKUP(AB111,シフト記号表!$C$6:$L$47,10,FALSE))</f>
        <v/>
      </c>
      <c r="AC112" s="330" t="str">
        <f>IF(AC111="","",VLOOKUP(AC111,シフト記号表!$C$6:$L$47,10,FALSE))</f>
        <v/>
      </c>
      <c r="AD112" s="328" t="str">
        <f>IF(AD111="","",VLOOKUP(AD111,シフト記号表!$C$6:$L$47,10,FALSE))</f>
        <v/>
      </c>
      <c r="AE112" s="329" t="str">
        <f>IF(AE111="","",VLOOKUP(AE111,シフト記号表!$C$6:$L$47,10,FALSE))</f>
        <v/>
      </c>
      <c r="AF112" s="329" t="str">
        <f>IF(AF111="","",VLOOKUP(AF111,シフト記号表!$C$6:$L$47,10,FALSE))</f>
        <v/>
      </c>
      <c r="AG112" s="329" t="str">
        <f>IF(AG111="","",VLOOKUP(AG111,シフト記号表!$C$6:$L$47,10,FALSE))</f>
        <v/>
      </c>
      <c r="AH112" s="329" t="str">
        <f>IF(AH111="","",VLOOKUP(AH111,シフト記号表!$C$6:$L$47,10,FALSE))</f>
        <v/>
      </c>
      <c r="AI112" s="329" t="str">
        <f>IF(AI111="","",VLOOKUP(AI111,シフト記号表!$C$6:$L$47,10,FALSE))</f>
        <v/>
      </c>
      <c r="AJ112" s="330" t="str">
        <f>IF(AJ111="","",VLOOKUP(AJ111,シフト記号表!$C$6:$L$47,10,FALSE))</f>
        <v/>
      </c>
      <c r="AK112" s="328" t="str">
        <f>IF(AK111="","",VLOOKUP(AK111,シフト記号表!$C$6:$L$47,10,FALSE))</f>
        <v/>
      </c>
      <c r="AL112" s="329" t="str">
        <f>IF(AL111="","",VLOOKUP(AL111,シフト記号表!$C$6:$L$47,10,FALSE))</f>
        <v/>
      </c>
      <c r="AM112" s="329" t="str">
        <f>IF(AM111="","",VLOOKUP(AM111,シフト記号表!$C$6:$L$47,10,FALSE))</f>
        <v/>
      </c>
      <c r="AN112" s="329" t="str">
        <f>IF(AN111="","",VLOOKUP(AN111,シフト記号表!$C$6:$L$47,10,FALSE))</f>
        <v/>
      </c>
      <c r="AO112" s="329" t="str">
        <f>IF(AO111="","",VLOOKUP(AO111,シフト記号表!$C$6:$L$47,10,FALSE))</f>
        <v/>
      </c>
      <c r="AP112" s="329" t="str">
        <f>IF(AP111="","",VLOOKUP(AP111,シフト記号表!$C$6:$L$47,10,FALSE))</f>
        <v/>
      </c>
      <c r="AQ112" s="330" t="str">
        <f>IF(AQ111="","",VLOOKUP(AQ111,シフト記号表!$C$6:$L$47,10,FALSE))</f>
        <v/>
      </c>
      <c r="AR112" s="328" t="str">
        <f>IF(AR111="","",VLOOKUP(AR111,シフト記号表!$C$6:$L$47,10,FALSE))</f>
        <v/>
      </c>
      <c r="AS112" s="329" t="str">
        <f>IF(AS111="","",VLOOKUP(AS111,シフト記号表!$C$6:$L$47,10,FALSE))</f>
        <v/>
      </c>
      <c r="AT112" s="329" t="str">
        <f>IF(AT111="","",VLOOKUP(AT111,シフト記号表!$C$6:$L$47,10,FALSE))</f>
        <v/>
      </c>
      <c r="AU112" s="329" t="str">
        <f>IF(AU111="","",VLOOKUP(AU111,シフト記号表!$C$6:$L$47,10,FALSE))</f>
        <v/>
      </c>
      <c r="AV112" s="329" t="str">
        <f>IF(AV111="","",VLOOKUP(AV111,シフト記号表!$C$6:$L$47,10,FALSE))</f>
        <v/>
      </c>
      <c r="AW112" s="329" t="str">
        <f>IF(AW111="","",VLOOKUP(AW111,シフト記号表!$C$6:$L$47,10,FALSE))</f>
        <v/>
      </c>
      <c r="AX112" s="330" t="str">
        <f>IF(AX111="","",VLOOKUP(AX111,シフト記号表!$C$6:$L$47,10,FALSE))</f>
        <v/>
      </c>
      <c r="AY112" s="328" t="str">
        <f>IF(AY111="","",VLOOKUP(AY111,シフト記号表!$C$6:$L$47,10,FALSE))</f>
        <v/>
      </c>
      <c r="AZ112" s="329" t="str">
        <f>IF(AZ111="","",VLOOKUP(AZ111,シフト記号表!$C$6:$L$47,10,FALSE))</f>
        <v/>
      </c>
      <c r="BA112" s="329" t="str">
        <f>IF(BA111="","",VLOOKUP(BA111,シフト記号表!$C$6:$L$47,10,FALSE))</f>
        <v/>
      </c>
      <c r="BB112" s="967">
        <f>IF($BE$3="４週",SUM(W112:AX112),IF($BE$3="暦月",SUM(W112:BA112),""))</f>
        <v>0</v>
      </c>
      <c r="BC112" s="968"/>
      <c r="BD112" s="969">
        <f>IF($BE$3="４週",BB112/4,IF($BE$3="暦月",(BB112/($BE$8/7)),""))</f>
        <v>0</v>
      </c>
      <c r="BE112" s="968"/>
      <c r="BF112" s="964"/>
      <c r="BG112" s="965"/>
      <c r="BH112" s="965"/>
      <c r="BI112" s="965"/>
      <c r="BJ112" s="966"/>
    </row>
    <row r="113" spans="2:62" ht="20.25" hidden="1" customHeight="1">
      <c r="B113" s="970">
        <f>B111+1</f>
        <v>49</v>
      </c>
      <c r="C113" s="972"/>
      <c r="D113" s="973"/>
      <c r="E113" s="323"/>
      <c r="F113" s="324"/>
      <c r="G113" s="323"/>
      <c r="H113" s="324"/>
      <c r="I113" s="976"/>
      <c r="J113" s="977"/>
      <c r="K113" s="980"/>
      <c r="L113" s="981"/>
      <c r="M113" s="981"/>
      <c r="N113" s="973"/>
      <c r="O113" s="984"/>
      <c r="P113" s="985"/>
      <c r="Q113" s="985"/>
      <c r="R113" s="985"/>
      <c r="S113" s="986"/>
      <c r="T113" s="343" t="s">
        <v>682</v>
      </c>
      <c r="U113" s="344"/>
      <c r="V113" s="345"/>
      <c r="W113" s="336"/>
      <c r="X113" s="337"/>
      <c r="Y113" s="337"/>
      <c r="Z113" s="337"/>
      <c r="AA113" s="337"/>
      <c r="AB113" s="337"/>
      <c r="AC113" s="338"/>
      <c r="AD113" s="336"/>
      <c r="AE113" s="337"/>
      <c r="AF113" s="337"/>
      <c r="AG113" s="337"/>
      <c r="AH113" s="337"/>
      <c r="AI113" s="337"/>
      <c r="AJ113" s="338"/>
      <c r="AK113" s="336"/>
      <c r="AL113" s="337"/>
      <c r="AM113" s="337"/>
      <c r="AN113" s="337"/>
      <c r="AO113" s="337"/>
      <c r="AP113" s="337"/>
      <c r="AQ113" s="338"/>
      <c r="AR113" s="336"/>
      <c r="AS113" s="337"/>
      <c r="AT113" s="337"/>
      <c r="AU113" s="337"/>
      <c r="AV113" s="337"/>
      <c r="AW113" s="337"/>
      <c r="AX113" s="338"/>
      <c r="AY113" s="336"/>
      <c r="AZ113" s="337"/>
      <c r="BA113" s="339"/>
      <c r="BB113" s="990"/>
      <c r="BC113" s="991"/>
      <c r="BD113" s="949"/>
      <c r="BE113" s="950"/>
      <c r="BF113" s="951"/>
      <c r="BG113" s="952"/>
      <c r="BH113" s="952"/>
      <c r="BI113" s="952"/>
      <c r="BJ113" s="953"/>
    </row>
    <row r="114" spans="2:62" ht="20.25" hidden="1" customHeight="1">
      <c r="B114" s="993"/>
      <c r="C114" s="994"/>
      <c r="D114" s="995"/>
      <c r="E114" s="346"/>
      <c r="F114" s="347">
        <f>C113</f>
        <v>0</v>
      </c>
      <c r="G114" s="346"/>
      <c r="H114" s="347">
        <f>I113</f>
        <v>0</v>
      </c>
      <c r="I114" s="996"/>
      <c r="J114" s="997"/>
      <c r="K114" s="998"/>
      <c r="L114" s="999"/>
      <c r="M114" s="999"/>
      <c r="N114" s="995"/>
      <c r="O114" s="984"/>
      <c r="P114" s="985"/>
      <c r="Q114" s="985"/>
      <c r="R114" s="985"/>
      <c r="S114" s="986"/>
      <c r="T114" s="340" t="s">
        <v>687</v>
      </c>
      <c r="U114" s="341"/>
      <c r="V114" s="342"/>
      <c r="W114" s="328" t="str">
        <f>IF(W113="","",VLOOKUP(W113,シフト記号表!$C$6:$L$47,10,FALSE))</f>
        <v/>
      </c>
      <c r="X114" s="329" t="str">
        <f>IF(X113="","",VLOOKUP(X113,シフト記号表!$C$6:$L$47,10,FALSE))</f>
        <v/>
      </c>
      <c r="Y114" s="329" t="str">
        <f>IF(Y113="","",VLOOKUP(Y113,シフト記号表!$C$6:$L$47,10,FALSE))</f>
        <v/>
      </c>
      <c r="Z114" s="329" t="str">
        <f>IF(Z113="","",VLOOKUP(Z113,シフト記号表!$C$6:$L$47,10,FALSE))</f>
        <v/>
      </c>
      <c r="AA114" s="329" t="str">
        <f>IF(AA113="","",VLOOKUP(AA113,シフト記号表!$C$6:$L$47,10,FALSE))</f>
        <v/>
      </c>
      <c r="AB114" s="329" t="str">
        <f>IF(AB113="","",VLOOKUP(AB113,シフト記号表!$C$6:$L$47,10,FALSE))</f>
        <v/>
      </c>
      <c r="AC114" s="330" t="str">
        <f>IF(AC113="","",VLOOKUP(AC113,シフト記号表!$C$6:$L$47,10,FALSE))</f>
        <v/>
      </c>
      <c r="AD114" s="328" t="str">
        <f>IF(AD113="","",VLOOKUP(AD113,シフト記号表!$C$6:$L$47,10,FALSE))</f>
        <v/>
      </c>
      <c r="AE114" s="329" t="str">
        <f>IF(AE113="","",VLOOKUP(AE113,シフト記号表!$C$6:$L$47,10,FALSE))</f>
        <v/>
      </c>
      <c r="AF114" s="329" t="str">
        <f>IF(AF113="","",VLOOKUP(AF113,シフト記号表!$C$6:$L$47,10,FALSE))</f>
        <v/>
      </c>
      <c r="AG114" s="329" t="str">
        <f>IF(AG113="","",VLOOKUP(AG113,シフト記号表!$C$6:$L$47,10,FALSE))</f>
        <v/>
      </c>
      <c r="AH114" s="329" t="str">
        <f>IF(AH113="","",VLOOKUP(AH113,シフト記号表!$C$6:$L$47,10,FALSE))</f>
        <v/>
      </c>
      <c r="AI114" s="329" t="str">
        <f>IF(AI113="","",VLOOKUP(AI113,シフト記号表!$C$6:$L$47,10,FALSE))</f>
        <v/>
      </c>
      <c r="AJ114" s="330" t="str">
        <f>IF(AJ113="","",VLOOKUP(AJ113,シフト記号表!$C$6:$L$47,10,FALSE))</f>
        <v/>
      </c>
      <c r="AK114" s="328" t="str">
        <f>IF(AK113="","",VLOOKUP(AK113,シフト記号表!$C$6:$L$47,10,FALSE))</f>
        <v/>
      </c>
      <c r="AL114" s="329" t="str">
        <f>IF(AL113="","",VLOOKUP(AL113,シフト記号表!$C$6:$L$47,10,FALSE))</f>
        <v/>
      </c>
      <c r="AM114" s="329" t="str">
        <f>IF(AM113="","",VLOOKUP(AM113,シフト記号表!$C$6:$L$47,10,FALSE))</f>
        <v/>
      </c>
      <c r="AN114" s="329" t="str">
        <f>IF(AN113="","",VLOOKUP(AN113,シフト記号表!$C$6:$L$47,10,FALSE))</f>
        <v/>
      </c>
      <c r="AO114" s="329" t="str">
        <f>IF(AO113="","",VLOOKUP(AO113,シフト記号表!$C$6:$L$47,10,FALSE))</f>
        <v/>
      </c>
      <c r="AP114" s="329" t="str">
        <f>IF(AP113="","",VLOOKUP(AP113,シフト記号表!$C$6:$L$47,10,FALSE))</f>
        <v/>
      </c>
      <c r="AQ114" s="330" t="str">
        <f>IF(AQ113="","",VLOOKUP(AQ113,シフト記号表!$C$6:$L$47,10,FALSE))</f>
        <v/>
      </c>
      <c r="AR114" s="328" t="str">
        <f>IF(AR113="","",VLOOKUP(AR113,シフト記号表!$C$6:$L$47,10,FALSE))</f>
        <v/>
      </c>
      <c r="AS114" s="329" t="str">
        <f>IF(AS113="","",VLOOKUP(AS113,シフト記号表!$C$6:$L$47,10,FALSE))</f>
        <v/>
      </c>
      <c r="AT114" s="329" t="str">
        <f>IF(AT113="","",VLOOKUP(AT113,シフト記号表!$C$6:$L$47,10,FALSE))</f>
        <v/>
      </c>
      <c r="AU114" s="329" t="str">
        <f>IF(AU113="","",VLOOKUP(AU113,シフト記号表!$C$6:$L$47,10,FALSE))</f>
        <v/>
      </c>
      <c r="AV114" s="329" t="str">
        <f>IF(AV113="","",VLOOKUP(AV113,シフト記号表!$C$6:$L$47,10,FALSE))</f>
        <v/>
      </c>
      <c r="AW114" s="329" t="str">
        <f>IF(AW113="","",VLOOKUP(AW113,シフト記号表!$C$6:$L$47,10,FALSE))</f>
        <v/>
      </c>
      <c r="AX114" s="330" t="str">
        <f>IF(AX113="","",VLOOKUP(AX113,シフト記号表!$C$6:$L$47,10,FALSE))</f>
        <v/>
      </c>
      <c r="AY114" s="328" t="str">
        <f>IF(AY113="","",VLOOKUP(AY113,シフト記号表!$C$6:$L$47,10,FALSE))</f>
        <v/>
      </c>
      <c r="AZ114" s="329" t="str">
        <f>IF(AZ113="","",VLOOKUP(AZ113,シフト記号表!$C$6:$L$47,10,FALSE))</f>
        <v/>
      </c>
      <c r="BA114" s="329" t="str">
        <f>IF(BA113="","",VLOOKUP(BA113,シフト記号表!$C$6:$L$47,10,FALSE))</f>
        <v/>
      </c>
      <c r="BB114" s="967">
        <f>IF($BE$3="４週",SUM(W114:AX114),IF($BE$3="暦月",SUM(W114:BA114),""))</f>
        <v>0</v>
      </c>
      <c r="BC114" s="968"/>
      <c r="BD114" s="969">
        <f>IF($BE$3="４週",BB114/4,IF($BE$3="暦月",(BB114/($BE$8/7)),""))</f>
        <v>0</v>
      </c>
      <c r="BE114" s="968"/>
      <c r="BF114" s="964"/>
      <c r="BG114" s="965"/>
      <c r="BH114" s="965"/>
      <c r="BI114" s="965"/>
      <c r="BJ114" s="966"/>
    </row>
    <row r="115" spans="2:62" ht="20.25" hidden="1" customHeight="1">
      <c r="B115" s="970">
        <f>B113+1</f>
        <v>50</v>
      </c>
      <c r="C115" s="972"/>
      <c r="D115" s="973"/>
      <c r="E115" s="323"/>
      <c r="F115" s="324"/>
      <c r="G115" s="323"/>
      <c r="H115" s="324"/>
      <c r="I115" s="976"/>
      <c r="J115" s="977"/>
      <c r="K115" s="980"/>
      <c r="L115" s="981"/>
      <c r="M115" s="981"/>
      <c r="N115" s="973"/>
      <c r="O115" s="984"/>
      <c r="P115" s="985"/>
      <c r="Q115" s="985"/>
      <c r="R115" s="985"/>
      <c r="S115" s="986"/>
      <c r="T115" s="343" t="s">
        <v>682</v>
      </c>
      <c r="U115" s="344"/>
      <c r="V115" s="345"/>
      <c r="W115" s="336"/>
      <c r="X115" s="337"/>
      <c r="Y115" s="337"/>
      <c r="Z115" s="337"/>
      <c r="AA115" s="337"/>
      <c r="AB115" s="337"/>
      <c r="AC115" s="338"/>
      <c r="AD115" s="336"/>
      <c r="AE115" s="337"/>
      <c r="AF115" s="337"/>
      <c r="AG115" s="337"/>
      <c r="AH115" s="337"/>
      <c r="AI115" s="337"/>
      <c r="AJ115" s="338"/>
      <c r="AK115" s="336"/>
      <c r="AL115" s="337"/>
      <c r="AM115" s="337"/>
      <c r="AN115" s="337"/>
      <c r="AO115" s="337"/>
      <c r="AP115" s="337"/>
      <c r="AQ115" s="338"/>
      <c r="AR115" s="336"/>
      <c r="AS115" s="337"/>
      <c r="AT115" s="337"/>
      <c r="AU115" s="337"/>
      <c r="AV115" s="337"/>
      <c r="AW115" s="337"/>
      <c r="AX115" s="338"/>
      <c r="AY115" s="336"/>
      <c r="AZ115" s="337"/>
      <c r="BA115" s="339"/>
      <c r="BB115" s="990"/>
      <c r="BC115" s="991"/>
      <c r="BD115" s="949"/>
      <c r="BE115" s="950"/>
      <c r="BF115" s="951"/>
      <c r="BG115" s="952"/>
      <c r="BH115" s="952"/>
      <c r="BI115" s="952"/>
      <c r="BJ115" s="953"/>
    </row>
    <row r="116" spans="2:62" ht="20.25" hidden="1" customHeight="1">
      <c r="B116" s="993"/>
      <c r="C116" s="994"/>
      <c r="D116" s="995"/>
      <c r="E116" s="346"/>
      <c r="F116" s="347">
        <f>C115</f>
        <v>0</v>
      </c>
      <c r="G116" s="346"/>
      <c r="H116" s="347">
        <f>I115</f>
        <v>0</v>
      </c>
      <c r="I116" s="996"/>
      <c r="J116" s="997"/>
      <c r="K116" s="998"/>
      <c r="L116" s="999"/>
      <c r="M116" s="999"/>
      <c r="N116" s="995"/>
      <c r="O116" s="984"/>
      <c r="P116" s="985"/>
      <c r="Q116" s="985"/>
      <c r="R116" s="985"/>
      <c r="S116" s="986"/>
      <c r="T116" s="340" t="s">
        <v>687</v>
      </c>
      <c r="U116" s="341"/>
      <c r="V116" s="342"/>
      <c r="W116" s="328" t="str">
        <f>IF(W115="","",VLOOKUP(W115,シフト記号表!$C$6:$L$47,10,FALSE))</f>
        <v/>
      </c>
      <c r="X116" s="329" t="str">
        <f>IF(X115="","",VLOOKUP(X115,シフト記号表!$C$6:$L$47,10,FALSE))</f>
        <v/>
      </c>
      <c r="Y116" s="329" t="str">
        <f>IF(Y115="","",VLOOKUP(Y115,シフト記号表!$C$6:$L$47,10,FALSE))</f>
        <v/>
      </c>
      <c r="Z116" s="329" t="str">
        <f>IF(Z115="","",VLOOKUP(Z115,シフト記号表!$C$6:$L$47,10,FALSE))</f>
        <v/>
      </c>
      <c r="AA116" s="329" t="str">
        <f>IF(AA115="","",VLOOKUP(AA115,シフト記号表!$C$6:$L$47,10,FALSE))</f>
        <v/>
      </c>
      <c r="AB116" s="329" t="str">
        <f>IF(AB115="","",VLOOKUP(AB115,シフト記号表!$C$6:$L$47,10,FALSE))</f>
        <v/>
      </c>
      <c r="AC116" s="330" t="str">
        <f>IF(AC115="","",VLOOKUP(AC115,シフト記号表!$C$6:$L$47,10,FALSE))</f>
        <v/>
      </c>
      <c r="AD116" s="328" t="str">
        <f>IF(AD115="","",VLOOKUP(AD115,シフト記号表!$C$6:$L$47,10,FALSE))</f>
        <v/>
      </c>
      <c r="AE116" s="329" t="str">
        <f>IF(AE115="","",VLOOKUP(AE115,シフト記号表!$C$6:$L$47,10,FALSE))</f>
        <v/>
      </c>
      <c r="AF116" s="329" t="str">
        <f>IF(AF115="","",VLOOKUP(AF115,シフト記号表!$C$6:$L$47,10,FALSE))</f>
        <v/>
      </c>
      <c r="AG116" s="329" t="str">
        <f>IF(AG115="","",VLOOKUP(AG115,シフト記号表!$C$6:$L$47,10,FALSE))</f>
        <v/>
      </c>
      <c r="AH116" s="329" t="str">
        <f>IF(AH115="","",VLOOKUP(AH115,シフト記号表!$C$6:$L$47,10,FALSE))</f>
        <v/>
      </c>
      <c r="AI116" s="329" t="str">
        <f>IF(AI115="","",VLOOKUP(AI115,シフト記号表!$C$6:$L$47,10,FALSE))</f>
        <v/>
      </c>
      <c r="AJ116" s="330" t="str">
        <f>IF(AJ115="","",VLOOKUP(AJ115,シフト記号表!$C$6:$L$47,10,FALSE))</f>
        <v/>
      </c>
      <c r="AK116" s="328" t="str">
        <f>IF(AK115="","",VLOOKUP(AK115,シフト記号表!$C$6:$L$47,10,FALSE))</f>
        <v/>
      </c>
      <c r="AL116" s="329" t="str">
        <f>IF(AL115="","",VLOOKUP(AL115,シフト記号表!$C$6:$L$47,10,FALSE))</f>
        <v/>
      </c>
      <c r="AM116" s="329" t="str">
        <f>IF(AM115="","",VLOOKUP(AM115,シフト記号表!$C$6:$L$47,10,FALSE))</f>
        <v/>
      </c>
      <c r="AN116" s="329" t="str">
        <f>IF(AN115="","",VLOOKUP(AN115,シフト記号表!$C$6:$L$47,10,FALSE))</f>
        <v/>
      </c>
      <c r="AO116" s="329" t="str">
        <f>IF(AO115="","",VLOOKUP(AO115,シフト記号表!$C$6:$L$47,10,FALSE))</f>
        <v/>
      </c>
      <c r="AP116" s="329" t="str">
        <f>IF(AP115="","",VLOOKUP(AP115,シフト記号表!$C$6:$L$47,10,FALSE))</f>
        <v/>
      </c>
      <c r="AQ116" s="330" t="str">
        <f>IF(AQ115="","",VLOOKUP(AQ115,シフト記号表!$C$6:$L$47,10,FALSE))</f>
        <v/>
      </c>
      <c r="AR116" s="328" t="str">
        <f>IF(AR115="","",VLOOKUP(AR115,シフト記号表!$C$6:$L$47,10,FALSE))</f>
        <v/>
      </c>
      <c r="AS116" s="329" t="str">
        <f>IF(AS115="","",VLOOKUP(AS115,シフト記号表!$C$6:$L$47,10,FALSE))</f>
        <v/>
      </c>
      <c r="AT116" s="329" t="str">
        <f>IF(AT115="","",VLOOKUP(AT115,シフト記号表!$C$6:$L$47,10,FALSE))</f>
        <v/>
      </c>
      <c r="AU116" s="329" t="str">
        <f>IF(AU115="","",VLOOKUP(AU115,シフト記号表!$C$6:$L$47,10,FALSE))</f>
        <v/>
      </c>
      <c r="AV116" s="329" t="str">
        <f>IF(AV115="","",VLOOKUP(AV115,シフト記号表!$C$6:$L$47,10,FALSE))</f>
        <v/>
      </c>
      <c r="AW116" s="329" t="str">
        <f>IF(AW115="","",VLOOKUP(AW115,シフト記号表!$C$6:$L$47,10,FALSE))</f>
        <v/>
      </c>
      <c r="AX116" s="330" t="str">
        <f>IF(AX115="","",VLOOKUP(AX115,シフト記号表!$C$6:$L$47,10,FALSE))</f>
        <v/>
      </c>
      <c r="AY116" s="328" t="str">
        <f>IF(AY115="","",VLOOKUP(AY115,シフト記号表!$C$6:$L$47,10,FALSE))</f>
        <v/>
      </c>
      <c r="AZ116" s="329" t="str">
        <f>IF(AZ115="","",VLOOKUP(AZ115,シフト記号表!$C$6:$L$47,10,FALSE))</f>
        <v/>
      </c>
      <c r="BA116" s="329" t="str">
        <f>IF(BA115="","",VLOOKUP(BA115,シフト記号表!$C$6:$L$47,10,FALSE))</f>
        <v/>
      </c>
      <c r="BB116" s="967">
        <f>IF($BE$3="４週",SUM(W116:AX116),IF($BE$3="暦月",SUM(W116:BA116),""))</f>
        <v>0</v>
      </c>
      <c r="BC116" s="968"/>
      <c r="BD116" s="969">
        <f>IF($BE$3="４週",BB116/4,IF($BE$3="暦月",(BB116/($BE$8/7)),""))</f>
        <v>0</v>
      </c>
      <c r="BE116" s="968"/>
      <c r="BF116" s="964"/>
      <c r="BG116" s="965"/>
      <c r="BH116" s="965"/>
      <c r="BI116" s="965"/>
      <c r="BJ116" s="966"/>
    </row>
    <row r="117" spans="2:62" ht="20.25" hidden="1" customHeight="1">
      <c r="B117" s="970">
        <f>B115+1</f>
        <v>51</v>
      </c>
      <c r="C117" s="972"/>
      <c r="D117" s="973"/>
      <c r="E117" s="323"/>
      <c r="F117" s="324"/>
      <c r="G117" s="323"/>
      <c r="H117" s="324"/>
      <c r="I117" s="976"/>
      <c r="J117" s="977"/>
      <c r="K117" s="980"/>
      <c r="L117" s="981"/>
      <c r="M117" s="981"/>
      <c r="N117" s="973"/>
      <c r="O117" s="984"/>
      <c r="P117" s="985"/>
      <c r="Q117" s="985"/>
      <c r="R117" s="985"/>
      <c r="S117" s="986"/>
      <c r="T117" s="343" t="s">
        <v>682</v>
      </c>
      <c r="U117" s="344"/>
      <c r="V117" s="345"/>
      <c r="W117" s="336"/>
      <c r="X117" s="337"/>
      <c r="Y117" s="337"/>
      <c r="Z117" s="337"/>
      <c r="AA117" s="337"/>
      <c r="AB117" s="337"/>
      <c r="AC117" s="338"/>
      <c r="AD117" s="336"/>
      <c r="AE117" s="337"/>
      <c r="AF117" s="337"/>
      <c r="AG117" s="337"/>
      <c r="AH117" s="337"/>
      <c r="AI117" s="337"/>
      <c r="AJ117" s="338"/>
      <c r="AK117" s="336"/>
      <c r="AL117" s="337"/>
      <c r="AM117" s="337"/>
      <c r="AN117" s="337"/>
      <c r="AO117" s="337"/>
      <c r="AP117" s="337"/>
      <c r="AQ117" s="338"/>
      <c r="AR117" s="336"/>
      <c r="AS117" s="337"/>
      <c r="AT117" s="337"/>
      <c r="AU117" s="337"/>
      <c r="AV117" s="337"/>
      <c r="AW117" s="337"/>
      <c r="AX117" s="338"/>
      <c r="AY117" s="336"/>
      <c r="AZ117" s="337"/>
      <c r="BA117" s="339"/>
      <c r="BB117" s="990"/>
      <c r="BC117" s="991"/>
      <c r="BD117" s="949"/>
      <c r="BE117" s="950"/>
      <c r="BF117" s="951"/>
      <c r="BG117" s="952"/>
      <c r="BH117" s="952"/>
      <c r="BI117" s="952"/>
      <c r="BJ117" s="953"/>
    </row>
    <row r="118" spans="2:62" ht="20.25" hidden="1" customHeight="1">
      <c r="B118" s="993"/>
      <c r="C118" s="994"/>
      <c r="D118" s="995"/>
      <c r="E118" s="346"/>
      <c r="F118" s="347">
        <f>C117</f>
        <v>0</v>
      </c>
      <c r="G118" s="346"/>
      <c r="H118" s="347">
        <f>I117</f>
        <v>0</v>
      </c>
      <c r="I118" s="996"/>
      <c r="J118" s="997"/>
      <c r="K118" s="998"/>
      <c r="L118" s="999"/>
      <c r="M118" s="999"/>
      <c r="N118" s="995"/>
      <c r="O118" s="984"/>
      <c r="P118" s="985"/>
      <c r="Q118" s="985"/>
      <c r="R118" s="985"/>
      <c r="S118" s="986"/>
      <c r="T118" s="340" t="s">
        <v>687</v>
      </c>
      <c r="U118" s="341"/>
      <c r="V118" s="342"/>
      <c r="W118" s="328" t="str">
        <f>IF(W117="","",VLOOKUP(W117,シフト記号表!$C$6:$L$47,10,FALSE))</f>
        <v/>
      </c>
      <c r="X118" s="329" t="str">
        <f>IF(X117="","",VLOOKUP(X117,シフト記号表!$C$6:$L$47,10,FALSE))</f>
        <v/>
      </c>
      <c r="Y118" s="329" t="str">
        <f>IF(Y117="","",VLOOKUP(Y117,シフト記号表!$C$6:$L$47,10,FALSE))</f>
        <v/>
      </c>
      <c r="Z118" s="329" t="str">
        <f>IF(Z117="","",VLOOKUP(Z117,シフト記号表!$C$6:$L$47,10,FALSE))</f>
        <v/>
      </c>
      <c r="AA118" s="329" t="str">
        <f>IF(AA117="","",VLOOKUP(AA117,シフト記号表!$C$6:$L$47,10,FALSE))</f>
        <v/>
      </c>
      <c r="AB118" s="329" t="str">
        <f>IF(AB117="","",VLOOKUP(AB117,シフト記号表!$C$6:$L$47,10,FALSE))</f>
        <v/>
      </c>
      <c r="AC118" s="330" t="str">
        <f>IF(AC117="","",VLOOKUP(AC117,シフト記号表!$C$6:$L$47,10,FALSE))</f>
        <v/>
      </c>
      <c r="AD118" s="328" t="str">
        <f>IF(AD117="","",VLOOKUP(AD117,シフト記号表!$C$6:$L$47,10,FALSE))</f>
        <v/>
      </c>
      <c r="AE118" s="329" t="str">
        <f>IF(AE117="","",VLOOKUP(AE117,シフト記号表!$C$6:$L$47,10,FALSE))</f>
        <v/>
      </c>
      <c r="AF118" s="329" t="str">
        <f>IF(AF117="","",VLOOKUP(AF117,シフト記号表!$C$6:$L$47,10,FALSE))</f>
        <v/>
      </c>
      <c r="AG118" s="329" t="str">
        <f>IF(AG117="","",VLOOKUP(AG117,シフト記号表!$C$6:$L$47,10,FALSE))</f>
        <v/>
      </c>
      <c r="AH118" s="329" t="str">
        <f>IF(AH117="","",VLOOKUP(AH117,シフト記号表!$C$6:$L$47,10,FALSE))</f>
        <v/>
      </c>
      <c r="AI118" s="329" t="str">
        <f>IF(AI117="","",VLOOKUP(AI117,シフト記号表!$C$6:$L$47,10,FALSE))</f>
        <v/>
      </c>
      <c r="AJ118" s="330" t="str">
        <f>IF(AJ117="","",VLOOKUP(AJ117,シフト記号表!$C$6:$L$47,10,FALSE))</f>
        <v/>
      </c>
      <c r="AK118" s="328" t="str">
        <f>IF(AK117="","",VLOOKUP(AK117,シフト記号表!$C$6:$L$47,10,FALSE))</f>
        <v/>
      </c>
      <c r="AL118" s="329" t="str">
        <f>IF(AL117="","",VLOOKUP(AL117,シフト記号表!$C$6:$L$47,10,FALSE))</f>
        <v/>
      </c>
      <c r="AM118" s="329" t="str">
        <f>IF(AM117="","",VLOOKUP(AM117,シフト記号表!$C$6:$L$47,10,FALSE))</f>
        <v/>
      </c>
      <c r="AN118" s="329" t="str">
        <f>IF(AN117="","",VLOOKUP(AN117,シフト記号表!$C$6:$L$47,10,FALSE))</f>
        <v/>
      </c>
      <c r="AO118" s="329" t="str">
        <f>IF(AO117="","",VLOOKUP(AO117,シフト記号表!$C$6:$L$47,10,FALSE))</f>
        <v/>
      </c>
      <c r="AP118" s="329" t="str">
        <f>IF(AP117="","",VLOOKUP(AP117,シフト記号表!$C$6:$L$47,10,FALSE))</f>
        <v/>
      </c>
      <c r="AQ118" s="330" t="str">
        <f>IF(AQ117="","",VLOOKUP(AQ117,シフト記号表!$C$6:$L$47,10,FALSE))</f>
        <v/>
      </c>
      <c r="AR118" s="328" t="str">
        <f>IF(AR117="","",VLOOKUP(AR117,シフト記号表!$C$6:$L$47,10,FALSE))</f>
        <v/>
      </c>
      <c r="AS118" s="329" t="str">
        <f>IF(AS117="","",VLOOKUP(AS117,シフト記号表!$C$6:$L$47,10,FALSE))</f>
        <v/>
      </c>
      <c r="AT118" s="329" t="str">
        <f>IF(AT117="","",VLOOKUP(AT117,シフト記号表!$C$6:$L$47,10,FALSE))</f>
        <v/>
      </c>
      <c r="AU118" s="329" t="str">
        <f>IF(AU117="","",VLOOKUP(AU117,シフト記号表!$C$6:$L$47,10,FALSE))</f>
        <v/>
      </c>
      <c r="AV118" s="329" t="str">
        <f>IF(AV117="","",VLOOKUP(AV117,シフト記号表!$C$6:$L$47,10,FALSE))</f>
        <v/>
      </c>
      <c r="AW118" s="329" t="str">
        <f>IF(AW117="","",VLOOKUP(AW117,シフト記号表!$C$6:$L$47,10,FALSE))</f>
        <v/>
      </c>
      <c r="AX118" s="330" t="str">
        <f>IF(AX117="","",VLOOKUP(AX117,シフト記号表!$C$6:$L$47,10,FALSE))</f>
        <v/>
      </c>
      <c r="AY118" s="328" t="str">
        <f>IF(AY117="","",VLOOKUP(AY117,シフト記号表!$C$6:$L$47,10,FALSE))</f>
        <v/>
      </c>
      <c r="AZ118" s="329" t="str">
        <f>IF(AZ117="","",VLOOKUP(AZ117,シフト記号表!$C$6:$L$47,10,FALSE))</f>
        <v/>
      </c>
      <c r="BA118" s="329" t="str">
        <f>IF(BA117="","",VLOOKUP(BA117,シフト記号表!$C$6:$L$47,10,FALSE))</f>
        <v/>
      </c>
      <c r="BB118" s="967">
        <f>IF($BE$3="４週",SUM(W118:AX118),IF($BE$3="暦月",SUM(W118:BA118),""))</f>
        <v>0</v>
      </c>
      <c r="BC118" s="968"/>
      <c r="BD118" s="969">
        <f>IF($BE$3="４週",BB118/4,IF($BE$3="暦月",(BB118/($BE$8/7)),""))</f>
        <v>0</v>
      </c>
      <c r="BE118" s="968"/>
      <c r="BF118" s="964"/>
      <c r="BG118" s="965"/>
      <c r="BH118" s="965"/>
      <c r="BI118" s="965"/>
      <c r="BJ118" s="966"/>
    </row>
    <row r="119" spans="2:62" ht="20.25" hidden="1" customHeight="1">
      <c r="B119" s="970">
        <f>B117+1</f>
        <v>52</v>
      </c>
      <c r="C119" s="972"/>
      <c r="D119" s="973"/>
      <c r="E119" s="323"/>
      <c r="F119" s="324"/>
      <c r="G119" s="323"/>
      <c r="H119" s="324"/>
      <c r="I119" s="976"/>
      <c r="J119" s="977"/>
      <c r="K119" s="980"/>
      <c r="L119" s="981"/>
      <c r="M119" s="981"/>
      <c r="N119" s="973"/>
      <c r="O119" s="984"/>
      <c r="P119" s="985"/>
      <c r="Q119" s="985"/>
      <c r="R119" s="985"/>
      <c r="S119" s="986"/>
      <c r="T119" s="343" t="s">
        <v>682</v>
      </c>
      <c r="U119" s="344"/>
      <c r="V119" s="345"/>
      <c r="W119" s="336"/>
      <c r="X119" s="337"/>
      <c r="Y119" s="337"/>
      <c r="Z119" s="337"/>
      <c r="AA119" s="337"/>
      <c r="AB119" s="337"/>
      <c r="AC119" s="338"/>
      <c r="AD119" s="336"/>
      <c r="AE119" s="337"/>
      <c r="AF119" s="337"/>
      <c r="AG119" s="337"/>
      <c r="AH119" s="337"/>
      <c r="AI119" s="337"/>
      <c r="AJ119" s="338"/>
      <c r="AK119" s="336"/>
      <c r="AL119" s="337"/>
      <c r="AM119" s="337"/>
      <c r="AN119" s="337"/>
      <c r="AO119" s="337"/>
      <c r="AP119" s="337"/>
      <c r="AQ119" s="338"/>
      <c r="AR119" s="336"/>
      <c r="AS119" s="337"/>
      <c r="AT119" s="337"/>
      <c r="AU119" s="337"/>
      <c r="AV119" s="337"/>
      <c r="AW119" s="337"/>
      <c r="AX119" s="338"/>
      <c r="AY119" s="336"/>
      <c r="AZ119" s="337"/>
      <c r="BA119" s="339"/>
      <c r="BB119" s="990"/>
      <c r="BC119" s="991"/>
      <c r="BD119" s="949"/>
      <c r="BE119" s="950"/>
      <c r="BF119" s="951"/>
      <c r="BG119" s="952"/>
      <c r="BH119" s="952"/>
      <c r="BI119" s="952"/>
      <c r="BJ119" s="953"/>
    </row>
    <row r="120" spans="2:62" ht="20.25" hidden="1" customHeight="1">
      <c r="B120" s="993"/>
      <c r="C120" s="994"/>
      <c r="D120" s="995"/>
      <c r="E120" s="346"/>
      <c r="F120" s="347">
        <f>C119</f>
        <v>0</v>
      </c>
      <c r="G120" s="346"/>
      <c r="H120" s="347">
        <f>I119</f>
        <v>0</v>
      </c>
      <c r="I120" s="996"/>
      <c r="J120" s="997"/>
      <c r="K120" s="998"/>
      <c r="L120" s="999"/>
      <c r="M120" s="999"/>
      <c r="N120" s="995"/>
      <c r="O120" s="984"/>
      <c r="P120" s="985"/>
      <c r="Q120" s="985"/>
      <c r="R120" s="985"/>
      <c r="S120" s="986"/>
      <c r="T120" s="340" t="s">
        <v>687</v>
      </c>
      <c r="U120" s="341"/>
      <c r="V120" s="342"/>
      <c r="W120" s="328" t="str">
        <f>IF(W119="","",VLOOKUP(W119,シフト記号表!$C$6:$L$47,10,FALSE))</f>
        <v/>
      </c>
      <c r="X120" s="329" t="str">
        <f>IF(X119="","",VLOOKUP(X119,シフト記号表!$C$6:$L$47,10,FALSE))</f>
        <v/>
      </c>
      <c r="Y120" s="329" t="str">
        <f>IF(Y119="","",VLOOKUP(Y119,シフト記号表!$C$6:$L$47,10,FALSE))</f>
        <v/>
      </c>
      <c r="Z120" s="329" t="str">
        <f>IF(Z119="","",VLOOKUP(Z119,シフト記号表!$C$6:$L$47,10,FALSE))</f>
        <v/>
      </c>
      <c r="AA120" s="329" t="str">
        <f>IF(AA119="","",VLOOKUP(AA119,シフト記号表!$C$6:$L$47,10,FALSE))</f>
        <v/>
      </c>
      <c r="AB120" s="329" t="str">
        <f>IF(AB119="","",VLOOKUP(AB119,シフト記号表!$C$6:$L$47,10,FALSE))</f>
        <v/>
      </c>
      <c r="AC120" s="330" t="str">
        <f>IF(AC119="","",VLOOKUP(AC119,シフト記号表!$C$6:$L$47,10,FALSE))</f>
        <v/>
      </c>
      <c r="AD120" s="328" t="str">
        <f>IF(AD119="","",VLOOKUP(AD119,シフト記号表!$C$6:$L$47,10,FALSE))</f>
        <v/>
      </c>
      <c r="AE120" s="329" t="str">
        <f>IF(AE119="","",VLOOKUP(AE119,シフト記号表!$C$6:$L$47,10,FALSE))</f>
        <v/>
      </c>
      <c r="AF120" s="329" t="str">
        <f>IF(AF119="","",VLOOKUP(AF119,シフト記号表!$C$6:$L$47,10,FALSE))</f>
        <v/>
      </c>
      <c r="AG120" s="329" t="str">
        <f>IF(AG119="","",VLOOKUP(AG119,シフト記号表!$C$6:$L$47,10,FALSE))</f>
        <v/>
      </c>
      <c r="AH120" s="329" t="str">
        <f>IF(AH119="","",VLOOKUP(AH119,シフト記号表!$C$6:$L$47,10,FALSE))</f>
        <v/>
      </c>
      <c r="AI120" s="329" t="str">
        <f>IF(AI119="","",VLOOKUP(AI119,シフト記号表!$C$6:$L$47,10,FALSE))</f>
        <v/>
      </c>
      <c r="AJ120" s="330" t="str">
        <f>IF(AJ119="","",VLOOKUP(AJ119,シフト記号表!$C$6:$L$47,10,FALSE))</f>
        <v/>
      </c>
      <c r="AK120" s="328" t="str">
        <f>IF(AK119="","",VLOOKUP(AK119,シフト記号表!$C$6:$L$47,10,FALSE))</f>
        <v/>
      </c>
      <c r="AL120" s="329" t="str">
        <f>IF(AL119="","",VLOOKUP(AL119,シフト記号表!$C$6:$L$47,10,FALSE))</f>
        <v/>
      </c>
      <c r="AM120" s="329" t="str">
        <f>IF(AM119="","",VLOOKUP(AM119,シフト記号表!$C$6:$L$47,10,FALSE))</f>
        <v/>
      </c>
      <c r="AN120" s="329" t="str">
        <f>IF(AN119="","",VLOOKUP(AN119,シフト記号表!$C$6:$L$47,10,FALSE))</f>
        <v/>
      </c>
      <c r="AO120" s="329" t="str">
        <f>IF(AO119="","",VLOOKUP(AO119,シフト記号表!$C$6:$L$47,10,FALSE))</f>
        <v/>
      </c>
      <c r="AP120" s="329" t="str">
        <f>IF(AP119="","",VLOOKUP(AP119,シフト記号表!$C$6:$L$47,10,FALSE))</f>
        <v/>
      </c>
      <c r="AQ120" s="330" t="str">
        <f>IF(AQ119="","",VLOOKUP(AQ119,シフト記号表!$C$6:$L$47,10,FALSE))</f>
        <v/>
      </c>
      <c r="AR120" s="328" t="str">
        <f>IF(AR119="","",VLOOKUP(AR119,シフト記号表!$C$6:$L$47,10,FALSE))</f>
        <v/>
      </c>
      <c r="AS120" s="329" t="str">
        <f>IF(AS119="","",VLOOKUP(AS119,シフト記号表!$C$6:$L$47,10,FALSE))</f>
        <v/>
      </c>
      <c r="AT120" s="329" t="str">
        <f>IF(AT119="","",VLOOKUP(AT119,シフト記号表!$C$6:$L$47,10,FALSE))</f>
        <v/>
      </c>
      <c r="AU120" s="329" t="str">
        <f>IF(AU119="","",VLOOKUP(AU119,シフト記号表!$C$6:$L$47,10,FALSE))</f>
        <v/>
      </c>
      <c r="AV120" s="329" t="str">
        <f>IF(AV119="","",VLOOKUP(AV119,シフト記号表!$C$6:$L$47,10,FALSE))</f>
        <v/>
      </c>
      <c r="AW120" s="329" t="str">
        <f>IF(AW119="","",VLOOKUP(AW119,シフト記号表!$C$6:$L$47,10,FALSE))</f>
        <v/>
      </c>
      <c r="AX120" s="330" t="str">
        <f>IF(AX119="","",VLOOKUP(AX119,シフト記号表!$C$6:$L$47,10,FALSE))</f>
        <v/>
      </c>
      <c r="AY120" s="328" t="str">
        <f>IF(AY119="","",VLOOKUP(AY119,シフト記号表!$C$6:$L$47,10,FALSE))</f>
        <v/>
      </c>
      <c r="AZ120" s="329" t="str">
        <f>IF(AZ119="","",VLOOKUP(AZ119,シフト記号表!$C$6:$L$47,10,FALSE))</f>
        <v/>
      </c>
      <c r="BA120" s="329" t="str">
        <f>IF(BA119="","",VLOOKUP(BA119,シフト記号表!$C$6:$L$47,10,FALSE))</f>
        <v/>
      </c>
      <c r="BB120" s="967">
        <f>IF($BE$3="４週",SUM(W120:AX120),IF($BE$3="暦月",SUM(W120:BA120),""))</f>
        <v>0</v>
      </c>
      <c r="BC120" s="968"/>
      <c r="BD120" s="969">
        <f>IF($BE$3="４週",BB120/4,IF($BE$3="暦月",(BB120/($BE$8/7)),""))</f>
        <v>0</v>
      </c>
      <c r="BE120" s="968"/>
      <c r="BF120" s="964"/>
      <c r="BG120" s="965"/>
      <c r="BH120" s="965"/>
      <c r="BI120" s="965"/>
      <c r="BJ120" s="966"/>
    </row>
    <row r="121" spans="2:62" ht="20.25" hidden="1" customHeight="1">
      <c r="B121" s="970">
        <f>B119+1</f>
        <v>53</v>
      </c>
      <c r="C121" s="972"/>
      <c r="D121" s="973"/>
      <c r="E121" s="323"/>
      <c r="F121" s="324"/>
      <c r="G121" s="323"/>
      <c r="H121" s="324"/>
      <c r="I121" s="976"/>
      <c r="J121" s="977"/>
      <c r="K121" s="980"/>
      <c r="L121" s="981"/>
      <c r="M121" s="981"/>
      <c r="N121" s="973"/>
      <c r="O121" s="984"/>
      <c r="P121" s="985"/>
      <c r="Q121" s="985"/>
      <c r="R121" s="985"/>
      <c r="S121" s="986"/>
      <c r="T121" s="343" t="s">
        <v>682</v>
      </c>
      <c r="U121" s="344"/>
      <c r="V121" s="345"/>
      <c r="W121" s="336"/>
      <c r="X121" s="337"/>
      <c r="Y121" s="337"/>
      <c r="Z121" s="337"/>
      <c r="AA121" s="337"/>
      <c r="AB121" s="337"/>
      <c r="AC121" s="338"/>
      <c r="AD121" s="336"/>
      <c r="AE121" s="337"/>
      <c r="AF121" s="337"/>
      <c r="AG121" s="337"/>
      <c r="AH121" s="337"/>
      <c r="AI121" s="337"/>
      <c r="AJ121" s="338"/>
      <c r="AK121" s="336"/>
      <c r="AL121" s="337"/>
      <c r="AM121" s="337"/>
      <c r="AN121" s="337"/>
      <c r="AO121" s="337"/>
      <c r="AP121" s="337"/>
      <c r="AQ121" s="338"/>
      <c r="AR121" s="336"/>
      <c r="AS121" s="337"/>
      <c r="AT121" s="337"/>
      <c r="AU121" s="337"/>
      <c r="AV121" s="337"/>
      <c r="AW121" s="337"/>
      <c r="AX121" s="338"/>
      <c r="AY121" s="336"/>
      <c r="AZ121" s="337"/>
      <c r="BA121" s="339"/>
      <c r="BB121" s="990"/>
      <c r="BC121" s="991"/>
      <c r="BD121" s="949"/>
      <c r="BE121" s="950"/>
      <c r="BF121" s="951"/>
      <c r="BG121" s="952"/>
      <c r="BH121" s="952"/>
      <c r="BI121" s="952"/>
      <c r="BJ121" s="953"/>
    </row>
    <row r="122" spans="2:62" ht="20.25" hidden="1" customHeight="1">
      <c r="B122" s="993"/>
      <c r="C122" s="994"/>
      <c r="D122" s="995"/>
      <c r="E122" s="346"/>
      <c r="F122" s="347">
        <f>C121</f>
        <v>0</v>
      </c>
      <c r="G122" s="346"/>
      <c r="H122" s="347">
        <f>I121</f>
        <v>0</v>
      </c>
      <c r="I122" s="996"/>
      <c r="J122" s="997"/>
      <c r="K122" s="998"/>
      <c r="L122" s="999"/>
      <c r="M122" s="999"/>
      <c r="N122" s="995"/>
      <c r="O122" s="984"/>
      <c r="P122" s="985"/>
      <c r="Q122" s="985"/>
      <c r="R122" s="985"/>
      <c r="S122" s="986"/>
      <c r="T122" s="340" t="s">
        <v>687</v>
      </c>
      <c r="U122" s="341"/>
      <c r="V122" s="342"/>
      <c r="W122" s="328" t="str">
        <f>IF(W121="","",VLOOKUP(W121,シフト記号表!$C$6:$L$47,10,FALSE))</f>
        <v/>
      </c>
      <c r="X122" s="329" t="str">
        <f>IF(X121="","",VLOOKUP(X121,シフト記号表!$C$6:$L$47,10,FALSE))</f>
        <v/>
      </c>
      <c r="Y122" s="329" t="str">
        <f>IF(Y121="","",VLOOKUP(Y121,シフト記号表!$C$6:$L$47,10,FALSE))</f>
        <v/>
      </c>
      <c r="Z122" s="329" t="str">
        <f>IF(Z121="","",VLOOKUP(Z121,シフト記号表!$C$6:$L$47,10,FALSE))</f>
        <v/>
      </c>
      <c r="AA122" s="329" t="str">
        <f>IF(AA121="","",VLOOKUP(AA121,シフト記号表!$C$6:$L$47,10,FALSE))</f>
        <v/>
      </c>
      <c r="AB122" s="329" t="str">
        <f>IF(AB121="","",VLOOKUP(AB121,シフト記号表!$C$6:$L$47,10,FALSE))</f>
        <v/>
      </c>
      <c r="AC122" s="330" t="str">
        <f>IF(AC121="","",VLOOKUP(AC121,シフト記号表!$C$6:$L$47,10,FALSE))</f>
        <v/>
      </c>
      <c r="AD122" s="328" t="str">
        <f>IF(AD121="","",VLOOKUP(AD121,シフト記号表!$C$6:$L$47,10,FALSE))</f>
        <v/>
      </c>
      <c r="AE122" s="329" t="str">
        <f>IF(AE121="","",VLOOKUP(AE121,シフト記号表!$C$6:$L$47,10,FALSE))</f>
        <v/>
      </c>
      <c r="AF122" s="329" t="str">
        <f>IF(AF121="","",VLOOKUP(AF121,シフト記号表!$C$6:$L$47,10,FALSE))</f>
        <v/>
      </c>
      <c r="AG122" s="329" t="str">
        <f>IF(AG121="","",VLOOKUP(AG121,シフト記号表!$C$6:$L$47,10,FALSE))</f>
        <v/>
      </c>
      <c r="AH122" s="329" t="str">
        <f>IF(AH121="","",VLOOKUP(AH121,シフト記号表!$C$6:$L$47,10,FALSE))</f>
        <v/>
      </c>
      <c r="AI122" s="329" t="str">
        <f>IF(AI121="","",VLOOKUP(AI121,シフト記号表!$C$6:$L$47,10,FALSE))</f>
        <v/>
      </c>
      <c r="AJ122" s="330" t="str">
        <f>IF(AJ121="","",VLOOKUP(AJ121,シフト記号表!$C$6:$L$47,10,FALSE))</f>
        <v/>
      </c>
      <c r="AK122" s="328" t="str">
        <f>IF(AK121="","",VLOOKUP(AK121,シフト記号表!$C$6:$L$47,10,FALSE))</f>
        <v/>
      </c>
      <c r="AL122" s="329" t="str">
        <f>IF(AL121="","",VLOOKUP(AL121,シフト記号表!$C$6:$L$47,10,FALSE))</f>
        <v/>
      </c>
      <c r="AM122" s="329" t="str">
        <f>IF(AM121="","",VLOOKUP(AM121,シフト記号表!$C$6:$L$47,10,FALSE))</f>
        <v/>
      </c>
      <c r="AN122" s="329" t="str">
        <f>IF(AN121="","",VLOOKUP(AN121,シフト記号表!$C$6:$L$47,10,FALSE))</f>
        <v/>
      </c>
      <c r="AO122" s="329" t="str">
        <f>IF(AO121="","",VLOOKUP(AO121,シフト記号表!$C$6:$L$47,10,FALSE))</f>
        <v/>
      </c>
      <c r="AP122" s="329" t="str">
        <f>IF(AP121="","",VLOOKUP(AP121,シフト記号表!$C$6:$L$47,10,FALSE))</f>
        <v/>
      </c>
      <c r="AQ122" s="330" t="str">
        <f>IF(AQ121="","",VLOOKUP(AQ121,シフト記号表!$C$6:$L$47,10,FALSE))</f>
        <v/>
      </c>
      <c r="AR122" s="328" t="str">
        <f>IF(AR121="","",VLOOKUP(AR121,シフト記号表!$C$6:$L$47,10,FALSE))</f>
        <v/>
      </c>
      <c r="AS122" s="329" t="str">
        <f>IF(AS121="","",VLOOKUP(AS121,シフト記号表!$C$6:$L$47,10,FALSE))</f>
        <v/>
      </c>
      <c r="AT122" s="329" t="str">
        <f>IF(AT121="","",VLOOKUP(AT121,シフト記号表!$C$6:$L$47,10,FALSE))</f>
        <v/>
      </c>
      <c r="AU122" s="329" t="str">
        <f>IF(AU121="","",VLOOKUP(AU121,シフト記号表!$C$6:$L$47,10,FALSE))</f>
        <v/>
      </c>
      <c r="AV122" s="329" t="str">
        <f>IF(AV121="","",VLOOKUP(AV121,シフト記号表!$C$6:$L$47,10,FALSE))</f>
        <v/>
      </c>
      <c r="AW122" s="329" t="str">
        <f>IF(AW121="","",VLOOKUP(AW121,シフト記号表!$C$6:$L$47,10,FALSE))</f>
        <v/>
      </c>
      <c r="AX122" s="330" t="str">
        <f>IF(AX121="","",VLOOKUP(AX121,シフト記号表!$C$6:$L$47,10,FALSE))</f>
        <v/>
      </c>
      <c r="AY122" s="328" t="str">
        <f>IF(AY121="","",VLOOKUP(AY121,シフト記号表!$C$6:$L$47,10,FALSE))</f>
        <v/>
      </c>
      <c r="AZ122" s="329" t="str">
        <f>IF(AZ121="","",VLOOKUP(AZ121,シフト記号表!$C$6:$L$47,10,FALSE))</f>
        <v/>
      </c>
      <c r="BA122" s="329" t="str">
        <f>IF(BA121="","",VLOOKUP(BA121,シフト記号表!$C$6:$L$47,10,FALSE))</f>
        <v/>
      </c>
      <c r="BB122" s="967">
        <f>IF($BE$3="４週",SUM(W122:AX122),IF($BE$3="暦月",SUM(W122:BA122),""))</f>
        <v>0</v>
      </c>
      <c r="BC122" s="968"/>
      <c r="BD122" s="969">
        <f>IF($BE$3="４週",BB122/4,IF($BE$3="暦月",(BB122/($BE$8/7)),""))</f>
        <v>0</v>
      </c>
      <c r="BE122" s="968"/>
      <c r="BF122" s="964"/>
      <c r="BG122" s="965"/>
      <c r="BH122" s="965"/>
      <c r="BI122" s="965"/>
      <c r="BJ122" s="966"/>
    </row>
    <row r="123" spans="2:62" ht="20.25" hidden="1" customHeight="1">
      <c r="B123" s="970">
        <f>B121+1</f>
        <v>54</v>
      </c>
      <c r="C123" s="972"/>
      <c r="D123" s="973"/>
      <c r="E123" s="323"/>
      <c r="F123" s="324"/>
      <c r="G123" s="323"/>
      <c r="H123" s="324"/>
      <c r="I123" s="976"/>
      <c r="J123" s="977"/>
      <c r="K123" s="980"/>
      <c r="L123" s="981"/>
      <c r="M123" s="981"/>
      <c r="N123" s="973"/>
      <c r="O123" s="984"/>
      <c r="P123" s="985"/>
      <c r="Q123" s="985"/>
      <c r="R123" s="985"/>
      <c r="S123" s="986"/>
      <c r="T123" s="343" t="s">
        <v>682</v>
      </c>
      <c r="U123" s="344"/>
      <c r="V123" s="345"/>
      <c r="W123" s="336"/>
      <c r="X123" s="337"/>
      <c r="Y123" s="337"/>
      <c r="Z123" s="337"/>
      <c r="AA123" s="337"/>
      <c r="AB123" s="337"/>
      <c r="AC123" s="338"/>
      <c r="AD123" s="336"/>
      <c r="AE123" s="337"/>
      <c r="AF123" s="337"/>
      <c r="AG123" s="337"/>
      <c r="AH123" s="337"/>
      <c r="AI123" s="337"/>
      <c r="AJ123" s="338"/>
      <c r="AK123" s="336"/>
      <c r="AL123" s="337"/>
      <c r="AM123" s="337"/>
      <c r="AN123" s="337"/>
      <c r="AO123" s="337"/>
      <c r="AP123" s="337"/>
      <c r="AQ123" s="338"/>
      <c r="AR123" s="336"/>
      <c r="AS123" s="337"/>
      <c r="AT123" s="337"/>
      <c r="AU123" s="337"/>
      <c r="AV123" s="337"/>
      <c r="AW123" s="337"/>
      <c r="AX123" s="338"/>
      <c r="AY123" s="336"/>
      <c r="AZ123" s="337"/>
      <c r="BA123" s="339"/>
      <c r="BB123" s="990"/>
      <c r="BC123" s="991"/>
      <c r="BD123" s="949"/>
      <c r="BE123" s="950"/>
      <c r="BF123" s="951"/>
      <c r="BG123" s="952"/>
      <c r="BH123" s="952"/>
      <c r="BI123" s="952"/>
      <c r="BJ123" s="953"/>
    </row>
    <row r="124" spans="2:62" ht="20.25" hidden="1" customHeight="1">
      <c r="B124" s="993"/>
      <c r="C124" s="994"/>
      <c r="D124" s="995"/>
      <c r="E124" s="346"/>
      <c r="F124" s="347">
        <f>C123</f>
        <v>0</v>
      </c>
      <c r="G124" s="346"/>
      <c r="H124" s="347">
        <f>I123</f>
        <v>0</v>
      </c>
      <c r="I124" s="996"/>
      <c r="J124" s="997"/>
      <c r="K124" s="998"/>
      <c r="L124" s="999"/>
      <c r="M124" s="999"/>
      <c r="N124" s="995"/>
      <c r="O124" s="984"/>
      <c r="P124" s="985"/>
      <c r="Q124" s="985"/>
      <c r="R124" s="985"/>
      <c r="S124" s="986"/>
      <c r="T124" s="340" t="s">
        <v>687</v>
      </c>
      <c r="U124" s="341"/>
      <c r="V124" s="342"/>
      <c r="W124" s="328" t="str">
        <f>IF(W123="","",VLOOKUP(W123,シフト記号表!$C$6:$L$47,10,FALSE))</f>
        <v/>
      </c>
      <c r="X124" s="329" t="str">
        <f>IF(X123="","",VLOOKUP(X123,シフト記号表!$C$6:$L$47,10,FALSE))</f>
        <v/>
      </c>
      <c r="Y124" s="329" t="str">
        <f>IF(Y123="","",VLOOKUP(Y123,シフト記号表!$C$6:$L$47,10,FALSE))</f>
        <v/>
      </c>
      <c r="Z124" s="329" t="str">
        <f>IF(Z123="","",VLOOKUP(Z123,シフト記号表!$C$6:$L$47,10,FALSE))</f>
        <v/>
      </c>
      <c r="AA124" s="329" t="str">
        <f>IF(AA123="","",VLOOKUP(AA123,シフト記号表!$C$6:$L$47,10,FALSE))</f>
        <v/>
      </c>
      <c r="AB124" s="329" t="str">
        <f>IF(AB123="","",VLOOKUP(AB123,シフト記号表!$C$6:$L$47,10,FALSE))</f>
        <v/>
      </c>
      <c r="AC124" s="330" t="str">
        <f>IF(AC123="","",VLOOKUP(AC123,シフト記号表!$C$6:$L$47,10,FALSE))</f>
        <v/>
      </c>
      <c r="AD124" s="328" t="str">
        <f>IF(AD123="","",VLOOKUP(AD123,シフト記号表!$C$6:$L$47,10,FALSE))</f>
        <v/>
      </c>
      <c r="AE124" s="329" t="str">
        <f>IF(AE123="","",VLOOKUP(AE123,シフト記号表!$C$6:$L$47,10,FALSE))</f>
        <v/>
      </c>
      <c r="AF124" s="329" t="str">
        <f>IF(AF123="","",VLOOKUP(AF123,シフト記号表!$C$6:$L$47,10,FALSE))</f>
        <v/>
      </c>
      <c r="AG124" s="329" t="str">
        <f>IF(AG123="","",VLOOKUP(AG123,シフト記号表!$C$6:$L$47,10,FALSE))</f>
        <v/>
      </c>
      <c r="AH124" s="329" t="str">
        <f>IF(AH123="","",VLOOKUP(AH123,シフト記号表!$C$6:$L$47,10,FALSE))</f>
        <v/>
      </c>
      <c r="AI124" s="329" t="str">
        <f>IF(AI123="","",VLOOKUP(AI123,シフト記号表!$C$6:$L$47,10,FALSE))</f>
        <v/>
      </c>
      <c r="AJ124" s="330" t="str">
        <f>IF(AJ123="","",VLOOKUP(AJ123,シフト記号表!$C$6:$L$47,10,FALSE))</f>
        <v/>
      </c>
      <c r="AK124" s="328" t="str">
        <f>IF(AK123="","",VLOOKUP(AK123,シフト記号表!$C$6:$L$47,10,FALSE))</f>
        <v/>
      </c>
      <c r="AL124" s="329" t="str">
        <f>IF(AL123="","",VLOOKUP(AL123,シフト記号表!$C$6:$L$47,10,FALSE))</f>
        <v/>
      </c>
      <c r="AM124" s="329" t="str">
        <f>IF(AM123="","",VLOOKUP(AM123,シフト記号表!$C$6:$L$47,10,FALSE))</f>
        <v/>
      </c>
      <c r="AN124" s="329" t="str">
        <f>IF(AN123="","",VLOOKUP(AN123,シフト記号表!$C$6:$L$47,10,FALSE))</f>
        <v/>
      </c>
      <c r="AO124" s="329" t="str">
        <f>IF(AO123="","",VLOOKUP(AO123,シフト記号表!$C$6:$L$47,10,FALSE))</f>
        <v/>
      </c>
      <c r="AP124" s="329" t="str">
        <f>IF(AP123="","",VLOOKUP(AP123,シフト記号表!$C$6:$L$47,10,FALSE))</f>
        <v/>
      </c>
      <c r="AQ124" s="330" t="str">
        <f>IF(AQ123="","",VLOOKUP(AQ123,シフト記号表!$C$6:$L$47,10,FALSE))</f>
        <v/>
      </c>
      <c r="AR124" s="328" t="str">
        <f>IF(AR123="","",VLOOKUP(AR123,シフト記号表!$C$6:$L$47,10,FALSE))</f>
        <v/>
      </c>
      <c r="AS124" s="329" t="str">
        <f>IF(AS123="","",VLOOKUP(AS123,シフト記号表!$C$6:$L$47,10,FALSE))</f>
        <v/>
      </c>
      <c r="AT124" s="329" t="str">
        <f>IF(AT123="","",VLOOKUP(AT123,シフト記号表!$C$6:$L$47,10,FALSE))</f>
        <v/>
      </c>
      <c r="AU124" s="329" t="str">
        <f>IF(AU123="","",VLOOKUP(AU123,シフト記号表!$C$6:$L$47,10,FALSE))</f>
        <v/>
      </c>
      <c r="AV124" s="329" t="str">
        <f>IF(AV123="","",VLOOKUP(AV123,シフト記号表!$C$6:$L$47,10,FALSE))</f>
        <v/>
      </c>
      <c r="AW124" s="329" t="str">
        <f>IF(AW123="","",VLOOKUP(AW123,シフト記号表!$C$6:$L$47,10,FALSE))</f>
        <v/>
      </c>
      <c r="AX124" s="330" t="str">
        <f>IF(AX123="","",VLOOKUP(AX123,シフト記号表!$C$6:$L$47,10,FALSE))</f>
        <v/>
      </c>
      <c r="AY124" s="328" t="str">
        <f>IF(AY123="","",VLOOKUP(AY123,シフト記号表!$C$6:$L$47,10,FALSE))</f>
        <v/>
      </c>
      <c r="AZ124" s="329" t="str">
        <f>IF(AZ123="","",VLOOKUP(AZ123,シフト記号表!$C$6:$L$47,10,FALSE))</f>
        <v/>
      </c>
      <c r="BA124" s="329" t="str">
        <f>IF(BA123="","",VLOOKUP(BA123,シフト記号表!$C$6:$L$47,10,FALSE))</f>
        <v/>
      </c>
      <c r="BB124" s="967">
        <f>IF($BE$3="４週",SUM(W124:AX124),IF($BE$3="暦月",SUM(W124:BA124),""))</f>
        <v>0</v>
      </c>
      <c r="BC124" s="968"/>
      <c r="BD124" s="969">
        <f>IF($BE$3="４週",BB124/4,IF($BE$3="暦月",(BB124/($BE$8/7)),""))</f>
        <v>0</v>
      </c>
      <c r="BE124" s="968"/>
      <c r="BF124" s="964"/>
      <c r="BG124" s="965"/>
      <c r="BH124" s="965"/>
      <c r="BI124" s="965"/>
      <c r="BJ124" s="966"/>
    </row>
    <row r="125" spans="2:62" ht="20.25" hidden="1" customHeight="1">
      <c r="B125" s="970">
        <f>B123+1</f>
        <v>55</v>
      </c>
      <c r="C125" s="972"/>
      <c r="D125" s="973"/>
      <c r="E125" s="323"/>
      <c r="F125" s="324"/>
      <c r="G125" s="323"/>
      <c r="H125" s="324"/>
      <c r="I125" s="976"/>
      <c r="J125" s="977"/>
      <c r="K125" s="980"/>
      <c r="L125" s="981"/>
      <c r="M125" s="981"/>
      <c r="N125" s="973"/>
      <c r="O125" s="984"/>
      <c r="P125" s="985"/>
      <c r="Q125" s="985"/>
      <c r="R125" s="985"/>
      <c r="S125" s="986"/>
      <c r="T125" s="343" t="s">
        <v>682</v>
      </c>
      <c r="U125" s="344"/>
      <c r="V125" s="345"/>
      <c r="W125" s="336"/>
      <c r="X125" s="337"/>
      <c r="Y125" s="337"/>
      <c r="Z125" s="337"/>
      <c r="AA125" s="337"/>
      <c r="AB125" s="337"/>
      <c r="AC125" s="338"/>
      <c r="AD125" s="336"/>
      <c r="AE125" s="337"/>
      <c r="AF125" s="337"/>
      <c r="AG125" s="337"/>
      <c r="AH125" s="337"/>
      <c r="AI125" s="337"/>
      <c r="AJ125" s="338"/>
      <c r="AK125" s="336"/>
      <c r="AL125" s="337"/>
      <c r="AM125" s="337"/>
      <c r="AN125" s="337"/>
      <c r="AO125" s="337"/>
      <c r="AP125" s="337"/>
      <c r="AQ125" s="338"/>
      <c r="AR125" s="336"/>
      <c r="AS125" s="337"/>
      <c r="AT125" s="337"/>
      <c r="AU125" s="337"/>
      <c r="AV125" s="337"/>
      <c r="AW125" s="337"/>
      <c r="AX125" s="338"/>
      <c r="AY125" s="336"/>
      <c r="AZ125" s="337"/>
      <c r="BA125" s="339"/>
      <c r="BB125" s="990"/>
      <c r="BC125" s="991"/>
      <c r="BD125" s="949"/>
      <c r="BE125" s="950"/>
      <c r="BF125" s="951"/>
      <c r="BG125" s="952"/>
      <c r="BH125" s="952"/>
      <c r="BI125" s="952"/>
      <c r="BJ125" s="953"/>
    </row>
    <row r="126" spans="2:62" ht="20.25" hidden="1" customHeight="1">
      <c r="B126" s="993"/>
      <c r="C126" s="994"/>
      <c r="D126" s="995"/>
      <c r="E126" s="346"/>
      <c r="F126" s="347">
        <f>C125</f>
        <v>0</v>
      </c>
      <c r="G126" s="346"/>
      <c r="H126" s="347">
        <f>I125</f>
        <v>0</v>
      </c>
      <c r="I126" s="996"/>
      <c r="J126" s="997"/>
      <c r="K126" s="998"/>
      <c r="L126" s="999"/>
      <c r="M126" s="999"/>
      <c r="N126" s="995"/>
      <c r="O126" s="984"/>
      <c r="P126" s="985"/>
      <c r="Q126" s="985"/>
      <c r="R126" s="985"/>
      <c r="S126" s="986"/>
      <c r="T126" s="340" t="s">
        <v>687</v>
      </c>
      <c r="U126" s="341"/>
      <c r="V126" s="342"/>
      <c r="W126" s="328" t="str">
        <f>IF(W125="","",VLOOKUP(W125,シフト記号表!$C$6:$L$47,10,FALSE))</f>
        <v/>
      </c>
      <c r="X126" s="329" t="str">
        <f>IF(X125="","",VLOOKUP(X125,シフト記号表!$C$6:$L$47,10,FALSE))</f>
        <v/>
      </c>
      <c r="Y126" s="329" t="str">
        <f>IF(Y125="","",VLOOKUP(Y125,シフト記号表!$C$6:$L$47,10,FALSE))</f>
        <v/>
      </c>
      <c r="Z126" s="329" t="str">
        <f>IF(Z125="","",VLOOKUP(Z125,シフト記号表!$C$6:$L$47,10,FALSE))</f>
        <v/>
      </c>
      <c r="AA126" s="329" t="str">
        <f>IF(AA125="","",VLOOKUP(AA125,シフト記号表!$C$6:$L$47,10,FALSE))</f>
        <v/>
      </c>
      <c r="AB126" s="329" t="str">
        <f>IF(AB125="","",VLOOKUP(AB125,シフト記号表!$C$6:$L$47,10,FALSE))</f>
        <v/>
      </c>
      <c r="AC126" s="330" t="str">
        <f>IF(AC125="","",VLOOKUP(AC125,シフト記号表!$C$6:$L$47,10,FALSE))</f>
        <v/>
      </c>
      <c r="AD126" s="328" t="str">
        <f>IF(AD125="","",VLOOKUP(AD125,シフト記号表!$C$6:$L$47,10,FALSE))</f>
        <v/>
      </c>
      <c r="AE126" s="329" t="str">
        <f>IF(AE125="","",VLOOKUP(AE125,シフト記号表!$C$6:$L$47,10,FALSE))</f>
        <v/>
      </c>
      <c r="AF126" s="329" t="str">
        <f>IF(AF125="","",VLOOKUP(AF125,シフト記号表!$C$6:$L$47,10,FALSE))</f>
        <v/>
      </c>
      <c r="AG126" s="329" t="str">
        <f>IF(AG125="","",VLOOKUP(AG125,シフト記号表!$C$6:$L$47,10,FALSE))</f>
        <v/>
      </c>
      <c r="AH126" s="329" t="str">
        <f>IF(AH125="","",VLOOKUP(AH125,シフト記号表!$C$6:$L$47,10,FALSE))</f>
        <v/>
      </c>
      <c r="AI126" s="329" t="str">
        <f>IF(AI125="","",VLOOKUP(AI125,シフト記号表!$C$6:$L$47,10,FALSE))</f>
        <v/>
      </c>
      <c r="AJ126" s="330" t="str">
        <f>IF(AJ125="","",VLOOKUP(AJ125,シフト記号表!$C$6:$L$47,10,FALSE))</f>
        <v/>
      </c>
      <c r="AK126" s="328" t="str">
        <f>IF(AK125="","",VLOOKUP(AK125,シフト記号表!$C$6:$L$47,10,FALSE))</f>
        <v/>
      </c>
      <c r="AL126" s="329" t="str">
        <f>IF(AL125="","",VLOOKUP(AL125,シフト記号表!$C$6:$L$47,10,FALSE))</f>
        <v/>
      </c>
      <c r="AM126" s="329" t="str">
        <f>IF(AM125="","",VLOOKUP(AM125,シフト記号表!$C$6:$L$47,10,FALSE))</f>
        <v/>
      </c>
      <c r="AN126" s="329" t="str">
        <f>IF(AN125="","",VLOOKUP(AN125,シフト記号表!$C$6:$L$47,10,FALSE))</f>
        <v/>
      </c>
      <c r="AO126" s="329" t="str">
        <f>IF(AO125="","",VLOOKUP(AO125,シフト記号表!$C$6:$L$47,10,FALSE))</f>
        <v/>
      </c>
      <c r="AP126" s="329" t="str">
        <f>IF(AP125="","",VLOOKUP(AP125,シフト記号表!$C$6:$L$47,10,FALSE))</f>
        <v/>
      </c>
      <c r="AQ126" s="330" t="str">
        <f>IF(AQ125="","",VLOOKUP(AQ125,シフト記号表!$C$6:$L$47,10,FALSE))</f>
        <v/>
      </c>
      <c r="AR126" s="328" t="str">
        <f>IF(AR125="","",VLOOKUP(AR125,シフト記号表!$C$6:$L$47,10,FALSE))</f>
        <v/>
      </c>
      <c r="AS126" s="329" t="str">
        <f>IF(AS125="","",VLOOKUP(AS125,シフト記号表!$C$6:$L$47,10,FALSE))</f>
        <v/>
      </c>
      <c r="AT126" s="329" t="str">
        <f>IF(AT125="","",VLOOKUP(AT125,シフト記号表!$C$6:$L$47,10,FALSE))</f>
        <v/>
      </c>
      <c r="AU126" s="329" t="str">
        <f>IF(AU125="","",VLOOKUP(AU125,シフト記号表!$C$6:$L$47,10,FALSE))</f>
        <v/>
      </c>
      <c r="AV126" s="329" t="str">
        <f>IF(AV125="","",VLOOKUP(AV125,シフト記号表!$C$6:$L$47,10,FALSE))</f>
        <v/>
      </c>
      <c r="AW126" s="329" t="str">
        <f>IF(AW125="","",VLOOKUP(AW125,シフト記号表!$C$6:$L$47,10,FALSE))</f>
        <v/>
      </c>
      <c r="AX126" s="330" t="str">
        <f>IF(AX125="","",VLOOKUP(AX125,シフト記号表!$C$6:$L$47,10,FALSE))</f>
        <v/>
      </c>
      <c r="AY126" s="328" t="str">
        <f>IF(AY125="","",VLOOKUP(AY125,シフト記号表!$C$6:$L$47,10,FALSE))</f>
        <v/>
      </c>
      <c r="AZ126" s="329" t="str">
        <f>IF(AZ125="","",VLOOKUP(AZ125,シフト記号表!$C$6:$L$47,10,FALSE))</f>
        <v/>
      </c>
      <c r="BA126" s="329" t="str">
        <f>IF(BA125="","",VLOOKUP(BA125,シフト記号表!$C$6:$L$47,10,FALSE))</f>
        <v/>
      </c>
      <c r="BB126" s="967">
        <f>IF($BE$3="４週",SUM(W126:AX126),IF($BE$3="暦月",SUM(W126:BA126),""))</f>
        <v>0</v>
      </c>
      <c r="BC126" s="968"/>
      <c r="BD126" s="969">
        <f>IF($BE$3="４週",BB126/4,IF($BE$3="暦月",(BB126/($BE$8/7)),""))</f>
        <v>0</v>
      </c>
      <c r="BE126" s="968"/>
      <c r="BF126" s="964"/>
      <c r="BG126" s="965"/>
      <c r="BH126" s="965"/>
      <c r="BI126" s="965"/>
      <c r="BJ126" s="966"/>
    </row>
    <row r="127" spans="2:62" ht="20.25" hidden="1" customHeight="1">
      <c r="B127" s="970">
        <f>B125+1</f>
        <v>56</v>
      </c>
      <c r="C127" s="972"/>
      <c r="D127" s="973"/>
      <c r="E127" s="323"/>
      <c r="F127" s="324"/>
      <c r="G127" s="323"/>
      <c r="H127" s="324"/>
      <c r="I127" s="976"/>
      <c r="J127" s="977"/>
      <c r="K127" s="980"/>
      <c r="L127" s="981"/>
      <c r="M127" s="981"/>
      <c r="N127" s="973"/>
      <c r="O127" s="984"/>
      <c r="P127" s="985"/>
      <c r="Q127" s="985"/>
      <c r="R127" s="985"/>
      <c r="S127" s="986"/>
      <c r="T127" s="343" t="s">
        <v>682</v>
      </c>
      <c r="U127" s="344"/>
      <c r="V127" s="345"/>
      <c r="W127" s="336"/>
      <c r="X127" s="337"/>
      <c r="Y127" s="337"/>
      <c r="Z127" s="337"/>
      <c r="AA127" s="337"/>
      <c r="AB127" s="337"/>
      <c r="AC127" s="338"/>
      <c r="AD127" s="336"/>
      <c r="AE127" s="337"/>
      <c r="AF127" s="337"/>
      <c r="AG127" s="337"/>
      <c r="AH127" s="337"/>
      <c r="AI127" s="337"/>
      <c r="AJ127" s="338"/>
      <c r="AK127" s="336"/>
      <c r="AL127" s="337"/>
      <c r="AM127" s="337"/>
      <c r="AN127" s="337"/>
      <c r="AO127" s="337"/>
      <c r="AP127" s="337"/>
      <c r="AQ127" s="338"/>
      <c r="AR127" s="336"/>
      <c r="AS127" s="337"/>
      <c r="AT127" s="337"/>
      <c r="AU127" s="337"/>
      <c r="AV127" s="337"/>
      <c r="AW127" s="337"/>
      <c r="AX127" s="338"/>
      <c r="AY127" s="336"/>
      <c r="AZ127" s="337"/>
      <c r="BA127" s="339"/>
      <c r="BB127" s="990"/>
      <c r="BC127" s="991"/>
      <c r="BD127" s="949"/>
      <c r="BE127" s="950"/>
      <c r="BF127" s="951"/>
      <c r="BG127" s="952"/>
      <c r="BH127" s="952"/>
      <c r="BI127" s="952"/>
      <c r="BJ127" s="953"/>
    </row>
    <row r="128" spans="2:62" ht="20.25" hidden="1" customHeight="1">
      <c r="B128" s="993"/>
      <c r="C128" s="994"/>
      <c r="D128" s="995"/>
      <c r="E128" s="346"/>
      <c r="F128" s="347">
        <f>C127</f>
        <v>0</v>
      </c>
      <c r="G128" s="346"/>
      <c r="H128" s="347">
        <f>I127</f>
        <v>0</v>
      </c>
      <c r="I128" s="996"/>
      <c r="J128" s="997"/>
      <c r="K128" s="998"/>
      <c r="L128" s="999"/>
      <c r="M128" s="999"/>
      <c r="N128" s="995"/>
      <c r="O128" s="984"/>
      <c r="P128" s="985"/>
      <c r="Q128" s="985"/>
      <c r="R128" s="985"/>
      <c r="S128" s="986"/>
      <c r="T128" s="340" t="s">
        <v>687</v>
      </c>
      <c r="U128" s="341"/>
      <c r="V128" s="342"/>
      <c r="W128" s="328" t="str">
        <f>IF(W127="","",VLOOKUP(W127,シフト記号表!$C$6:$L$47,10,FALSE))</f>
        <v/>
      </c>
      <c r="X128" s="329" t="str">
        <f>IF(X127="","",VLOOKUP(X127,シフト記号表!$C$6:$L$47,10,FALSE))</f>
        <v/>
      </c>
      <c r="Y128" s="329" t="str">
        <f>IF(Y127="","",VLOOKUP(Y127,シフト記号表!$C$6:$L$47,10,FALSE))</f>
        <v/>
      </c>
      <c r="Z128" s="329" t="str">
        <f>IF(Z127="","",VLOOKUP(Z127,シフト記号表!$C$6:$L$47,10,FALSE))</f>
        <v/>
      </c>
      <c r="AA128" s="329" t="str">
        <f>IF(AA127="","",VLOOKUP(AA127,シフト記号表!$C$6:$L$47,10,FALSE))</f>
        <v/>
      </c>
      <c r="AB128" s="329" t="str">
        <f>IF(AB127="","",VLOOKUP(AB127,シフト記号表!$C$6:$L$47,10,FALSE))</f>
        <v/>
      </c>
      <c r="AC128" s="330" t="str">
        <f>IF(AC127="","",VLOOKUP(AC127,シフト記号表!$C$6:$L$47,10,FALSE))</f>
        <v/>
      </c>
      <c r="AD128" s="328" t="str">
        <f>IF(AD127="","",VLOOKUP(AD127,シフト記号表!$C$6:$L$47,10,FALSE))</f>
        <v/>
      </c>
      <c r="AE128" s="329" t="str">
        <f>IF(AE127="","",VLOOKUP(AE127,シフト記号表!$C$6:$L$47,10,FALSE))</f>
        <v/>
      </c>
      <c r="AF128" s="329" t="str">
        <f>IF(AF127="","",VLOOKUP(AF127,シフト記号表!$C$6:$L$47,10,FALSE))</f>
        <v/>
      </c>
      <c r="AG128" s="329" t="str">
        <f>IF(AG127="","",VLOOKUP(AG127,シフト記号表!$C$6:$L$47,10,FALSE))</f>
        <v/>
      </c>
      <c r="AH128" s="329" t="str">
        <f>IF(AH127="","",VLOOKUP(AH127,シフト記号表!$C$6:$L$47,10,FALSE))</f>
        <v/>
      </c>
      <c r="AI128" s="329" t="str">
        <f>IF(AI127="","",VLOOKUP(AI127,シフト記号表!$C$6:$L$47,10,FALSE))</f>
        <v/>
      </c>
      <c r="AJ128" s="330" t="str">
        <f>IF(AJ127="","",VLOOKUP(AJ127,シフト記号表!$C$6:$L$47,10,FALSE))</f>
        <v/>
      </c>
      <c r="AK128" s="328" t="str">
        <f>IF(AK127="","",VLOOKUP(AK127,シフト記号表!$C$6:$L$47,10,FALSE))</f>
        <v/>
      </c>
      <c r="AL128" s="329" t="str">
        <f>IF(AL127="","",VLOOKUP(AL127,シフト記号表!$C$6:$L$47,10,FALSE))</f>
        <v/>
      </c>
      <c r="AM128" s="329" t="str">
        <f>IF(AM127="","",VLOOKUP(AM127,シフト記号表!$C$6:$L$47,10,FALSE))</f>
        <v/>
      </c>
      <c r="AN128" s="329" t="str">
        <f>IF(AN127="","",VLOOKUP(AN127,シフト記号表!$C$6:$L$47,10,FALSE))</f>
        <v/>
      </c>
      <c r="AO128" s="329" t="str">
        <f>IF(AO127="","",VLOOKUP(AO127,シフト記号表!$C$6:$L$47,10,FALSE))</f>
        <v/>
      </c>
      <c r="AP128" s="329" t="str">
        <f>IF(AP127="","",VLOOKUP(AP127,シフト記号表!$C$6:$L$47,10,FALSE))</f>
        <v/>
      </c>
      <c r="AQ128" s="330" t="str">
        <f>IF(AQ127="","",VLOOKUP(AQ127,シフト記号表!$C$6:$L$47,10,FALSE))</f>
        <v/>
      </c>
      <c r="AR128" s="328" t="str">
        <f>IF(AR127="","",VLOOKUP(AR127,シフト記号表!$C$6:$L$47,10,FALSE))</f>
        <v/>
      </c>
      <c r="AS128" s="329" t="str">
        <f>IF(AS127="","",VLOOKUP(AS127,シフト記号表!$C$6:$L$47,10,FALSE))</f>
        <v/>
      </c>
      <c r="AT128" s="329" t="str">
        <f>IF(AT127="","",VLOOKUP(AT127,シフト記号表!$C$6:$L$47,10,FALSE))</f>
        <v/>
      </c>
      <c r="AU128" s="329" t="str">
        <f>IF(AU127="","",VLOOKUP(AU127,シフト記号表!$C$6:$L$47,10,FALSE))</f>
        <v/>
      </c>
      <c r="AV128" s="329" t="str">
        <f>IF(AV127="","",VLOOKUP(AV127,シフト記号表!$C$6:$L$47,10,FALSE))</f>
        <v/>
      </c>
      <c r="AW128" s="329" t="str">
        <f>IF(AW127="","",VLOOKUP(AW127,シフト記号表!$C$6:$L$47,10,FALSE))</f>
        <v/>
      </c>
      <c r="AX128" s="330" t="str">
        <f>IF(AX127="","",VLOOKUP(AX127,シフト記号表!$C$6:$L$47,10,FALSE))</f>
        <v/>
      </c>
      <c r="AY128" s="328" t="str">
        <f>IF(AY127="","",VLOOKUP(AY127,シフト記号表!$C$6:$L$47,10,FALSE))</f>
        <v/>
      </c>
      <c r="AZ128" s="329" t="str">
        <f>IF(AZ127="","",VLOOKUP(AZ127,シフト記号表!$C$6:$L$47,10,FALSE))</f>
        <v/>
      </c>
      <c r="BA128" s="329" t="str">
        <f>IF(BA127="","",VLOOKUP(BA127,シフト記号表!$C$6:$L$47,10,FALSE))</f>
        <v/>
      </c>
      <c r="BB128" s="967">
        <f>IF($BE$3="４週",SUM(W128:AX128),IF($BE$3="暦月",SUM(W128:BA128),""))</f>
        <v>0</v>
      </c>
      <c r="BC128" s="968"/>
      <c r="BD128" s="969">
        <f>IF($BE$3="４週",BB128/4,IF($BE$3="暦月",(BB128/($BE$8/7)),""))</f>
        <v>0</v>
      </c>
      <c r="BE128" s="968"/>
      <c r="BF128" s="964"/>
      <c r="BG128" s="965"/>
      <c r="BH128" s="965"/>
      <c r="BI128" s="965"/>
      <c r="BJ128" s="966"/>
    </row>
    <row r="129" spans="2:62" ht="20.25" hidden="1" customHeight="1">
      <c r="B129" s="970">
        <f>B127+1</f>
        <v>57</v>
      </c>
      <c r="C129" s="972"/>
      <c r="D129" s="973"/>
      <c r="E129" s="323"/>
      <c r="F129" s="324"/>
      <c r="G129" s="323"/>
      <c r="H129" s="324"/>
      <c r="I129" s="976"/>
      <c r="J129" s="977"/>
      <c r="K129" s="980"/>
      <c r="L129" s="981"/>
      <c r="M129" s="981"/>
      <c r="N129" s="973"/>
      <c r="O129" s="984"/>
      <c r="P129" s="985"/>
      <c r="Q129" s="985"/>
      <c r="R129" s="985"/>
      <c r="S129" s="986"/>
      <c r="T129" s="343" t="s">
        <v>682</v>
      </c>
      <c r="U129" s="344"/>
      <c r="V129" s="345"/>
      <c r="W129" s="336"/>
      <c r="X129" s="337"/>
      <c r="Y129" s="337"/>
      <c r="Z129" s="337"/>
      <c r="AA129" s="337"/>
      <c r="AB129" s="337"/>
      <c r="AC129" s="338"/>
      <c r="AD129" s="336"/>
      <c r="AE129" s="337"/>
      <c r="AF129" s="337"/>
      <c r="AG129" s="337"/>
      <c r="AH129" s="337"/>
      <c r="AI129" s="337"/>
      <c r="AJ129" s="338"/>
      <c r="AK129" s="336"/>
      <c r="AL129" s="337"/>
      <c r="AM129" s="337"/>
      <c r="AN129" s="337"/>
      <c r="AO129" s="337"/>
      <c r="AP129" s="337"/>
      <c r="AQ129" s="338"/>
      <c r="AR129" s="336"/>
      <c r="AS129" s="337"/>
      <c r="AT129" s="337"/>
      <c r="AU129" s="337"/>
      <c r="AV129" s="337"/>
      <c r="AW129" s="337"/>
      <c r="AX129" s="338"/>
      <c r="AY129" s="336"/>
      <c r="AZ129" s="337"/>
      <c r="BA129" s="339"/>
      <c r="BB129" s="990"/>
      <c r="BC129" s="991"/>
      <c r="BD129" s="949"/>
      <c r="BE129" s="950"/>
      <c r="BF129" s="951"/>
      <c r="BG129" s="952"/>
      <c r="BH129" s="952"/>
      <c r="BI129" s="952"/>
      <c r="BJ129" s="953"/>
    </row>
    <row r="130" spans="2:62" ht="20.25" hidden="1" customHeight="1">
      <c r="B130" s="993"/>
      <c r="C130" s="994"/>
      <c r="D130" s="995"/>
      <c r="E130" s="346"/>
      <c r="F130" s="347">
        <f>C129</f>
        <v>0</v>
      </c>
      <c r="G130" s="346"/>
      <c r="H130" s="347">
        <f>I129</f>
        <v>0</v>
      </c>
      <c r="I130" s="996"/>
      <c r="J130" s="997"/>
      <c r="K130" s="998"/>
      <c r="L130" s="999"/>
      <c r="M130" s="999"/>
      <c r="N130" s="995"/>
      <c r="O130" s="984"/>
      <c r="P130" s="985"/>
      <c r="Q130" s="985"/>
      <c r="R130" s="985"/>
      <c r="S130" s="986"/>
      <c r="T130" s="340" t="s">
        <v>687</v>
      </c>
      <c r="U130" s="341"/>
      <c r="V130" s="342"/>
      <c r="W130" s="328" t="str">
        <f>IF(W129="","",VLOOKUP(W129,シフト記号表!$C$6:$L$47,10,FALSE))</f>
        <v/>
      </c>
      <c r="X130" s="329" t="str">
        <f>IF(X129="","",VLOOKUP(X129,シフト記号表!$C$6:$L$47,10,FALSE))</f>
        <v/>
      </c>
      <c r="Y130" s="329" t="str">
        <f>IF(Y129="","",VLOOKUP(Y129,シフト記号表!$C$6:$L$47,10,FALSE))</f>
        <v/>
      </c>
      <c r="Z130" s="329" t="str">
        <f>IF(Z129="","",VLOOKUP(Z129,シフト記号表!$C$6:$L$47,10,FALSE))</f>
        <v/>
      </c>
      <c r="AA130" s="329" t="str">
        <f>IF(AA129="","",VLOOKUP(AA129,シフト記号表!$C$6:$L$47,10,FALSE))</f>
        <v/>
      </c>
      <c r="AB130" s="329" t="str">
        <f>IF(AB129="","",VLOOKUP(AB129,シフト記号表!$C$6:$L$47,10,FALSE))</f>
        <v/>
      </c>
      <c r="AC130" s="330" t="str">
        <f>IF(AC129="","",VLOOKUP(AC129,シフト記号表!$C$6:$L$47,10,FALSE))</f>
        <v/>
      </c>
      <c r="AD130" s="328" t="str">
        <f>IF(AD129="","",VLOOKUP(AD129,シフト記号表!$C$6:$L$47,10,FALSE))</f>
        <v/>
      </c>
      <c r="AE130" s="329" t="str">
        <f>IF(AE129="","",VLOOKUP(AE129,シフト記号表!$C$6:$L$47,10,FALSE))</f>
        <v/>
      </c>
      <c r="AF130" s="329" t="str">
        <f>IF(AF129="","",VLOOKUP(AF129,シフト記号表!$C$6:$L$47,10,FALSE))</f>
        <v/>
      </c>
      <c r="AG130" s="329" t="str">
        <f>IF(AG129="","",VLOOKUP(AG129,シフト記号表!$C$6:$L$47,10,FALSE))</f>
        <v/>
      </c>
      <c r="AH130" s="329" t="str">
        <f>IF(AH129="","",VLOOKUP(AH129,シフト記号表!$C$6:$L$47,10,FALSE))</f>
        <v/>
      </c>
      <c r="AI130" s="329" t="str">
        <f>IF(AI129="","",VLOOKUP(AI129,シフト記号表!$C$6:$L$47,10,FALSE))</f>
        <v/>
      </c>
      <c r="AJ130" s="330" t="str">
        <f>IF(AJ129="","",VLOOKUP(AJ129,シフト記号表!$C$6:$L$47,10,FALSE))</f>
        <v/>
      </c>
      <c r="AK130" s="328" t="str">
        <f>IF(AK129="","",VLOOKUP(AK129,シフト記号表!$C$6:$L$47,10,FALSE))</f>
        <v/>
      </c>
      <c r="AL130" s="329" t="str">
        <f>IF(AL129="","",VLOOKUP(AL129,シフト記号表!$C$6:$L$47,10,FALSE))</f>
        <v/>
      </c>
      <c r="AM130" s="329" t="str">
        <f>IF(AM129="","",VLOOKUP(AM129,シフト記号表!$C$6:$L$47,10,FALSE))</f>
        <v/>
      </c>
      <c r="AN130" s="329" t="str">
        <f>IF(AN129="","",VLOOKUP(AN129,シフト記号表!$C$6:$L$47,10,FALSE))</f>
        <v/>
      </c>
      <c r="AO130" s="329" t="str">
        <f>IF(AO129="","",VLOOKUP(AO129,シフト記号表!$C$6:$L$47,10,FALSE))</f>
        <v/>
      </c>
      <c r="AP130" s="329" t="str">
        <f>IF(AP129="","",VLOOKUP(AP129,シフト記号表!$C$6:$L$47,10,FALSE))</f>
        <v/>
      </c>
      <c r="AQ130" s="330" t="str">
        <f>IF(AQ129="","",VLOOKUP(AQ129,シフト記号表!$C$6:$L$47,10,FALSE))</f>
        <v/>
      </c>
      <c r="AR130" s="328" t="str">
        <f>IF(AR129="","",VLOOKUP(AR129,シフト記号表!$C$6:$L$47,10,FALSE))</f>
        <v/>
      </c>
      <c r="AS130" s="329" t="str">
        <f>IF(AS129="","",VLOOKUP(AS129,シフト記号表!$C$6:$L$47,10,FALSE))</f>
        <v/>
      </c>
      <c r="AT130" s="329" t="str">
        <f>IF(AT129="","",VLOOKUP(AT129,シフト記号表!$C$6:$L$47,10,FALSE))</f>
        <v/>
      </c>
      <c r="AU130" s="329" t="str">
        <f>IF(AU129="","",VLOOKUP(AU129,シフト記号表!$C$6:$L$47,10,FALSE))</f>
        <v/>
      </c>
      <c r="AV130" s="329" t="str">
        <f>IF(AV129="","",VLOOKUP(AV129,シフト記号表!$C$6:$L$47,10,FALSE))</f>
        <v/>
      </c>
      <c r="AW130" s="329" t="str">
        <f>IF(AW129="","",VLOOKUP(AW129,シフト記号表!$C$6:$L$47,10,FALSE))</f>
        <v/>
      </c>
      <c r="AX130" s="330" t="str">
        <f>IF(AX129="","",VLOOKUP(AX129,シフト記号表!$C$6:$L$47,10,FALSE))</f>
        <v/>
      </c>
      <c r="AY130" s="328" t="str">
        <f>IF(AY129="","",VLOOKUP(AY129,シフト記号表!$C$6:$L$47,10,FALSE))</f>
        <v/>
      </c>
      <c r="AZ130" s="329" t="str">
        <f>IF(AZ129="","",VLOOKUP(AZ129,シフト記号表!$C$6:$L$47,10,FALSE))</f>
        <v/>
      </c>
      <c r="BA130" s="329" t="str">
        <f>IF(BA129="","",VLOOKUP(BA129,シフト記号表!$C$6:$L$47,10,FALSE))</f>
        <v/>
      </c>
      <c r="BB130" s="967">
        <f>IF($BE$3="４週",SUM(W130:AX130),IF($BE$3="暦月",SUM(W130:BA130),""))</f>
        <v>0</v>
      </c>
      <c r="BC130" s="968"/>
      <c r="BD130" s="969">
        <f>IF($BE$3="４週",BB130/4,IF($BE$3="暦月",(BB130/($BE$8/7)),""))</f>
        <v>0</v>
      </c>
      <c r="BE130" s="968"/>
      <c r="BF130" s="964"/>
      <c r="BG130" s="965"/>
      <c r="BH130" s="965"/>
      <c r="BI130" s="965"/>
      <c r="BJ130" s="966"/>
    </row>
    <row r="131" spans="2:62" ht="20.25" hidden="1" customHeight="1">
      <c r="B131" s="970">
        <f>B129+1</f>
        <v>58</v>
      </c>
      <c r="C131" s="972"/>
      <c r="D131" s="973"/>
      <c r="E131" s="323"/>
      <c r="F131" s="324"/>
      <c r="G131" s="323"/>
      <c r="H131" s="324"/>
      <c r="I131" s="976"/>
      <c r="J131" s="977"/>
      <c r="K131" s="980"/>
      <c r="L131" s="981"/>
      <c r="M131" s="981"/>
      <c r="N131" s="973"/>
      <c r="O131" s="984"/>
      <c r="P131" s="985"/>
      <c r="Q131" s="985"/>
      <c r="R131" s="985"/>
      <c r="S131" s="986"/>
      <c r="T131" s="343" t="s">
        <v>682</v>
      </c>
      <c r="U131" s="344"/>
      <c r="V131" s="345"/>
      <c r="W131" s="336"/>
      <c r="X131" s="337"/>
      <c r="Y131" s="337"/>
      <c r="Z131" s="337"/>
      <c r="AA131" s="337"/>
      <c r="AB131" s="337"/>
      <c r="AC131" s="338"/>
      <c r="AD131" s="336"/>
      <c r="AE131" s="337"/>
      <c r="AF131" s="337"/>
      <c r="AG131" s="337"/>
      <c r="AH131" s="337"/>
      <c r="AI131" s="337"/>
      <c r="AJ131" s="338"/>
      <c r="AK131" s="336"/>
      <c r="AL131" s="337"/>
      <c r="AM131" s="337"/>
      <c r="AN131" s="337"/>
      <c r="AO131" s="337"/>
      <c r="AP131" s="337"/>
      <c r="AQ131" s="338"/>
      <c r="AR131" s="336"/>
      <c r="AS131" s="337"/>
      <c r="AT131" s="337"/>
      <c r="AU131" s="337"/>
      <c r="AV131" s="337"/>
      <c r="AW131" s="337"/>
      <c r="AX131" s="338"/>
      <c r="AY131" s="336"/>
      <c r="AZ131" s="337"/>
      <c r="BA131" s="339"/>
      <c r="BB131" s="990"/>
      <c r="BC131" s="991"/>
      <c r="BD131" s="949"/>
      <c r="BE131" s="950"/>
      <c r="BF131" s="951"/>
      <c r="BG131" s="952"/>
      <c r="BH131" s="952"/>
      <c r="BI131" s="952"/>
      <c r="BJ131" s="953"/>
    </row>
    <row r="132" spans="2:62" ht="20.25" hidden="1" customHeight="1">
      <c r="B132" s="993"/>
      <c r="C132" s="994"/>
      <c r="D132" s="995"/>
      <c r="E132" s="346"/>
      <c r="F132" s="347">
        <f>C131</f>
        <v>0</v>
      </c>
      <c r="G132" s="346"/>
      <c r="H132" s="347">
        <f>I131</f>
        <v>0</v>
      </c>
      <c r="I132" s="996"/>
      <c r="J132" s="997"/>
      <c r="K132" s="998"/>
      <c r="L132" s="999"/>
      <c r="M132" s="999"/>
      <c r="N132" s="995"/>
      <c r="O132" s="984"/>
      <c r="P132" s="985"/>
      <c r="Q132" s="985"/>
      <c r="R132" s="985"/>
      <c r="S132" s="986"/>
      <c r="T132" s="340" t="s">
        <v>687</v>
      </c>
      <c r="U132" s="341"/>
      <c r="V132" s="342"/>
      <c r="W132" s="328" t="str">
        <f>IF(W131="","",VLOOKUP(W131,シフト記号表!$C$6:$L$47,10,FALSE))</f>
        <v/>
      </c>
      <c r="X132" s="329" t="str">
        <f>IF(X131="","",VLOOKUP(X131,シフト記号表!$C$6:$L$47,10,FALSE))</f>
        <v/>
      </c>
      <c r="Y132" s="329" t="str">
        <f>IF(Y131="","",VLOOKUP(Y131,シフト記号表!$C$6:$L$47,10,FALSE))</f>
        <v/>
      </c>
      <c r="Z132" s="329" t="str">
        <f>IF(Z131="","",VLOOKUP(Z131,シフト記号表!$C$6:$L$47,10,FALSE))</f>
        <v/>
      </c>
      <c r="AA132" s="329" t="str">
        <f>IF(AA131="","",VLOOKUP(AA131,シフト記号表!$C$6:$L$47,10,FALSE))</f>
        <v/>
      </c>
      <c r="AB132" s="329" t="str">
        <f>IF(AB131="","",VLOOKUP(AB131,シフト記号表!$C$6:$L$47,10,FALSE))</f>
        <v/>
      </c>
      <c r="AC132" s="330" t="str">
        <f>IF(AC131="","",VLOOKUP(AC131,シフト記号表!$C$6:$L$47,10,FALSE))</f>
        <v/>
      </c>
      <c r="AD132" s="328" t="str">
        <f>IF(AD131="","",VLOOKUP(AD131,シフト記号表!$C$6:$L$47,10,FALSE))</f>
        <v/>
      </c>
      <c r="AE132" s="329" t="str">
        <f>IF(AE131="","",VLOOKUP(AE131,シフト記号表!$C$6:$L$47,10,FALSE))</f>
        <v/>
      </c>
      <c r="AF132" s="329" t="str">
        <f>IF(AF131="","",VLOOKUP(AF131,シフト記号表!$C$6:$L$47,10,FALSE))</f>
        <v/>
      </c>
      <c r="AG132" s="329" t="str">
        <f>IF(AG131="","",VLOOKUP(AG131,シフト記号表!$C$6:$L$47,10,FALSE))</f>
        <v/>
      </c>
      <c r="AH132" s="329" t="str">
        <f>IF(AH131="","",VLOOKUP(AH131,シフト記号表!$C$6:$L$47,10,FALSE))</f>
        <v/>
      </c>
      <c r="AI132" s="329" t="str">
        <f>IF(AI131="","",VLOOKUP(AI131,シフト記号表!$C$6:$L$47,10,FALSE))</f>
        <v/>
      </c>
      <c r="AJ132" s="330" t="str">
        <f>IF(AJ131="","",VLOOKUP(AJ131,シフト記号表!$C$6:$L$47,10,FALSE))</f>
        <v/>
      </c>
      <c r="AK132" s="328" t="str">
        <f>IF(AK131="","",VLOOKUP(AK131,シフト記号表!$C$6:$L$47,10,FALSE))</f>
        <v/>
      </c>
      <c r="AL132" s="329" t="str">
        <f>IF(AL131="","",VLOOKUP(AL131,シフト記号表!$C$6:$L$47,10,FALSE))</f>
        <v/>
      </c>
      <c r="AM132" s="329" t="str">
        <f>IF(AM131="","",VLOOKUP(AM131,シフト記号表!$C$6:$L$47,10,FALSE))</f>
        <v/>
      </c>
      <c r="AN132" s="329" t="str">
        <f>IF(AN131="","",VLOOKUP(AN131,シフト記号表!$C$6:$L$47,10,FALSE))</f>
        <v/>
      </c>
      <c r="AO132" s="329" t="str">
        <f>IF(AO131="","",VLOOKUP(AO131,シフト記号表!$C$6:$L$47,10,FALSE))</f>
        <v/>
      </c>
      <c r="AP132" s="329" t="str">
        <f>IF(AP131="","",VLOOKUP(AP131,シフト記号表!$C$6:$L$47,10,FALSE))</f>
        <v/>
      </c>
      <c r="AQ132" s="330" t="str">
        <f>IF(AQ131="","",VLOOKUP(AQ131,シフト記号表!$C$6:$L$47,10,FALSE))</f>
        <v/>
      </c>
      <c r="AR132" s="328" t="str">
        <f>IF(AR131="","",VLOOKUP(AR131,シフト記号表!$C$6:$L$47,10,FALSE))</f>
        <v/>
      </c>
      <c r="AS132" s="329" t="str">
        <f>IF(AS131="","",VLOOKUP(AS131,シフト記号表!$C$6:$L$47,10,FALSE))</f>
        <v/>
      </c>
      <c r="AT132" s="329" t="str">
        <f>IF(AT131="","",VLOOKUP(AT131,シフト記号表!$C$6:$L$47,10,FALSE))</f>
        <v/>
      </c>
      <c r="AU132" s="329" t="str">
        <f>IF(AU131="","",VLOOKUP(AU131,シフト記号表!$C$6:$L$47,10,FALSE))</f>
        <v/>
      </c>
      <c r="AV132" s="329" t="str">
        <f>IF(AV131="","",VLOOKUP(AV131,シフト記号表!$C$6:$L$47,10,FALSE))</f>
        <v/>
      </c>
      <c r="AW132" s="329" t="str">
        <f>IF(AW131="","",VLOOKUP(AW131,シフト記号表!$C$6:$L$47,10,FALSE))</f>
        <v/>
      </c>
      <c r="AX132" s="330" t="str">
        <f>IF(AX131="","",VLOOKUP(AX131,シフト記号表!$C$6:$L$47,10,FALSE))</f>
        <v/>
      </c>
      <c r="AY132" s="328" t="str">
        <f>IF(AY131="","",VLOOKUP(AY131,シフト記号表!$C$6:$L$47,10,FALSE))</f>
        <v/>
      </c>
      <c r="AZ132" s="329" t="str">
        <f>IF(AZ131="","",VLOOKUP(AZ131,シフト記号表!$C$6:$L$47,10,FALSE))</f>
        <v/>
      </c>
      <c r="BA132" s="329" t="str">
        <f>IF(BA131="","",VLOOKUP(BA131,シフト記号表!$C$6:$L$47,10,FALSE))</f>
        <v/>
      </c>
      <c r="BB132" s="967">
        <f>IF($BE$3="４週",SUM(W132:AX132),IF($BE$3="暦月",SUM(W132:BA132),""))</f>
        <v>0</v>
      </c>
      <c r="BC132" s="968"/>
      <c r="BD132" s="969">
        <f>IF($BE$3="４週",BB132/4,IF($BE$3="暦月",(BB132/($BE$8/7)),""))</f>
        <v>0</v>
      </c>
      <c r="BE132" s="968"/>
      <c r="BF132" s="964"/>
      <c r="BG132" s="965"/>
      <c r="BH132" s="965"/>
      <c r="BI132" s="965"/>
      <c r="BJ132" s="966"/>
    </row>
    <row r="133" spans="2:62" ht="20.25" hidden="1" customHeight="1">
      <c r="B133" s="970">
        <f>B131+1</f>
        <v>59</v>
      </c>
      <c r="C133" s="972"/>
      <c r="D133" s="973"/>
      <c r="E133" s="323"/>
      <c r="F133" s="324"/>
      <c r="G133" s="323"/>
      <c r="H133" s="324"/>
      <c r="I133" s="976"/>
      <c r="J133" s="977"/>
      <c r="K133" s="980"/>
      <c r="L133" s="981"/>
      <c r="M133" s="981"/>
      <c r="N133" s="973"/>
      <c r="O133" s="984"/>
      <c r="P133" s="985"/>
      <c r="Q133" s="985"/>
      <c r="R133" s="985"/>
      <c r="S133" s="986"/>
      <c r="T133" s="343" t="s">
        <v>682</v>
      </c>
      <c r="U133" s="344"/>
      <c r="V133" s="345"/>
      <c r="W133" s="336"/>
      <c r="X133" s="337"/>
      <c r="Y133" s="337"/>
      <c r="Z133" s="337"/>
      <c r="AA133" s="337"/>
      <c r="AB133" s="337"/>
      <c r="AC133" s="338"/>
      <c r="AD133" s="336"/>
      <c r="AE133" s="337"/>
      <c r="AF133" s="337"/>
      <c r="AG133" s="337"/>
      <c r="AH133" s="337"/>
      <c r="AI133" s="337"/>
      <c r="AJ133" s="338"/>
      <c r="AK133" s="336"/>
      <c r="AL133" s="337"/>
      <c r="AM133" s="337"/>
      <c r="AN133" s="337"/>
      <c r="AO133" s="337"/>
      <c r="AP133" s="337"/>
      <c r="AQ133" s="338"/>
      <c r="AR133" s="336"/>
      <c r="AS133" s="337"/>
      <c r="AT133" s="337"/>
      <c r="AU133" s="337"/>
      <c r="AV133" s="337"/>
      <c r="AW133" s="337"/>
      <c r="AX133" s="338"/>
      <c r="AY133" s="336"/>
      <c r="AZ133" s="337"/>
      <c r="BA133" s="339"/>
      <c r="BB133" s="990"/>
      <c r="BC133" s="991"/>
      <c r="BD133" s="949"/>
      <c r="BE133" s="950"/>
      <c r="BF133" s="951"/>
      <c r="BG133" s="952"/>
      <c r="BH133" s="952"/>
      <c r="BI133" s="952"/>
      <c r="BJ133" s="953"/>
    </row>
    <row r="134" spans="2:62" ht="20.25" hidden="1" customHeight="1">
      <c r="B134" s="993"/>
      <c r="C134" s="994"/>
      <c r="D134" s="995"/>
      <c r="E134" s="346"/>
      <c r="F134" s="347">
        <f>C133</f>
        <v>0</v>
      </c>
      <c r="G134" s="346"/>
      <c r="H134" s="347">
        <f>I133</f>
        <v>0</v>
      </c>
      <c r="I134" s="996"/>
      <c r="J134" s="997"/>
      <c r="K134" s="998"/>
      <c r="L134" s="999"/>
      <c r="M134" s="999"/>
      <c r="N134" s="995"/>
      <c r="O134" s="984"/>
      <c r="P134" s="985"/>
      <c r="Q134" s="985"/>
      <c r="R134" s="985"/>
      <c r="S134" s="986"/>
      <c r="T134" s="340" t="s">
        <v>687</v>
      </c>
      <c r="U134" s="341"/>
      <c r="V134" s="342"/>
      <c r="W134" s="328" t="str">
        <f>IF(W133="","",VLOOKUP(W133,シフト記号表!$C$6:$L$47,10,FALSE))</f>
        <v/>
      </c>
      <c r="X134" s="329" t="str">
        <f>IF(X133="","",VLOOKUP(X133,シフト記号表!$C$6:$L$47,10,FALSE))</f>
        <v/>
      </c>
      <c r="Y134" s="329" t="str">
        <f>IF(Y133="","",VLOOKUP(Y133,シフト記号表!$C$6:$L$47,10,FALSE))</f>
        <v/>
      </c>
      <c r="Z134" s="329" t="str">
        <f>IF(Z133="","",VLOOKUP(Z133,シフト記号表!$C$6:$L$47,10,FALSE))</f>
        <v/>
      </c>
      <c r="AA134" s="329" t="str">
        <f>IF(AA133="","",VLOOKUP(AA133,シフト記号表!$C$6:$L$47,10,FALSE))</f>
        <v/>
      </c>
      <c r="AB134" s="329" t="str">
        <f>IF(AB133="","",VLOOKUP(AB133,シフト記号表!$C$6:$L$47,10,FALSE))</f>
        <v/>
      </c>
      <c r="AC134" s="330" t="str">
        <f>IF(AC133="","",VLOOKUP(AC133,シフト記号表!$C$6:$L$47,10,FALSE))</f>
        <v/>
      </c>
      <c r="AD134" s="328" t="str">
        <f>IF(AD133="","",VLOOKUP(AD133,シフト記号表!$C$6:$L$47,10,FALSE))</f>
        <v/>
      </c>
      <c r="AE134" s="329" t="str">
        <f>IF(AE133="","",VLOOKUP(AE133,シフト記号表!$C$6:$L$47,10,FALSE))</f>
        <v/>
      </c>
      <c r="AF134" s="329" t="str">
        <f>IF(AF133="","",VLOOKUP(AF133,シフト記号表!$C$6:$L$47,10,FALSE))</f>
        <v/>
      </c>
      <c r="AG134" s="329" t="str">
        <f>IF(AG133="","",VLOOKUP(AG133,シフト記号表!$C$6:$L$47,10,FALSE))</f>
        <v/>
      </c>
      <c r="AH134" s="329" t="str">
        <f>IF(AH133="","",VLOOKUP(AH133,シフト記号表!$C$6:$L$47,10,FALSE))</f>
        <v/>
      </c>
      <c r="AI134" s="329" t="str">
        <f>IF(AI133="","",VLOOKUP(AI133,シフト記号表!$C$6:$L$47,10,FALSE))</f>
        <v/>
      </c>
      <c r="AJ134" s="330" t="str">
        <f>IF(AJ133="","",VLOOKUP(AJ133,シフト記号表!$C$6:$L$47,10,FALSE))</f>
        <v/>
      </c>
      <c r="AK134" s="328" t="str">
        <f>IF(AK133="","",VLOOKUP(AK133,シフト記号表!$C$6:$L$47,10,FALSE))</f>
        <v/>
      </c>
      <c r="AL134" s="329" t="str">
        <f>IF(AL133="","",VLOOKUP(AL133,シフト記号表!$C$6:$L$47,10,FALSE))</f>
        <v/>
      </c>
      <c r="AM134" s="329" t="str">
        <f>IF(AM133="","",VLOOKUP(AM133,シフト記号表!$C$6:$L$47,10,FALSE))</f>
        <v/>
      </c>
      <c r="AN134" s="329" t="str">
        <f>IF(AN133="","",VLOOKUP(AN133,シフト記号表!$C$6:$L$47,10,FALSE))</f>
        <v/>
      </c>
      <c r="AO134" s="329" t="str">
        <f>IF(AO133="","",VLOOKUP(AO133,シフト記号表!$C$6:$L$47,10,FALSE))</f>
        <v/>
      </c>
      <c r="AP134" s="329" t="str">
        <f>IF(AP133="","",VLOOKUP(AP133,シフト記号表!$C$6:$L$47,10,FALSE))</f>
        <v/>
      </c>
      <c r="AQ134" s="330" t="str">
        <f>IF(AQ133="","",VLOOKUP(AQ133,シフト記号表!$C$6:$L$47,10,FALSE))</f>
        <v/>
      </c>
      <c r="AR134" s="328" t="str">
        <f>IF(AR133="","",VLOOKUP(AR133,シフト記号表!$C$6:$L$47,10,FALSE))</f>
        <v/>
      </c>
      <c r="AS134" s="329" t="str">
        <f>IF(AS133="","",VLOOKUP(AS133,シフト記号表!$C$6:$L$47,10,FALSE))</f>
        <v/>
      </c>
      <c r="AT134" s="329" t="str">
        <f>IF(AT133="","",VLOOKUP(AT133,シフト記号表!$C$6:$L$47,10,FALSE))</f>
        <v/>
      </c>
      <c r="AU134" s="329" t="str">
        <f>IF(AU133="","",VLOOKUP(AU133,シフト記号表!$C$6:$L$47,10,FALSE))</f>
        <v/>
      </c>
      <c r="AV134" s="329" t="str">
        <f>IF(AV133="","",VLOOKUP(AV133,シフト記号表!$C$6:$L$47,10,FALSE))</f>
        <v/>
      </c>
      <c r="AW134" s="329" t="str">
        <f>IF(AW133="","",VLOOKUP(AW133,シフト記号表!$C$6:$L$47,10,FALSE))</f>
        <v/>
      </c>
      <c r="AX134" s="330" t="str">
        <f>IF(AX133="","",VLOOKUP(AX133,シフト記号表!$C$6:$L$47,10,FALSE))</f>
        <v/>
      </c>
      <c r="AY134" s="328" t="str">
        <f>IF(AY133="","",VLOOKUP(AY133,シフト記号表!$C$6:$L$47,10,FALSE))</f>
        <v/>
      </c>
      <c r="AZ134" s="329" t="str">
        <f>IF(AZ133="","",VLOOKUP(AZ133,シフト記号表!$C$6:$L$47,10,FALSE))</f>
        <v/>
      </c>
      <c r="BA134" s="329" t="str">
        <f>IF(BA133="","",VLOOKUP(BA133,シフト記号表!$C$6:$L$47,10,FALSE))</f>
        <v/>
      </c>
      <c r="BB134" s="967">
        <f>IF($BE$3="４週",SUM(W134:AX134),IF($BE$3="暦月",SUM(W134:BA134),""))</f>
        <v>0</v>
      </c>
      <c r="BC134" s="968"/>
      <c r="BD134" s="969">
        <f>IF($BE$3="４週",BB134/4,IF($BE$3="暦月",(BB134/($BE$8/7)),""))</f>
        <v>0</v>
      </c>
      <c r="BE134" s="968"/>
      <c r="BF134" s="964"/>
      <c r="BG134" s="965"/>
      <c r="BH134" s="965"/>
      <c r="BI134" s="965"/>
      <c r="BJ134" s="966"/>
    </row>
    <row r="135" spans="2:62" ht="20.25" hidden="1" customHeight="1">
      <c r="B135" s="970">
        <f>B133+1</f>
        <v>60</v>
      </c>
      <c r="C135" s="972"/>
      <c r="D135" s="973"/>
      <c r="E135" s="323"/>
      <c r="F135" s="324"/>
      <c r="G135" s="323"/>
      <c r="H135" s="324"/>
      <c r="I135" s="976"/>
      <c r="J135" s="977"/>
      <c r="K135" s="980"/>
      <c r="L135" s="981"/>
      <c r="M135" s="981"/>
      <c r="N135" s="973"/>
      <c r="O135" s="984"/>
      <c r="P135" s="985"/>
      <c r="Q135" s="985"/>
      <c r="R135" s="985"/>
      <c r="S135" s="986"/>
      <c r="T135" s="343" t="s">
        <v>682</v>
      </c>
      <c r="U135" s="344"/>
      <c r="V135" s="345"/>
      <c r="W135" s="336"/>
      <c r="X135" s="337"/>
      <c r="Y135" s="337"/>
      <c r="Z135" s="337"/>
      <c r="AA135" s="337"/>
      <c r="AB135" s="337"/>
      <c r="AC135" s="338"/>
      <c r="AD135" s="336"/>
      <c r="AE135" s="337"/>
      <c r="AF135" s="337"/>
      <c r="AG135" s="337"/>
      <c r="AH135" s="337"/>
      <c r="AI135" s="337"/>
      <c r="AJ135" s="338"/>
      <c r="AK135" s="336"/>
      <c r="AL135" s="337"/>
      <c r="AM135" s="337"/>
      <c r="AN135" s="337"/>
      <c r="AO135" s="337"/>
      <c r="AP135" s="337"/>
      <c r="AQ135" s="338"/>
      <c r="AR135" s="336"/>
      <c r="AS135" s="337"/>
      <c r="AT135" s="337"/>
      <c r="AU135" s="337"/>
      <c r="AV135" s="337"/>
      <c r="AW135" s="337"/>
      <c r="AX135" s="338"/>
      <c r="AY135" s="336"/>
      <c r="AZ135" s="337"/>
      <c r="BA135" s="339"/>
      <c r="BB135" s="990"/>
      <c r="BC135" s="991"/>
      <c r="BD135" s="949"/>
      <c r="BE135" s="950"/>
      <c r="BF135" s="951"/>
      <c r="BG135" s="952"/>
      <c r="BH135" s="952"/>
      <c r="BI135" s="952"/>
      <c r="BJ135" s="953"/>
    </row>
    <row r="136" spans="2:62" ht="20.25" hidden="1" customHeight="1">
      <c r="B136" s="993"/>
      <c r="C136" s="994"/>
      <c r="D136" s="995"/>
      <c r="E136" s="346"/>
      <c r="F136" s="347">
        <f>C135</f>
        <v>0</v>
      </c>
      <c r="G136" s="346"/>
      <c r="H136" s="347">
        <f>I135</f>
        <v>0</v>
      </c>
      <c r="I136" s="996"/>
      <c r="J136" s="997"/>
      <c r="K136" s="998"/>
      <c r="L136" s="999"/>
      <c r="M136" s="999"/>
      <c r="N136" s="995"/>
      <c r="O136" s="984"/>
      <c r="P136" s="985"/>
      <c r="Q136" s="985"/>
      <c r="R136" s="985"/>
      <c r="S136" s="986"/>
      <c r="T136" s="340" t="s">
        <v>687</v>
      </c>
      <c r="U136" s="341"/>
      <c r="V136" s="342"/>
      <c r="W136" s="328" t="str">
        <f>IF(W135="","",VLOOKUP(W135,シフト記号表!$C$6:$L$47,10,FALSE))</f>
        <v/>
      </c>
      <c r="X136" s="329" t="str">
        <f>IF(X135="","",VLOOKUP(X135,シフト記号表!$C$6:$L$47,10,FALSE))</f>
        <v/>
      </c>
      <c r="Y136" s="329" t="str">
        <f>IF(Y135="","",VLOOKUP(Y135,シフト記号表!$C$6:$L$47,10,FALSE))</f>
        <v/>
      </c>
      <c r="Z136" s="329" t="str">
        <f>IF(Z135="","",VLOOKUP(Z135,シフト記号表!$C$6:$L$47,10,FALSE))</f>
        <v/>
      </c>
      <c r="AA136" s="329" t="str">
        <f>IF(AA135="","",VLOOKUP(AA135,シフト記号表!$C$6:$L$47,10,FALSE))</f>
        <v/>
      </c>
      <c r="AB136" s="329" t="str">
        <f>IF(AB135="","",VLOOKUP(AB135,シフト記号表!$C$6:$L$47,10,FALSE))</f>
        <v/>
      </c>
      <c r="AC136" s="330" t="str">
        <f>IF(AC135="","",VLOOKUP(AC135,シフト記号表!$C$6:$L$47,10,FALSE))</f>
        <v/>
      </c>
      <c r="AD136" s="328" t="str">
        <f>IF(AD135="","",VLOOKUP(AD135,シフト記号表!$C$6:$L$47,10,FALSE))</f>
        <v/>
      </c>
      <c r="AE136" s="329" t="str">
        <f>IF(AE135="","",VLOOKUP(AE135,シフト記号表!$C$6:$L$47,10,FALSE))</f>
        <v/>
      </c>
      <c r="AF136" s="329" t="str">
        <f>IF(AF135="","",VLOOKUP(AF135,シフト記号表!$C$6:$L$47,10,FALSE))</f>
        <v/>
      </c>
      <c r="AG136" s="329" t="str">
        <f>IF(AG135="","",VLOOKUP(AG135,シフト記号表!$C$6:$L$47,10,FALSE))</f>
        <v/>
      </c>
      <c r="AH136" s="329" t="str">
        <f>IF(AH135="","",VLOOKUP(AH135,シフト記号表!$C$6:$L$47,10,FALSE))</f>
        <v/>
      </c>
      <c r="AI136" s="329" t="str">
        <f>IF(AI135="","",VLOOKUP(AI135,シフト記号表!$C$6:$L$47,10,FALSE))</f>
        <v/>
      </c>
      <c r="AJ136" s="330" t="str">
        <f>IF(AJ135="","",VLOOKUP(AJ135,シフト記号表!$C$6:$L$47,10,FALSE))</f>
        <v/>
      </c>
      <c r="AK136" s="328" t="str">
        <f>IF(AK135="","",VLOOKUP(AK135,シフト記号表!$C$6:$L$47,10,FALSE))</f>
        <v/>
      </c>
      <c r="AL136" s="329" t="str">
        <f>IF(AL135="","",VLOOKUP(AL135,シフト記号表!$C$6:$L$47,10,FALSE))</f>
        <v/>
      </c>
      <c r="AM136" s="329" t="str">
        <f>IF(AM135="","",VLOOKUP(AM135,シフト記号表!$C$6:$L$47,10,FALSE))</f>
        <v/>
      </c>
      <c r="AN136" s="329" t="str">
        <f>IF(AN135="","",VLOOKUP(AN135,シフト記号表!$C$6:$L$47,10,FALSE))</f>
        <v/>
      </c>
      <c r="AO136" s="329" t="str">
        <f>IF(AO135="","",VLOOKUP(AO135,シフト記号表!$C$6:$L$47,10,FALSE))</f>
        <v/>
      </c>
      <c r="AP136" s="329" t="str">
        <f>IF(AP135="","",VLOOKUP(AP135,シフト記号表!$C$6:$L$47,10,FALSE))</f>
        <v/>
      </c>
      <c r="AQ136" s="330" t="str">
        <f>IF(AQ135="","",VLOOKUP(AQ135,シフト記号表!$C$6:$L$47,10,FALSE))</f>
        <v/>
      </c>
      <c r="AR136" s="328" t="str">
        <f>IF(AR135="","",VLOOKUP(AR135,シフト記号表!$C$6:$L$47,10,FALSE))</f>
        <v/>
      </c>
      <c r="AS136" s="329" t="str">
        <f>IF(AS135="","",VLOOKUP(AS135,シフト記号表!$C$6:$L$47,10,FALSE))</f>
        <v/>
      </c>
      <c r="AT136" s="329" t="str">
        <f>IF(AT135="","",VLOOKUP(AT135,シフト記号表!$C$6:$L$47,10,FALSE))</f>
        <v/>
      </c>
      <c r="AU136" s="329" t="str">
        <f>IF(AU135="","",VLOOKUP(AU135,シフト記号表!$C$6:$L$47,10,FALSE))</f>
        <v/>
      </c>
      <c r="AV136" s="329" t="str">
        <f>IF(AV135="","",VLOOKUP(AV135,シフト記号表!$C$6:$L$47,10,FALSE))</f>
        <v/>
      </c>
      <c r="AW136" s="329" t="str">
        <f>IF(AW135="","",VLOOKUP(AW135,シフト記号表!$C$6:$L$47,10,FALSE))</f>
        <v/>
      </c>
      <c r="AX136" s="330" t="str">
        <f>IF(AX135="","",VLOOKUP(AX135,シフト記号表!$C$6:$L$47,10,FALSE))</f>
        <v/>
      </c>
      <c r="AY136" s="328" t="str">
        <f>IF(AY135="","",VLOOKUP(AY135,シフト記号表!$C$6:$L$47,10,FALSE))</f>
        <v/>
      </c>
      <c r="AZ136" s="329" t="str">
        <f>IF(AZ135="","",VLOOKUP(AZ135,シフト記号表!$C$6:$L$47,10,FALSE))</f>
        <v/>
      </c>
      <c r="BA136" s="329" t="str">
        <f>IF(BA135="","",VLOOKUP(BA135,シフト記号表!$C$6:$L$47,10,FALSE))</f>
        <v/>
      </c>
      <c r="BB136" s="967">
        <f>IF($BE$3="４週",SUM(W136:AX136),IF($BE$3="暦月",SUM(W136:BA136),""))</f>
        <v>0</v>
      </c>
      <c r="BC136" s="968"/>
      <c r="BD136" s="969">
        <f>IF($BE$3="４週",BB136/4,IF($BE$3="暦月",(BB136/($BE$8/7)),""))</f>
        <v>0</v>
      </c>
      <c r="BE136" s="968"/>
      <c r="BF136" s="964"/>
      <c r="BG136" s="965"/>
      <c r="BH136" s="965"/>
      <c r="BI136" s="965"/>
      <c r="BJ136" s="966"/>
    </row>
    <row r="137" spans="2:62" ht="20.25" hidden="1" customHeight="1">
      <c r="B137" s="970">
        <f>B135+1</f>
        <v>61</v>
      </c>
      <c r="C137" s="972"/>
      <c r="D137" s="973"/>
      <c r="E137" s="323"/>
      <c r="F137" s="324"/>
      <c r="G137" s="323"/>
      <c r="H137" s="324"/>
      <c r="I137" s="976"/>
      <c r="J137" s="977"/>
      <c r="K137" s="980"/>
      <c r="L137" s="981"/>
      <c r="M137" s="981"/>
      <c r="N137" s="973"/>
      <c r="O137" s="984"/>
      <c r="P137" s="985"/>
      <c r="Q137" s="985"/>
      <c r="R137" s="985"/>
      <c r="S137" s="986"/>
      <c r="T137" s="343" t="s">
        <v>682</v>
      </c>
      <c r="U137" s="344"/>
      <c r="V137" s="345"/>
      <c r="W137" s="336"/>
      <c r="X137" s="337"/>
      <c r="Y137" s="337"/>
      <c r="Z137" s="337"/>
      <c r="AA137" s="337"/>
      <c r="AB137" s="337"/>
      <c r="AC137" s="338"/>
      <c r="AD137" s="336"/>
      <c r="AE137" s="337"/>
      <c r="AF137" s="337"/>
      <c r="AG137" s="337"/>
      <c r="AH137" s="337"/>
      <c r="AI137" s="337"/>
      <c r="AJ137" s="338"/>
      <c r="AK137" s="336"/>
      <c r="AL137" s="337"/>
      <c r="AM137" s="337"/>
      <c r="AN137" s="337"/>
      <c r="AO137" s="337"/>
      <c r="AP137" s="337"/>
      <c r="AQ137" s="338"/>
      <c r="AR137" s="336"/>
      <c r="AS137" s="337"/>
      <c r="AT137" s="337"/>
      <c r="AU137" s="337"/>
      <c r="AV137" s="337"/>
      <c r="AW137" s="337"/>
      <c r="AX137" s="338"/>
      <c r="AY137" s="336"/>
      <c r="AZ137" s="337"/>
      <c r="BA137" s="339"/>
      <c r="BB137" s="990"/>
      <c r="BC137" s="991"/>
      <c r="BD137" s="949"/>
      <c r="BE137" s="950"/>
      <c r="BF137" s="951"/>
      <c r="BG137" s="952"/>
      <c r="BH137" s="952"/>
      <c r="BI137" s="952"/>
      <c r="BJ137" s="953"/>
    </row>
    <row r="138" spans="2:62" ht="20.25" hidden="1" customHeight="1">
      <c r="B138" s="993"/>
      <c r="C138" s="994"/>
      <c r="D138" s="995"/>
      <c r="E138" s="346"/>
      <c r="F138" s="347">
        <f>C137</f>
        <v>0</v>
      </c>
      <c r="G138" s="346"/>
      <c r="H138" s="347">
        <f>I137</f>
        <v>0</v>
      </c>
      <c r="I138" s="996"/>
      <c r="J138" s="997"/>
      <c r="K138" s="998"/>
      <c r="L138" s="999"/>
      <c r="M138" s="999"/>
      <c r="N138" s="995"/>
      <c r="O138" s="984"/>
      <c r="P138" s="985"/>
      <c r="Q138" s="985"/>
      <c r="R138" s="985"/>
      <c r="S138" s="986"/>
      <c r="T138" s="340" t="s">
        <v>687</v>
      </c>
      <c r="U138" s="341"/>
      <c r="V138" s="342"/>
      <c r="W138" s="328" t="str">
        <f>IF(W137="","",VLOOKUP(W137,シフト記号表!$C$6:$L$47,10,FALSE))</f>
        <v/>
      </c>
      <c r="X138" s="329" t="str">
        <f>IF(X137="","",VLOOKUP(X137,シフト記号表!$C$6:$L$47,10,FALSE))</f>
        <v/>
      </c>
      <c r="Y138" s="329" t="str">
        <f>IF(Y137="","",VLOOKUP(Y137,シフト記号表!$C$6:$L$47,10,FALSE))</f>
        <v/>
      </c>
      <c r="Z138" s="329" t="str">
        <f>IF(Z137="","",VLOOKUP(Z137,シフト記号表!$C$6:$L$47,10,FALSE))</f>
        <v/>
      </c>
      <c r="AA138" s="329" t="str">
        <f>IF(AA137="","",VLOOKUP(AA137,シフト記号表!$C$6:$L$47,10,FALSE))</f>
        <v/>
      </c>
      <c r="AB138" s="329" t="str">
        <f>IF(AB137="","",VLOOKUP(AB137,シフト記号表!$C$6:$L$47,10,FALSE))</f>
        <v/>
      </c>
      <c r="AC138" s="330" t="str">
        <f>IF(AC137="","",VLOOKUP(AC137,シフト記号表!$C$6:$L$47,10,FALSE))</f>
        <v/>
      </c>
      <c r="AD138" s="328" t="str">
        <f>IF(AD137="","",VLOOKUP(AD137,シフト記号表!$C$6:$L$47,10,FALSE))</f>
        <v/>
      </c>
      <c r="AE138" s="329" t="str">
        <f>IF(AE137="","",VLOOKUP(AE137,シフト記号表!$C$6:$L$47,10,FALSE))</f>
        <v/>
      </c>
      <c r="AF138" s="329" t="str">
        <f>IF(AF137="","",VLOOKUP(AF137,シフト記号表!$C$6:$L$47,10,FALSE))</f>
        <v/>
      </c>
      <c r="AG138" s="329" t="str">
        <f>IF(AG137="","",VLOOKUP(AG137,シフト記号表!$C$6:$L$47,10,FALSE))</f>
        <v/>
      </c>
      <c r="AH138" s="329" t="str">
        <f>IF(AH137="","",VLOOKUP(AH137,シフト記号表!$C$6:$L$47,10,FALSE))</f>
        <v/>
      </c>
      <c r="AI138" s="329" t="str">
        <f>IF(AI137="","",VLOOKUP(AI137,シフト記号表!$C$6:$L$47,10,FALSE))</f>
        <v/>
      </c>
      <c r="AJ138" s="330" t="str">
        <f>IF(AJ137="","",VLOOKUP(AJ137,シフト記号表!$C$6:$L$47,10,FALSE))</f>
        <v/>
      </c>
      <c r="AK138" s="328" t="str">
        <f>IF(AK137="","",VLOOKUP(AK137,シフト記号表!$C$6:$L$47,10,FALSE))</f>
        <v/>
      </c>
      <c r="AL138" s="329" t="str">
        <f>IF(AL137="","",VLOOKUP(AL137,シフト記号表!$C$6:$L$47,10,FALSE))</f>
        <v/>
      </c>
      <c r="AM138" s="329" t="str">
        <f>IF(AM137="","",VLOOKUP(AM137,シフト記号表!$C$6:$L$47,10,FALSE))</f>
        <v/>
      </c>
      <c r="AN138" s="329" t="str">
        <f>IF(AN137="","",VLOOKUP(AN137,シフト記号表!$C$6:$L$47,10,FALSE))</f>
        <v/>
      </c>
      <c r="AO138" s="329" t="str">
        <f>IF(AO137="","",VLOOKUP(AO137,シフト記号表!$C$6:$L$47,10,FALSE))</f>
        <v/>
      </c>
      <c r="AP138" s="329" t="str">
        <f>IF(AP137="","",VLOOKUP(AP137,シフト記号表!$C$6:$L$47,10,FALSE))</f>
        <v/>
      </c>
      <c r="AQ138" s="330" t="str">
        <f>IF(AQ137="","",VLOOKUP(AQ137,シフト記号表!$C$6:$L$47,10,FALSE))</f>
        <v/>
      </c>
      <c r="AR138" s="328" t="str">
        <f>IF(AR137="","",VLOOKUP(AR137,シフト記号表!$C$6:$L$47,10,FALSE))</f>
        <v/>
      </c>
      <c r="AS138" s="329" t="str">
        <f>IF(AS137="","",VLOOKUP(AS137,シフト記号表!$C$6:$L$47,10,FALSE))</f>
        <v/>
      </c>
      <c r="AT138" s="329" t="str">
        <f>IF(AT137="","",VLOOKUP(AT137,シフト記号表!$C$6:$L$47,10,FALSE))</f>
        <v/>
      </c>
      <c r="AU138" s="329" t="str">
        <f>IF(AU137="","",VLOOKUP(AU137,シフト記号表!$C$6:$L$47,10,FALSE))</f>
        <v/>
      </c>
      <c r="AV138" s="329" t="str">
        <f>IF(AV137="","",VLOOKUP(AV137,シフト記号表!$C$6:$L$47,10,FALSE))</f>
        <v/>
      </c>
      <c r="AW138" s="329" t="str">
        <f>IF(AW137="","",VLOOKUP(AW137,シフト記号表!$C$6:$L$47,10,FALSE))</f>
        <v/>
      </c>
      <c r="AX138" s="330" t="str">
        <f>IF(AX137="","",VLOOKUP(AX137,シフト記号表!$C$6:$L$47,10,FALSE))</f>
        <v/>
      </c>
      <c r="AY138" s="328" t="str">
        <f>IF(AY137="","",VLOOKUP(AY137,シフト記号表!$C$6:$L$47,10,FALSE))</f>
        <v/>
      </c>
      <c r="AZ138" s="329" t="str">
        <f>IF(AZ137="","",VLOOKUP(AZ137,シフト記号表!$C$6:$L$47,10,FALSE))</f>
        <v/>
      </c>
      <c r="BA138" s="329" t="str">
        <f>IF(BA137="","",VLOOKUP(BA137,シフト記号表!$C$6:$L$47,10,FALSE))</f>
        <v/>
      </c>
      <c r="BB138" s="967">
        <f>IF($BE$3="４週",SUM(W138:AX138),IF($BE$3="暦月",SUM(W138:BA138),""))</f>
        <v>0</v>
      </c>
      <c r="BC138" s="968"/>
      <c r="BD138" s="969">
        <f>IF($BE$3="４週",BB138/4,IF($BE$3="暦月",(BB138/($BE$8/7)),""))</f>
        <v>0</v>
      </c>
      <c r="BE138" s="968"/>
      <c r="BF138" s="964"/>
      <c r="BG138" s="965"/>
      <c r="BH138" s="965"/>
      <c r="BI138" s="965"/>
      <c r="BJ138" s="966"/>
    </row>
    <row r="139" spans="2:62" ht="20.25" hidden="1" customHeight="1">
      <c r="B139" s="970">
        <f>B137+1</f>
        <v>62</v>
      </c>
      <c r="C139" s="972"/>
      <c r="D139" s="973"/>
      <c r="E139" s="323"/>
      <c r="F139" s="324"/>
      <c r="G139" s="323"/>
      <c r="H139" s="324"/>
      <c r="I139" s="976"/>
      <c r="J139" s="977"/>
      <c r="K139" s="980"/>
      <c r="L139" s="981"/>
      <c r="M139" s="981"/>
      <c r="N139" s="973"/>
      <c r="O139" s="984"/>
      <c r="P139" s="985"/>
      <c r="Q139" s="985"/>
      <c r="R139" s="985"/>
      <c r="S139" s="986"/>
      <c r="T139" s="343" t="s">
        <v>682</v>
      </c>
      <c r="U139" s="344"/>
      <c r="V139" s="345"/>
      <c r="W139" s="336"/>
      <c r="X139" s="337"/>
      <c r="Y139" s="337"/>
      <c r="Z139" s="337"/>
      <c r="AA139" s="337"/>
      <c r="AB139" s="337"/>
      <c r="AC139" s="338"/>
      <c r="AD139" s="336"/>
      <c r="AE139" s="337"/>
      <c r="AF139" s="337"/>
      <c r="AG139" s="337"/>
      <c r="AH139" s="337"/>
      <c r="AI139" s="337"/>
      <c r="AJ139" s="338"/>
      <c r="AK139" s="336"/>
      <c r="AL139" s="337"/>
      <c r="AM139" s="337"/>
      <c r="AN139" s="337"/>
      <c r="AO139" s="337"/>
      <c r="AP139" s="337"/>
      <c r="AQ139" s="338"/>
      <c r="AR139" s="336"/>
      <c r="AS139" s="337"/>
      <c r="AT139" s="337"/>
      <c r="AU139" s="337"/>
      <c r="AV139" s="337"/>
      <c r="AW139" s="337"/>
      <c r="AX139" s="338"/>
      <c r="AY139" s="336"/>
      <c r="AZ139" s="337"/>
      <c r="BA139" s="339"/>
      <c r="BB139" s="990"/>
      <c r="BC139" s="991"/>
      <c r="BD139" s="949"/>
      <c r="BE139" s="950"/>
      <c r="BF139" s="951"/>
      <c r="BG139" s="952"/>
      <c r="BH139" s="952"/>
      <c r="BI139" s="952"/>
      <c r="BJ139" s="953"/>
    </row>
    <row r="140" spans="2:62" ht="20.25" hidden="1" customHeight="1">
      <c r="B140" s="993"/>
      <c r="C140" s="994"/>
      <c r="D140" s="995"/>
      <c r="E140" s="346"/>
      <c r="F140" s="347">
        <f>C139</f>
        <v>0</v>
      </c>
      <c r="G140" s="346"/>
      <c r="H140" s="347">
        <f>I139</f>
        <v>0</v>
      </c>
      <c r="I140" s="996"/>
      <c r="J140" s="997"/>
      <c r="K140" s="998"/>
      <c r="L140" s="999"/>
      <c r="M140" s="999"/>
      <c r="N140" s="995"/>
      <c r="O140" s="984"/>
      <c r="P140" s="985"/>
      <c r="Q140" s="985"/>
      <c r="R140" s="985"/>
      <c r="S140" s="986"/>
      <c r="T140" s="340" t="s">
        <v>687</v>
      </c>
      <c r="U140" s="341"/>
      <c r="V140" s="342"/>
      <c r="W140" s="328" t="str">
        <f>IF(W139="","",VLOOKUP(W139,シフト記号表!$C$6:$L$47,10,FALSE))</f>
        <v/>
      </c>
      <c r="X140" s="329" t="str">
        <f>IF(X139="","",VLOOKUP(X139,シフト記号表!$C$6:$L$47,10,FALSE))</f>
        <v/>
      </c>
      <c r="Y140" s="329" t="str">
        <f>IF(Y139="","",VLOOKUP(Y139,シフト記号表!$C$6:$L$47,10,FALSE))</f>
        <v/>
      </c>
      <c r="Z140" s="329" t="str">
        <f>IF(Z139="","",VLOOKUP(Z139,シフト記号表!$C$6:$L$47,10,FALSE))</f>
        <v/>
      </c>
      <c r="AA140" s="329" t="str">
        <f>IF(AA139="","",VLOOKUP(AA139,シフト記号表!$C$6:$L$47,10,FALSE))</f>
        <v/>
      </c>
      <c r="AB140" s="329" t="str">
        <f>IF(AB139="","",VLOOKUP(AB139,シフト記号表!$C$6:$L$47,10,FALSE))</f>
        <v/>
      </c>
      <c r="AC140" s="330" t="str">
        <f>IF(AC139="","",VLOOKUP(AC139,シフト記号表!$C$6:$L$47,10,FALSE))</f>
        <v/>
      </c>
      <c r="AD140" s="328" t="str">
        <f>IF(AD139="","",VLOOKUP(AD139,シフト記号表!$C$6:$L$47,10,FALSE))</f>
        <v/>
      </c>
      <c r="AE140" s="329" t="str">
        <f>IF(AE139="","",VLOOKUP(AE139,シフト記号表!$C$6:$L$47,10,FALSE))</f>
        <v/>
      </c>
      <c r="AF140" s="329" t="str">
        <f>IF(AF139="","",VLOOKUP(AF139,シフト記号表!$C$6:$L$47,10,FALSE))</f>
        <v/>
      </c>
      <c r="AG140" s="329" t="str">
        <f>IF(AG139="","",VLOOKUP(AG139,シフト記号表!$C$6:$L$47,10,FALSE))</f>
        <v/>
      </c>
      <c r="AH140" s="329" t="str">
        <f>IF(AH139="","",VLOOKUP(AH139,シフト記号表!$C$6:$L$47,10,FALSE))</f>
        <v/>
      </c>
      <c r="AI140" s="329" t="str">
        <f>IF(AI139="","",VLOOKUP(AI139,シフト記号表!$C$6:$L$47,10,FALSE))</f>
        <v/>
      </c>
      <c r="AJ140" s="330" t="str">
        <f>IF(AJ139="","",VLOOKUP(AJ139,シフト記号表!$C$6:$L$47,10,FALSE))</f>
        <v/>
      </c>
      <c r="AK140" s="328" t="str">
        <f>IF(AK139="","",VLOOKUP(AK139,シフト記号表!$C$6:$L$47,10,FALSE))</f>
        <v/>
      </c>
      <c r="AL140" s="329" t="str">
        <f>IF(AL139="","",VLOOKUP(AL139,シフト記号表!$C$6:$L$47,10,FALSE))</f>
        <v/>
      </c>
      <c r="AM140" s="329" t="str">
        <f>IF(AM139="","",VLOOKUP(AM139,シフト記号表!$C$6:$L$47,10,FALSE))</f>
        <v/>
      </c>
      <c r="AN140" s="329" t="str">
        <f>IF(AN139="","",VLOOKUP(AN139,シフト記号表!$C$6:$L$47,10,FALSE))</f>
        <v/>
      </c>
      <c r="AO140" s="329" t="str">
        <f>IF(AO139="","",VLOOKUP(AO139,シフト記号表!$C$6:$L$47,10,FALSE))</f>
        <v/>
      </c>
      <c r="AP140" s="329" t="str">
        <f>IF(AP139="","",VLOOKUP(AP139,シフト記号表!$C$6:$L$47,10,FALSE))</f>
        <v/>
      </c>
      <c r="AQ140" s="330" t="str">
        <f>IF(AQ139="","",VLOOKUP(AQ139,シフト記号表!$C$6:$L$47,10,FALSE))</f>
        <v/>
      </c>
      <c r="AR140" s="328" t="str">
        <f>IF(AR139="","",VLOOKUP(AR139,シフト記号表!$C$6:$L$47,10,FALSE))</f>
        <v/>
      </c>
      <c r="AS140" s="329" t="str">
        <f>IF(AS139="","",VLOOKUP(AS139,シフト記号表!$C$6:$L$47,10,FALSE))</f>
        <v/>
      </c>
      <c r="AT140" s="329" t="str">
        <f>IF(AT139="","",VLOOKUP(AT139,シフト記号表!$C$6:$L$47,10,FALSE))</f>
        <v/>
      </c>
      <c r="AU140" s="329" t="str">
        <f>IF(AU139="","",VLOOKUP(AU139,シフト記号表!$C$6:$L$47,10,FALSE))</f>
        <v/>
      </c>
      <c r="AV140" s="329" t="str">
        <f>IF(AV139="","",VLOOKUP(AV139,シフト記号表!$C$6:$L$47,10,FALSE))</f>
        <v/>
      </c>
      <c r="AW140" s="329" t="str">
        <f>IF(AW139="","",VLOOKUP(AW139,シフト記号表!$C$6:$L$47,10,FALSE))</f>
        <v/>
      </c>
      <c r="AX140" s="330" t="str">
        <f>IF(AX139="","",VLOOKUP(AX139,シフト記号表!$C$6:$L$47,10,FALSE))</f>
        <v/>
      </c>
      <c r="AY140" s="328" t="str">
        <f>IF(AY139="","",VLOOKUP(AY139,シフト記号表!$C$6:$L$47,10,FALSE))</f>
        <v/>
      </c>
      <c r="AZ140" s="329" t="str">
        <f>IF(AZ139="","",VLOOKUP(AZ139,シフト記号表!$C$6:$L$47,10,FALSE))</f>
        <v/>
      </c>
      <c r="BA140" s="329" t="str">
        <f>IF(BA139="","",VLOOKUP(BA139,シフト記号表!$C$6:$L$47,10,FALSE))</f>
        <v/>
      </c>
      <c r="BB140" s="967">
        <f>IF($BE$3="４週",SUM(W140:AX140),IF($BE$3="暦月",SUM(W140:BA140),""))</f>
        <v>0</v>
      </c>
      <c r="BC140" s="968"/>
      <c r="BD140" s="969">
        <f>IF($BE$3="４週",BB140/4,IF($BE$3="暦月",(BB140/($BE$8/7)),""))</f>
        <v>0</v>
      </c>
      <c r="BE140" s="968"/>
      <c r="BF140" s="964"/>
      <c r="BG140" s="965"/>
      <c r="BH140" s="965"/>
      <c r="BI140" s="965"/>
      <c r="BJ140" s="966"/>
    </row>
    <row r="141" spans="2:62" ht="20.25" hidden="1" customHeight="1">
      <c r="B141" s="970">
        <f>B139+1</f>
        <v>63</v>
      </c>
      <c r="C141" s="972"/>
      <c r="D141" s="973"/>
      <c r="E141" s="323"/>
      <c r="F141" s="324"/>
      <c r="G141" s="323"/>
      <c r="H141" s="324"/>
      <c r="I141" s="976"/>
      <c r="J141" s="977"/>
      <c r="K141" s="980"/>
      <c r="L141" s="981"/>
      <c r="M141" s="981"/>
      <c r="N141" s="973"/>
      <c r="O141" s="984"/>
      <c r="P141" s="985"/>
      <c r="Q141" s="985"/>
      <c r="R141" s="985"/>
      <c r="S141" s="986"/>
      <c r="T141" s="343" t="s">
        <v>682</v>
      </c>
      <c r="U141" s="344"/>
      <c r="V141" s="345"/>
      <c r="W141" s="336"/>
      <c r="X141" s="337"/>
      <c r="Y141" s="337"/>
      <c r="Z141" s="337"/>
      <c r="AA141" s="337"/>
      <c r="AB141" s="337"/>
      <c r="AC141" s="338"/>
      <c r="AD141" s="336"/>
      <c r="AE141" s="337"/>
      <c r="AF141" s="337"/>
      <c r="AG141" s="337"/>
      <c r="AH141" s="337"/>
      <c r="AI141" s="337"/>
      <c r="AJ141" s="338"/>
      <c r="AK141" s="336"/>
      <c r="AL141" s="337"/>
      <c r="AM141" s="337"/>
      <c r="AN141" s="337"/>
      <c r="AO141" s="337"/>
      <c r="AP141" s="337"/>
      <c r="AQ141" s="338"/>
      <c r="AR141" s="336"/>
      <c r="AS141" s="337"/>
      <c r="AT141" s="337"/>
      <c r="AU141" s="337"/>
      <c r="AV141" s="337"/>
      <c r="AW141" s="337"/>
      <c r="AX141" s="338"/>
      <c r="AY141" s="336"/>
      <c r="AZ141" s="337"/>
      <c r="BA141" s="339"/>
      <c r="BB141" s="990"/>
      <c r="BC141" s="991"/>
      <c r="BD141" s="949"/>
      <c r="BE141" s="950"/>
      <c r="BF141" s="951"/>
      <c r="BG141" s="952"/>
      <c r="BH141" s="952"/>
      <c r="BI141" s="952"/>
      <c r="BJ141" s="953"/>
    </row>
    <row r="142" spans="2:62" ht="20.25" hidden="1" customHeight="1">
      <c r="B142" s="993"/>
      <c r="C142" s="994"/>
      <c r="D142" s="995"/>
      <c r="E142" s="346"/>
      <c r="F142" s="347">
        <f>C141</f>
        <v>0</v>
      </c>
      <c r="G142" s="346"/>
      <c r="H142" s="347">
        <f>I141</f>
        <v>0</v>
      </c>
      <c r="I142" s="996"/>
      <c r="J142" s="997"/>
      <c r="K142" s="998"/>
      <c r="L142" s="999"/>
      <c r="M142" s="999"/>
      <c r="N142" s="995"/>
      <c r="O142" s="984"/>
      <c r="P142" s="985"/>
      <c r="Q142" s="985"/>
      <c r="R142" s="985"/>
      <c r="S142" s="986"/>
      <c r="T142" s="340" t="s">
        <v>687</v>
      </c>
      <c r="U142" s="341"/>
      <c r="V142" s="342"/>
      <c r="W142" s="328" t="str">
        <f>IF(W141="","",VLOOKUP(W141,シフト記号表!$C$6:$L$47,10,FALSE))</f>
        <v/>
      </c>
      <c r="X142" s="329" t="str">
        <f>IF(X141="","",VLOOKUP(X141,シフト記号表!$C$6:$L$47,10,FALSE))</f>
        <v/>
      </c>
      <c r="Y142" s="329" t="str">
        <f>IF(Y141="","",VLOOKUP(Y141,シフト記号表!$C$6:$L$47,10,FALSE))</f>
        <v/>
      </c>
      <c r="Z142" s="329" t="str">
        <f>IF(Z141="","",VLOOKUP(Z141,シフト記号表!$C$6:$L$47,10,FALSE))</f>
        <v/>
      </c>
      <c r="AA142" s="329" t="str">
        <f>IF(AA141="","",VLOOKUP(AA141,シフト記号表!$C$6:$L$47,10,FALSE))</f>
        <v/>
      </c>
      <c r="AB142" s="329" t="str">
        <f>IF(AB141="","",VLOOKUP(AB141,シフト記号表!$C$6:$L$47,10,FALSE))</f>
        <v/>
      </c>
      <c r="AC142" s="330" t="str">
        <f>IF(AC141="","",VLOOKUP(AC141,シフト記号表!$C$6:$L$47,10,FALSE))</f>
        <v/>
      </c>
      <c r="AD142" s="328" t="str">
        <f>IF(AD141="","",VLOOKUP(AD141,シフト記号表!$C$6:$L$47,10,FALSE))</f>
        <v/>
      </c>
      <c r="AE142" s="329" t="str">
        <f>IF(AE141="","",VLOOKUP(AE141,シフト記号表!$C$6:$L$47,10,FALSE))</f>
        <v/>
      </c>
      <c r="AF142" s="329" t="str">
        <f>IF(AF141="","",VLOOKUP(AF141,シフト記号表!$C$6:$L$47,10,FALSE))</f>
        <v/>
      </c>
      <c r="AG142" s="329" t="str">
        <f>IF(AG141="","",VLOOKUP(AG141,シフト記号表!$C$6:$L$47,10,FALSE))</f>
        <v/>
      </c>
      <c r="AH142" s="329" t="str">
        <f>IF(AH141="","",VLOOKUP(AH141,シフト記号表!$C$6:$L$47,10,FALSE))</f>
        <v/>
      </c>
      <c r="AI142" s="329" t="str">
        <f>IF(AI141="","",VLOOKUP(AI141,シフト記号表!$C$6:$L$47,10,FALSE))</f>
        <v/>
      </c>
      <c r="AJ142" s="330" t="str">
        <f>IF(AJ141="","",VLOOKUP(AJ141,シフト記号表!$C$6:$L$47,10,FALSE))</f>
        <v/>
      </c>
      <c r="AK142" s="328" t="str">
        <f>IF(AK141="","",VLOOKUP(AK141,シフト記号表!$C$6:$L$47,10,FALSE))</f>
        <v/>
      </c>
      <c r="AL142" s="329" t="str">
        <f>IF(AL141="","",VLOOKUP(AL141,シフト記号表!$C$6:$L$47,10,FALSE))</f>
        <v/>
      </c>
      <c r="AM142" s="329" t="str">
        <f>IF(AM141="","",VLOOKUP(AM141,シフト記号表!$C$6:$L$47,10,FALSE))</f>
        <v/>
      </c>
      <c r="AN142" s="329" t="str">
        <f>IF(AN141="","",VLOOKUP(AN141,シフト記号表!$C$6:$L$47,10,FALSE))</f>
        <v/>
      </c>
      <c r="AO142" s="329" t="str">
        <f>IF(AO141="","",VLOOKUP(AO141,シフト記号表!$C$6:$L$47,10,FALSE))</f>
        <v/>
      </c>
      <c r="AP142" s="329" t="str">
        <f>IF(AP141="","",VLOOKUP(AP141,シフト記号表!$C$6:$L$47,10,FALSE))</f>
        <v/>
      </c>
      <c r="AQ142" s="330" t="str">
        <f>IF(AQ141="","",VLOOKUP(AQ141,シフト記号表!$C$6:$L$47,10,FALSE))</f>
        <v/>
      </c>
      <c r="AR142" s="328" t="str">
        <f>IF(AR141="","",VLOOKUP(AR141,シフト記号表!$C$6:$L$47,10,FALSE))</f>
        <v/>
      </c>
      <c r="AS142" s="329" t="str">
        <f>IF(AS141="","",VLOOKUP(AS141,シフト記号表!$C$6:$L$47,10,FALSE))</f>
        <v/>
      </c>
      <c r="AT142" s="329" t="str">
        <f>IF(AT141="","",VLOOKUP(AT141,シフト記号表!$C$6:$L$47,10,FALSE))</f>
        <v/>
      </c>
      <c r="AU142" s="329" t="str">
        <f>IF(AU141="","",VLOOKUP(AU141,シフト記号表!$C$6:$L$47,10,FALSE))</f>
        <v/>
      </c>
      <c r="AV142" s="329" t="str">
        <f>IF(AV141="","",VLOOKUP(AV141,シフト記号表!$C$6:$L$47,10,FALSE))</f>
        <v/>
      </c>
      <c r="AW142" s="329" t="str">
        <f>IF(AW141="","",VLOOKUP(AW141,シフト記号表!$C$6:$L$47,10,FALSE))</f>
        <v/>
      </c>
      <c r="AX142" s="330" t="str">
        <f>IF(AX141="","",VLOOKUP(AX141,シフト記号表!$C$6:$L$47,10,FALSE))</f>
        <v/>
      </c>
      <c r="AY142" s="328" t="str">
        <f>IF(AY141="","",VLOOKUP(AY141,シフト記号表!$C$6:$L$47,10,FALSE))</f>
        <v/>
      </c>
      <c r="AZ142" s="329" t="str">
        <f>IF(AZ141="","",VLOOKUP(AZ141,シフト記号表!$C$6:$L$47,10,FALSE))</f>
        <v/>
      </c>
      <c r="BA142" s="329" t="str">
        <f>IF(BA141="","",VLOOKUP(BA141,シフト記号表!$C$6:$L$47,10,FALSE))</f>
        <v/>
      </c>
      <c r="BB142" s="967">
        <f>IF($BE$3="４週",SUM(W142:AX142),IF($BE$3="暦月",SUM(W142:BA142),""))</f>
        <v>0</v>
      </c>
      <c r="BC142" s="968"/>
      <c r="BD142" s="969">
        <f>IF($BE$3="４週",BB142/4,IF($BE$3="暦月",(BB142/($BE$8/7)),""))</f>
        <v>0</v>
      </c>
      <c r="BE142" s="968"/>
      <c r="BF142" s="964"/>
      <c r="BG142" s="965"/>
      <c r="BH142" s="965"/>
      <c r="BI142" s="965"/>
      <c r="BJ142" s="966"/>
    </row>
    <row r="143" spans="2:62" ht="20.25" hidden="1" customHeight="1">
      <c r="B143" s="970">
        <f>B141+1</f>
        <v>64</v>
      </c>
      <c r="C143" s="972"/>
      <c r="D143" s="973"/>
      <c r="E143" s="323"/>
      <c r="F143" s="324"/>
      <c r="G143" s="323"/>
      <c r="H143" s="324"/>
      <c r="I143" s="976"/>
      <c r="J143" s="977"/>
      <c r="K143" s="980"/>
      <c r="L143" s="981"/>
      <c r="M143" s="981"/>
      <c r="N143" s="973"/>
      <c r="O143" s="984"/>
      <c r="P143" s="985"/>
      <c r="Q143" s="985"/>
      <c r="R143" s="985"/>
      <c r="S143" s="986"/>
      <c r="T143" s="343" t="s">
        <v>682</v>
      </c>
      <c r="U143" s="344"/>
      <c r="V143" s="345"/>
      <c r="W143" s="336"/>
      <c r="X143" s="337"/>
      <c r="Y143" s="337"/>
      <c r="Z143" s="337"/>
      <c r="AA143" s="337"/>
      <c r="AB143" s="337"/>
      <c r="AC143" s="338"/>
      <c r="AD143" s="336"/>
      <c r="AE143" s="337"/>
      <c r="AF143" s="337"/>
      <c r="AG143" s="337"/>
      <c r="AH143" s="337"/>
      <c r="AI143" s="337"/>
      <c r="AJ143" s="338"/>
      <c r="AK143" s="336"/>
      <c r="AL143" s="337"/>
      <c r="AM143" s="337"/>
      <c r="AN143" s="337"/>
      <c r="AO143" s="337"/>
      <c r="AP143" s="337"/>
      <c r="AQ143" s="338"/>
      <c r="AR143" s="336"/>
      <c r="AS143" s="337"/>
      <c r="AT143" s="337"/>
      <c r="AU143" s="337"/>
      <c r="AV143" s="337"/>
      <c r="AW143" s="337"/>
      <c r="AX143" s="338"/>
      <c r="AY143" s="336"/>
      <c r="AZ143" s="337"/>
      <c r="BA143" s="339"/>
      <c r="BB143" s="990"/>
      <c r="BC143" s="991"/>
      <c r="BD143" s="949"/>
      <c r="BE143" s="950"/>
      <c r="BF143" s="951"/>
      <c r="BG143" s="952"/>
      <c r="BH143" s="952"/>
      <c r="BI143" s="952"/>
      <c r="BJ143" s="953"/>
    </row>
    <row r="144" spans="2:62" ht="20.25" hidden="1" customHeight="1">
      <c r="B144" s="993"/>
      <c r="C144" s="994"/>
      <c r="D144" s="995"/>
      <c r="E144" s="346"/>
      <c r="F144" s="347">
        <f>C143</f>
        <v>0</v>
      </c>
      <c r="G144" s="346"/>
      <c r="H144" s="347">
        <f>I143</f>
        <v>0</v>
      </c>
      <c r="I144" s="996"/>
      <c r="J144" s="997"/>
      <c r="K144" s="998"/>
      <c r="L144" s="999"/>
      <c r="M144" s="999"/>
      <c r="N144" s="995"/>
      <c r="O144" s="984"/>
      <c r="P144" s="985"/>
      <c r="Q144" s="985"/>
      <c r="R144" s="985"/>
      <c r="S144" s="986"/>
      <c r="T144" s="340" t="s">
        <v>687</v>
      </c>
      <c r="U144" s="341"/>
      <c r="V144" s="342"/>
      <c r="W144" s="328" t="str">
        <f>IF(W143="","",VLOOKUP(W143,シフト記号表!$C$6:$L$47,10,FALSE))</f>
        <v/>
      </c>
      <c r="X144" s="329" t="str">
        <f>IF(X143="","",VLOOKUP(X143,シフト記号表!$C$6:$L$47,10,FALSE))</f>
        <v/>
      </c>
      <c r="Y144" s="329" t="str">
        <f>IF(Y143="","",VLOOKUP(Y143,シフト記号表!$C$6:$L$47,10,FALSE))</f>
        <v/>
      </c>
      <c r="Z144" s="329" t="str">
        <f>IF(Z143="","",VLOOKUP(Z143,シフト記号表!$C$6:$L$47,10,FALSE))</f>
        <v/>
      </c>
      <c r="AA144" s="329" t="str">
        <f>IF(AA143="","",VLOOKUP(AA143,シフト記号表!$C$6:$L$47,10,FALSE))</f>
        <v/>
      </c>
      <c r="AB144" s="329" t="str">
        <f>IF(AB143="","",VLOOKUP(AB143,シフト記号表!$C$6:$L$47,10,FALSE))</f>
        <v/>
      </c>
      <c r="AC144" s="330" t="str">
        <f>IF(AC143="","",VLOOKUP(AC143,シフト記号表!$C$6:$L$47,10,FALSE))</f>
        <v/>
      </c>
      <c r="AD144" s="328" t="str">
        <f>IF(AD143="","",VLOOKUP(AD143,シフト記号表!$C$6:$L$47,10,FALSE))</f>
        <v/>
      </c>
      <c r="AE144" s="329" t="str">
        <f>IF(AE143="","",VLOOKUP(AE143,シフト記号表!$C$6:$L$47,10,FALSE))</f>
        <v/>
      </c>
      <c r="AF144" s="329" t="str">
        <f>IF(AF143="","",VLOOKUP(AF143,シフト記号表!$C$6:$L$47,10,FALSE))</f>
        <v/>
      </c>
      <c r="AG144" s="329" t="str">
        <f>IF(AG143="","",VLOOKUP(AG143,シフト記号表!$C$6:$L$47,10,FALSE))</f>
        <v/>
      </c>
      <c r="AH144" s="329" t="str">
        <f>IF(AH143="","",VLOOKUP(AH143,シフト記号表!$C$6:$L$47,10,FALSE))</f>
        <v/>
      </c>
      <c r="AI144" s="329" t="str">
        <f>IF(AI143="","",VLOOKUP(AI143,シフト記号表!$C$6:$L$47,10,FALSE))</f>
        <v/>
      </c>
      <c r="AJ144" s="330" t="str">
        <f>IF(AJ143="","",VLOOKUP(AJ143,シフト記号表!$C$6:$L$47,10,FALSE))</f>
        <v/>
      </c>
      <c r="AK144" s="328" t="str">
        <f>IF(AK143="","",VLOOKUP(AK143,シフト記号表!$C$6:$L$47,10,FALSE))</f>
        <v/>
      </c>
      <c r="AL144" s="329" t="str">
        <f>IF(AL143="","",VLOOKUP(AL143,シフト記号表!$C$6:$L$47,10,FALSE))</f>
        <v/>
      </c>
      <c r="AM144" s="329" t="str">
        <f>IF(AM143="","",VLOOKUP(AM143,シフト記号表!$C$6:$L$47,10,FALSE))</f>
        <v/>
      </c>
      <c r="AN144" s="329" t="str">
        <f>IF(AN143="","",VLOOKUP(AN143,シフト記号表!$C$6:$L$47,10,FALSE))</f>
        <v/>
      </c>
      <c r="AO144" s="329" t="str">
        <f>IF(AO143="","",VLOOKUP(AO143,シフト記号表!$C$6:$L$47,10,FALSE))</f>
        <v/>
      </c>
      <c r="AP144" s="329" t="str">
        <f>IF(AP143="","",VLOOKUP(AP143,シフト記号表!$C$6:$L$47,10,FALSE))</f>
        <v/>
      </c>
      <c r="AQ144" s="330" t="str">
        <f>IF(AQ143="","",VLOOKUP(AQ143,シフト記号表!$C$6:$L$47,10,FALSE))</f>
        <v/>
      </c>
      <c r="AR144" s="328" t="str">
        <f>IF(AR143="","",VLOOKUP(AR143,シフト記号表!$C$6:$L$47,10,FALSE))</f>
        <v/>
      </c>
      <c r="AS144" s="329" t="str">
        <f>IF(AS143="","",VLOOKUP(AS143,シフト記号表!$C$6:$L$47,10,FALSE))</f>
        <v/>
      </c>
      <c r="AT144" s="329" t="str">
        <f>IF(AT143="","",VLOOKUP(AT143,シフト記号表!$C$6:$L$47,10,FALSE))</f>
        <v/>
      </c>
      <c r="AU144" s="329" t="str">
        <f>IF(AU143="","",VLOOKUP(AU143,シフト記号表!$C$6:$L$47,10,FALSE))</f>
        <v/>
      </c>
      <c r="AV144" s="329" t="str">
        <f>IF(AV143="","",VLOOKUP(AV143,シフト記号表!$C$6:$L$47,10,FALSE))</f>
        <v/>
      </c>
      <c r="AW144" s="329" t="str">
        <f>IF(AW143="","",VLOOKUP(AW143,シフト記号表!$C$6:$L$47,10,FALSE))</f>
        <v/>
      </c>
      <c r="AX144" s="330" t="str">
        <f>IF(AX143="","",VLOOKUP(AX143,シフト記号表!$C$6:$L$47,10,FALSE))</f>
        <v/>
      </c>
      <c r="AY144" s="328" t="str">
        <f>IF(AY143="","",VLOOKUP(AY143,シフト記号表!$C$6:$L$47,10,FALSE))</f>
        <v/>
      </c>
      <c r="AZ144" s="329" t="str">
        <f>IF(AZ143="","",VLOOKUP(AZ143,シフト記号表!$C$6:$L$47,10,FALSE))</f>
        <v/>
      </c>
      <c r="BA144" s="329" t="str">
        <f>IF(BA143="","",VLOOKUP(BA143,シフト記号表!$C$6:$L$47,10,FALSE))</f>
        <v/>
      </c>
      <c r="BB144" s="967">
        <f>IF($BE$3="４週",SUM(W144:AX144),IF($BE$3="暦月",SUM(W144:BA144),""))</f>
        <v>0</v>
      </c>
      <c r="BC144" s="968"/>
      <c r="BD144" s="969">
        <f>IF($BE$3="４週",BB144/4,IF($BE$3="暦月",(BB144/($BE$8/7)),""))</f>
        <v>0</v>
      </c>
      <c r="BE144" s="968"/>
      <c r="BF144" s="964"/>
      <c r="BG144" s="965"/>
      <c r="BH144" s="965"/>
      <c r="BI144" s="965"/>
      <c r="BJ144" s="966"/>
    </row>
    <row r="145" spans="2:62" ht="20.25" hidden="1" customHeight="1">
      <c r="B145" s="970">
        <f>B143+1</f>
        <v>65</v>
      </c>
      <c r="C145" s="972"/>
      <c r="D145" s="973"/>
      <c r="E145" s="323"/>
      <c r="F145" s="324"/>
      <c r="G145" s="323"/>
      <c r="H145" s="324"/>
      <c r="I145" s="976"/>
      <c r="J145" s="977"/>
      <c r="K145" s="980"/>
      <c r="L145" s="981"/>
      <c r="M145" s="981"/>
      <c r="N145" s="973"/>
      <c r="O145" s="984"/>
      <c r="P145" s="985"/>
      <c r="Q145" s="985"/>
      <c r="R145" s="985"/>
      <c r="S145" s="986"/>
      <c r="T145" s="343" t="s">
        <v>682</v>
      </c>
      <c r="U145" s="344"/>
      <c r="V145" s="345"/>
      <c r="W145" s="336"/>
      <c r="X145" s="337"/>
      <c r="Y145" s="337"/>
      <c r="Z145" s="337"/>
      <c r="AA145" s="337"/>
      <c r="AB145" s="337"/>
      <c r="AC145" s="338"/>
      <c r="AD145" s="336"/>
      <c r="AE145" s="337"/>
      <c r="AF145" s="337"/>
      <c r="AG145" s="337"/>
      <c r="AH145" s="337"/>
      <c r="AI145" s="337"/>
      <c r="AJ145" s="338"/>
      <c r="AK145" s="336"/>
      <c r="AL145" s="337"/>
      <c r="AM145" s="337"/>
      <c r="AN145" s="337"/>
      <c r="AO145" s="337"/>
      <c r="AP145" s="337"/>
      <c r="AQ145" s="338"/>
      <c r="AR145" s="336"/>
      <c r="AS145" s="337"/>
      <c r="AT145" s="337"/>
      <c r="AU145" s="337"/>
      <c r="AV145" s="337"/>
      <c r="AW145" s="337"/>
      <c r="AX145" s="338"/>
      <c r="AY145" s="336"/>
      <c r="AZ145" s="337"/>
      <c r="BA145" s="339"/>
      <c r="BB145" s="990"/>
      <c r="BC145" s="991"/>
      <c r="BD145" s="949"/>
      <c r="BE145" s="950"/>
      <c r="BF145" s="951"/>
      <c r="BG145" s="952"/>
      <c r="BH145" s="952"/>
      <c r="BI145" s="952"/>
      <c r="BJ145" s="953"/>
    </row>
    <row r="146" spans="2:62" ht="20.25" hidden="1" customHeight="1">
      <c r="B146" s="993"/>
      <c r="C146" s="994"/>
      <c r="D146" s="995"/>
      <c r="E146" s="346"/>
      <c r="F146" s="347">
        <f>C145</f>
        <v>0</v>
      </c>
      <c r="G146" s="346"/>
      <c r="H146" s="347">
        <f>I145</f>
        <v>0</v>
      </c>
      <c r="I146" s="996"/>
      <c r="J146" s="997"/>
      <c r="K146" s="998"/>
      <c r="L146" s="999"/>
      <c r="M146" s="999"/>
      <c r="N146" s="995"/>
      <c r="O146" s="984"/>
      <c r="P146" s="985"/>
      <c r="Q146" s="985"/>
      <c r="R146" s="985"/>
      <c r="S146" s="986"/>
      <c r="T146" s="340" t="s">
        <v>687</v>
      </c>
      <c r="U146" s="341"/>
      <c r="V146" s="342"/>
      <c r="W146" s="328" t="str">
        <f>IF(W145="","",VLOOKUP(W145,シフト記号表!$C$6:$L$47,10,FALSE))</f>
        <v/>
      </c>
      <c r="X146" s="329" t="str">
        <f>IF(X145="","",VLOOKUP(X145,シフト記号表!$C$6:$L$47,10,FALSE))</f>
        <v/>
      </c>
      <c r="Y146" s="329" t="str">
        <f>IF(Y145="","",VLOOKUP(Y145,シフト記号表!$C$6:$L$47,10,FALSE))</f>
        <v/>
      </c>
      <c r="Z146" s="329" t="str">
        <f>IF(Z145="","",VLOOKUP(Z145,シフト記号表!$C$6:$L$47,10,FALSE))</f>
        <v/>
      </c>
      <c r="AA146" s="329" t="str">
        <f>IF(AA145="","",VLOOKUP(AA145,シフト記号表!$C$6:$L$47,10,FALSE))</f>
        <v/>
      </c>
      <c r="AB146" s="329" t="str">
        <f>IF(AB145="","",VLOOKUP(AB145,シフト記号表!$C$6:$L$47,10,FALSE))</f>
        <v/>
      </c>
      <c r="AC146" s="330" t="str">
        <f>IF(AC145="","",VLOOKUP(AC145,シフト記号表!$C$6:$L$47,10,FALSE))</f>
        <v/>
      </c>
      <c r="AD146" s="328" t="str">
        <f>IF(AD145="","",VLOOKUP(AD145,シフト記号表!$C$6:$L$47,10,FALSE))</f>
        <v/>
      </c>
      <c r="AE146" s="329" t="str">
        <f>IF(AE145="","",VLOOKUP(AE145,シフト記号表!$C$6:$L$47,10,FALSE))</f>
        <v/>
      </c>
      <c r="AF146" s="329" t="str">
        <f>IF(AF145="","",VLOOKUP(AF145,シフト記号表!$C$6:$L$47,10,FALSE))</f>
        <v/>
      </c>
      <c r="AG146" s="329" t="str">
        <f>IF(AG145="","",VLOOKUP(AG145,シフト記号表!$C$6:$L$47,10,FALSE))</f>
        <v/>
      </c>
      <c r="AH146" s="329" t="str">
        <f>IF(AH145="","",VLOOKUP(AH145,シフト記号表!$C$6:$L$47,10,FALSE))</f>
        <v/>
      </c>
      <c r="AI146" s="329" t="str">
        <f>IF(AI145="","",VLOOKUP(AI145,シフト記号表!$C$6:$L$47,10,FALSE))</f>
        <v/>
      </c>
      <c r="AJ146" s="330" t="str">
        <f>IF(AJ145="","",VLOOKUP(AJ145,シフト記号表!$C$6:$L$47,10,FALSE))</f>
        <v/>
      </c>
      <c r="AK146" s="328" t="str">
        <f>IF(AK145="","",VLOOKUP(AK145,シフト記号表!$C$6:$L$47,10,FALSE))</f>
        <v/>
      </c>
      <c r="AL146" s="329" t="str">
        <f>IF(AL145="","",VLOOKUP(AL145,シフト記号表!$C$6:$L$47,10,FALSE))</f>
        <v/>
      </c>
      <c r="AM146" s="329" t="str">
        <f>IF(AM145="","",VLOOKUP(AM145,シフト記号表!$C$6:$L$47,10,FALSE))</f>
        <v/>
      </c>
      <c r="AN146" s="329" t="str">
        <f>IF(AN145="","",VLOOKUP(AN145,シフト記号表!$C$6:$L$47,10,FALSE))</f>
        <v/>
      </c>
      <c r="AO146" s="329" t="str">
        <f>IF(AO145="","",VLOOKUP(AO145,シフト記号表!$C$6:$L$47,10,FALSE))</f>
        <v/>
      </c>
      <c r="AP146" s="329" t="str">
        <f>IF(AP145="","",VLOOKUP(AP145,シフト記号表!$C$6:$L$47,10,FALSE))</f>
        <v/>
      </c>
      <c r="AQ146" s="330" t="str">
        <f>IF(AQ145="","",VLOOKUP(AQ145,シフト記号表!$C$6:$L$47,10,FALSE))</f>
        <v/>
      </c>
      <c r="AR146" s="328" t="str">
        <f>IF(AR145="","",VLOOKUP(AR145,シフト記号表!$C$6:$L$47,10,FALSE))</f>
        <v/>
      </c>
      <c r="AS146" s="329" t="str">
        <f>IF(AS145="","",VLOOKUP(AS145,シフト記号表!$C$6:$L$47,10,FALSE))</f>
        <v/>
      </c>
      <c r="AT146" s="329" t="str">
        <f>IF(AT145="","",VLOOKUP(AT145,シフト記号表!$C$6:$L$47,10,FALSE))</f>
        <v/>
      </c>
      <c r="AU146" s="329" t="str">
        <f>IF(AU145="","",VLOOKUP(AU145,シフト記号表!$C$6:$L$47,10,FALSE))</f>
        <v/>
      </c>
      <c r="AV146" s="329" t="str">
        <f>IF(AV145="","",VLOOKUP(AV145,シフト記号表!$C$6:$L$47,10,FALSE))</f>
        <v/>
      </c>
      <c r="AW146" s="329" t="str">
        <f>IF(AW145="","",VLOOKUP(AW145,シフト記号表!$C$6:$L$47,10,FALSE))</f>
        <v/>
      </c>
      <c r="AX146" s="330" t="str">
        <f>IF(AX145="","",VLOOKUP(AX145,シフト記号表!$C$6:$L$47,10,FALSE))</f>
        <v/>
      </c>
      <c r="AY146" s="328" t="str">
        <f>IF(AY145="","",VLOOKUP(AY145,シフト記号表!$C$6:$L$47,10,FALSE))</f>
        <v/>
      </c>
      <c r="AZ146" s="329" t="str">
        <f>IF(AZ145="","",VLOOKUP(AZ145,シフト記号表!$C$6:$L$47,10,FALSE))</f>
        <v/>
      </c>
      <c r="BA146" s="329" t="str">
        <f>IF(BA145="","",VLOOKUP(BA145,シフト記号表!$C$6:$L$47,10,FALSE))</f>
        <v/>
      </c>
      <c r="BB146" s="967">
        <f>IF($BE$3="４週",SUM(W146:AX146),IF($BE$3="暦月",SUM(W146:BA146),""))</f>
        <v>0</v>
      </c>
      <c r="BC146" s="968"/>
      <c r="BD146" s="969">
        <f>IF($BE$3="４週",BB146/4,IF($BE$3="暦月",(BB146/($BE$8/7)),""))</f>
        <v>0</v>
      </c>
      <c r="BE146" s="968"/>
      <c r="BF146" s="964"/>
      <c r="BG146" s="965"/>
      <c r="BH146" s="965"/>
      <c r="BI146" s="965"/>
      <c r="BJ146" s="966"/>
    </row>
    <row r="147" spans="2:62" ht="20.25" hidden="1" customHeight="1">
      <c r="B147" s="970">
        <f>B145+1</f>
        <v>66</v>
      </c>
      <c r="C147" s="972"/>
      <c r="D147" s="973"/>
      <c r="E147" s="323"/>
      <c r="F147" s="324"/>
      <c r="G147" s="323"/>
      <c r="H147" s="324"/>
      <c r="I147" s="976"/>
      <c r="J147" s="977"/>
      <c r="K147" s="980"/>
      <c r="L147" s="981"/>
      <c r="M147" s="981"/>
      <c r="N147" s="973"/>
      <c r="O147" s="984"/>
      <c r="P147" s="985"/>
      <c r="Q147" s="985"/>
      <c r="R147" s="985"/>
      <c r="S147" s="986"/>
      <c r="T147" s="343" t="s">
        <v>682</v>
      </c>
      <c r="U147" s="344"/>
      <c r="V147" s="345"/>
      <c r="W147" s="336"/>
      <c r="X147" s="337"/>
      <c r="Y147" s="337"/>
      <c r="Z147" s="337"/>
      <c r="AA147" s="337"/>
      <c r="AB147" s="337"/>
      <c r="AC147" s="338"/>
      <c r="AD147" s="336"/>
      <c r="AE147" s="337"/>
      <c r="AF147" s="337"/>
      <c r="AG147" s="337"/>
      <c r="AH147" s="337"/>
      <c r="AI147" s="337"/>
      <c r="AJ147" s="338"/>
      <c r="AK147" s="336"/>
      <c r="AL147" s="337"/>
      <c r="AM147" s="337"/>
      <c r="AN147" s="337"/>
      <c r="AO147" s="337"/>
      <c r="AP147" s="337"/>
      <c r="AQ147" s="338"/>
      <c r="AR147" s="336"/>
      <c r="AS147" s="337"/>
      <c r="AT147" s="337"/>
      <c r="AU147" s="337"/>
      <c r="AV147" s="337"/>
      <c r="AW147" s="337"/>
      <c r="AX147" s="338"/>
      <c r="AY147" s="336"/>
      <c r="AZ147" s="337"/>
      <c r="BA147" s="339"/>
      <c r="BB147" s="990"/>
      <c r="BC147" s="991"/>
      <c r="BD147" s="949"/>
      <c r="BE147" s="950"/>
      <c r="BF147" s="951"/>
      <c r="BG147" s="952"/>
      <c r="BH147" s="952"/>
      <c r="BI147" s="952"/>
      <c r="BJ147" s="953"/>
    </row>
    <row r="148" spans="2:62" ht="20.25" hidden="1" customHeight="1">
      <c r="B148" s="993"/>
      <c r="C148" s="994"/>
      <c r="D148" s="995"/>
      <c r="E148" s="346"/>
      <c r="F148" s="347">
        <f>C147</f>
        <v>0</v>
      </c>
      <c r="G148" s="346"/>
      <c r="H148" s="347">
        <f>I147</f>
        <v>0</v>
      </c>
      <c r="I148" s="996"/>
      <c r="J148" s="997"/>
      <c r="K148" s="998"/>
      <c r="L148" s="999"/>
      <c r="M148" s="999"/>
      <c r="N148" s="995"/>
      <c r="O148" s="984"/>
      <c r="P148" s="985"/>
      <c r="Q148" s="985"/>
      <c r="R148" s="985"/>
      <c r="S148" s="986"/>
      <c r="T148" s="340" t="s">
        <v>687</v>
      </c>
      <c r="U148" s="341"/>
      <c r="V148" s="342"/>
      <c r="W148" s="328" t="str">
        <f>IF(W147="","",VLOOKUP(W147,シフト記号表!$C$6:$L$47,10,FALSE))</f>
        <v/>
      </c>
      <c r="X148" s="329" t="str">
        <f>IF(X147="","",VLOOKUP(X147,シフト記号表!$C$6:$L$47,10,FALSE))</f>
        <v/>
      </c>
      <c r="Y148" s="329" t="str">
        <f>IF(Y147="","",VLOOKUP(Y147,シフト記号表!$C$6:$L$47,10,FALSE))</f>
        <v/>
      </c>
      <c r="Z148" s="329" t="str">
        <f>IF(Z147="","",VLOOKUP(Z147,シフト記号表!$C$6:$L$47,10,FALSE))</f>
        <v/>
      </c>
      <c r="AA148" s="329" t="str">
        <f>IF(AA147="","",VLOOKUP(AA147,シフト記号表!$C$6:$L$47,10,FALSE))</f>
        <v/>
      </c>
      <c r="AB148" s="329" t="str">
        <f>IF(AB147="","",VLOOKUP(AB147,シフト記号表!$C$6:$L$47,10,FALSE))</f>
        <v/>
      </c>
      <c r="AC148" s="330" t="str">
        <f>IF(AC147="","",VLOOKUP(AC147,シフト記号表!$C$6:$L$47,10,FALSE))</f>
        <v/>
      </c>
      <c r="AD148" s="328" t="str">
        <f>IF(AD147="","",VLOOKUP(AD147,シフト記号表!$C$6:$L$47,10,FALSE))</f>
        <v/>
      </c>
      <c r="AE148" s="329" t="str">
        <f>IF(AE147="","",VLOOKUP(AE147,シフト記号表!$C$6:$L$47,10,FALSE))</f>
        <v/>
      </c>
      <c r="AF148" s="329" t="str">
        <f>IF(AF147="","",VLOOKUP(AF147,シフト記号表!$C$6:$L$47,10,FALSE))</f>
        <v/>
      </c>
      <c r="AG148" s="329" t="str">
        <f>IF(AG147="","",VLOOKUP(AG147,シフト記号表!$C$6:$L$47,10,FALSE))</f>
        <v/>
      </c>
      <c r="AH148" s="329" t="str">
        <f>IF(AH147="","",VLOOKUP(AH147,シフト記号表!$C$6:$L$47,10,FALSE))</f>
        <v/>
      </c>
      <c r="AI148" s="329" t="str">
        <f>IF(AI147="","",VLOOKUP(AI147,シフト記号表!$C$6:$L$47,10,FALSE))</f>
        <v/>
      </c>
      <c r="AJ148" s="330" t="str">
        <f>IF(AJ147="","",VLOOKUP(AJ147,シフト記号表!$C$6:$L$47,10,FALSE))</f>
        <v/>
      </c>
      <c r="AK148" s="328" t="str">
        <f>IF(AK147="","",VLOOKUP(AK147,シフト記号表!$C$6:$L$47,10,FALSE))</f>
        <v/>
      </c>
      <c r="AL148" s="329" t="str">
        <f>IF(AL147="","",VLOOKUP(AL147,シフト記号表!$C$6:$L$47,10,FALSE))</f>
        <v/>
      </c>
      <c r="AM148" s="329" t="str">
        <f>IF(AM147="","",VLOOKUP(AM147,シフト記号表!$C$6:$L$47,10,FALSE))</f>
        <v/>
      </c>
      <c r="AN148" s="329" t="str">
        <f>IF(AN147="","",VLOOKUP(AN147,シフト記号表!$C$6:$L$47,10,FALSE))</f>
        <v/>
      </c>
      <c r="AO148" s="329" t="str">
        <f>IF(AO147="","",VLOOKUP(AO147,シフト記号表!$C$6:$L$47,10,FALSE))</f>
        <v/>
      </c>
      <c r="AP148" s="329" t="str">
        <f>IF(AP147="","",VLOOKUP(AP147,シフト記号表!$C$6:$L$47,10,FALSE))</f>
        <v/>
      </c>
      <c r="AQ148" s="330" t="str">
        <f>IF(AQ147="","",VLOOKUP(AQ147,シフト記号表!$C$6:$L$47,10,FALSE))</f>
        <v/>
      </c>
      <c r="AR148" s="328" t="str">
        <f>IF(AR147="","",VLOOKUP(AR147,シフト記号表!$C$6:$L$47,10,FALSE))</f>
        <v/>
      </c>
      <c r="AS148" s="329" t="str">
        <f>IF(AS147="","",VLOOKUP(AS147,シフト記号表!$C$6:$L$47,10,FALSE))</f>
        <v/>
      </c>
      <c r="AT148" s="329" t="str">
        <f>IF(AT147="","",VLOOKUP(AT147,シフト記号表!$C$6:$L$47,10,FALSE))</f>
        <v/>
      </c>
      <c r="AU148" s="329" t="str">
        <f>IF(AU147="","",VLOOKUP(AU147,シフト記号表!$C$6:$L$47,10,FALSE))</f>
        <v/>
      </c>
      <c r="AV148" s="329" t="str">
        <f>IF(AV147="","",VLOOKUP(AV147,シフト記号表!$C$6:$L$47,10,FALSE))</f>
        <v/>
      </c>
      <c r="AW148" s="329" t="str">
        <f>IF(AW147="","",VLOOKUP(AW147,シフト記号表!$C$6:$L$47,10,FALSE))</f>
        <v/>
      </c>
      <c r="AX148" s="330" t="str">
        <f>IF(AX147="","",VLOOKUP(AX147,シフト記号表!$C$6:$L$47,10,FALSE))</f>
        <v/>
      </c>
      <c r="AY148" s="328" t="str">
        <f>IF(AY147="","",VLOOKUP(AY147,シフト記号表!$C$6:$L$47,10,FALSE))</f>
        <v/>
      </c>
      <c r="AZ148" s="329" t="str">
        <f>IF(AZ147="","",VLOOKUP(AZ147,シフト記号表!$C$6:$L$47,10,FALSE))</f>
        <v/>
      </c>
      <c r="BA148" s="329" t="str">
        <f>IF(BA147="","",VLOOKUP(BA147,シフト記号表!$C$6:$L$47,10,FALSE))</f>
        <v/>
      </c>
      <c r="BB148" s="967">
        <f>IF($BE$3="４週",SUM(W148:AX148),IF($BE$3="暦月",SUM(W148:BA148),""))</f>
        <v>0</v>
      </c>
      <c r="BC148" s="968"/>
      <c r="BD148" s="969">
        <f>IF($BE$3="４週",BB148/4,IF($BE$3="暦月",(BB148/($BE$8/7)),""))</f>
        <v>0</v>
      </c>
      <c r="BE148" s="968"/>
      <c r="BF148" s="964"/>
      <c r="BG148" s="965"/>
      <c r="BH148" s="965"/>
      <c r="BI148" s="965"/>
      <c r="BJ148" s="966"/>
    </row>
    <row r="149" spans="2:62" ht="20.25" hidden="1" customHeight="1">
      <c r="B149" s="970">
        <f>B147+1</f>
        <v>67</v>
      </c>
      <c r="C149" s="972"/>
      <c r="D149" s="973"/>
      <c r="E149" s="323"/>
      <c r="F149" s="324"/>
      <c r="G149" s="323"/>
      <c r="H149" s="324"/>
      <c r="I149" s="976"/>
      <c r="J149" s="977"/>
      <c r="K149" s="980"/>
      <c r="L149" s="981"/>
      <c r="M149" s="981"/>
      <c r="N149" s="973"/>
      <c r="O149" s="984"/>
      <c r="P149" s="985"/>
      <c r="Q149" s="985"/>
      <c r="R149" s="985"/>
      <c r="S149" s="986"/>
      <c r="T149" s="343" t="s">
        <v>682</v>
      </c>
      <c r="U149" s="344"/>
      <c r="V149" s="345"/>
      <c r="W149" s="336"/>
      <c r="X149" s="337"/>
      <c r="Y149" s="337"/>
      <c r="Z149" s="337"/>
      <c r="AA149" s="337"/>
      <c r="AB149" s="337"/>
      <c r="AC149" s="338"/>
      <c r="AD149" s="336"/>
      <c r="AE149" s="337"/>
      <c r="AF149" s="337"/>
      <c r="AG149" s="337"/>
      <c r="AH149" s="337"/>
      <c r="AI149" s="337"/>
      <c r="AJ149" s="338"/>
      <c r="AK149" s="336"/>
      <c r="AL149" s="337"/>
      <c r="AM149" s="337"/>
      <c r="AN149" s="337"/>
      <c r="AO149" s="337"/>
      <c r="AP149" s="337"/>
      <c r="AQ149" s="338"/>
      <c r="AR149" s="336"/>
      <c r="AS149" s="337"/>
      <c r="AT149" s="337"/>
      <c r="AU149" s="337"/>
      <c r="AV149" s="337"/>
      <c r="AW149" s="337"/>
      <c r="AX149" s="338"/>
      <c r="AY149" s="336"/>
      <c r="AZ149" s="337"/>
      <c r="BA149" s="339"/>
      <c r="BB149" s="990"/>
      <c r="BC149" s="991"/>
      <c r="BD149" s="949"/>
      <c r="BE149" s="950"/>
      <c r="BF149" s="951"/>
      <c r="BG149" s="952"/>
      <c r="BH149" s="952"/>
      <c r="BI149" s="952"/>
      <c r="BJ149" s="953"/>
    </row>
    <row r="150" spans="2:62" ht="20.25" hidden="1" customHeight="1">
      <c r="B150" s="993"/>
      <c r="C150" s="994"/>
      <c r="D150" s="995"/>
      <c r="E150" s="346"/>
      <c r="F150" s="347">
        <f>C149</f>
        <v>0</v>
      </c>
      <c r="G150" s="346"/>
      <c r="H150" s="347">
        <f>I149</f>
        <v>0</v>
      </c>
      <c r="I150" s="996"/>
      <c r="J150" s="997"/>
      <c r="K150" s="998"/>
      <c r="L150" s="999"/>
      <c r="M150" s="999"/>
      <c r="N150" s="995"/>
      <c r="O150" s="984"/>
      <c r="P150" s="985"/>
      <c r="Q150" s="985"/>
      <c r="R150" s="985"/>
      <c r="S150" s="986"/>
      <c r="T150" s="340" t="s">
        <v>687</v>
      </c>
      <c r="U150" s="341"/>
      <c r="V150" s="342"/>
      <c r="W150" s="328" t="str">
        <f>IF(W149="","",VLOOKUP(W149,シフト記号表!$C$6:$L$47,10,FALSE))</f>
        <v/>
      </c>
      <c r="X150" s="329" t="str">
        <f>IF(X149="","",VLOOKUP(X149,シフト記号表!$C$6:$L$47,10,FALSE))</f>
        <v/>
      </c>
      <c r="Y150" s="329" t="str">
        <f>IF(Y149="","",VLOOKUP(Y149,シフト記号表!$C$6:$L$47,10,FALSE))</f>
        <v/>
      </c>
      <c r="Z150" s="329" t="str">
        <f>IF(Z149="","",VLOOKUP(Z149,シフト記号表!$C$6:$L$47,10,FALSE))</f>
        <v/>
      </c>
      <c r="AA150" s="329" t="str">
        <f>IF(AA149="","",VLOOKUP(AA149,シフト記号表!$C$6:$L$47,10,FALSE))</f>
        <v/>
      </c>
      <c r="AB150" s="329" t="str">
        <f>IF(AB149="","",VLOOKUP(AB149,シフト記号表!$C$6:$L$47,10,FALSE))</f>
        <v/>
      </c>
      <c r="AC150" s="330" t="str">
        <f>IF(AC149="","",VLOOKUP(AC149,シフト記号表!$C$6:$L$47,10,FALSE))</f>
        <v/>
      </c>
      <c r="AD150" s="328" t="str">
        <f>IF(AD149="","",VLOOKUP(AD149,シフト記号表!$C$6:$L$47,10,FALSE))</f>
        <v/>
      </c>
      <c r="AE150" s="329" t="str">
        <f>IF(AE149="","",VLOOKUP(AE149,シフト記号表!$C$6:$L$47,10,FALSE))</f>
        <v/>
      </c>
      <c r="AF150" s="329" t="str">
        <f>IF(AF149="","",VLOOKUP(AF149,シフト記号表!$C$6:$L$47,10,FALSE))</f>
        <v/>
      </c>
      <c r="AG150" s="329" t="str">
        <f>IF(AG149="","",VLOOKUP(AG149,シフト記号表!$C$6:$L$47,10,FALSE))</f>
        <v/>
      </c>
      <c r="AH150" s="329" t="str">
        <f>IF(AH149="","",VLOOKUP(AH149,シフト記号表!$C$6:$L$47,10,FALSE))</f>
        <v/>
      </c>
      <c r="AI150" s="329" t="str">
        <f>IF(AI149="","",VLOOKUP(AI149,シフト記号表!$C$6:$L$47,10,FALSE))</f>
        <v/>
      </c>
      <c r="AJ150" s="330" t="str">
        <f>IF(AJ149="","",VLOOKUP(AJ149,シフト記号表!$C$6:$L$47,10,FALSE))</f>
        <v/>
      </c>
      <c r="AK150" s="328" t="str">
        <f>IF(AK149="","",VLOOKUP(AK149,シフト記号表!$C$6:$L$47,10,FALSE))</f>
        <v/>
      </c>
      <c r="AL150" s="329" t="str">
        <f>IF(AL149="","",VLOOKUP(AL149,シフト記号表!$C$6:$L$47,10,FALSE))</f>
        <v/>
      </c>
      <c r="AM150" s="329" t="str">
        <f>IF(AM149="","",VLOOKUP(AM149,シフト記号表!$C$6:$L$47,10,FALSE))</f>
        <v/>
      </c>
      <c r="AN150" s="329" t="str">
        <f>IF(AN149="","",VLOOKUP(AN149,シフト記号表!$C$6:$L$47,10,FALSE))</f>
        <v/>
      </c>
      <c r="AO150" s="329" t="str">
        <f>IF(AO149="","",VLOOKUP(AO149,シフト記号表!$C$6:$L$47,10,FALSE))</f>
        <v/>
      </c>
      <c r="AP150" s="329" t="str">
        <f>IF(AP149="","",VLOOKUP(AP149,シフト記号表!$C$6:$L$47,10,FALSE))</f>
        <v/>
      </c>
      <c r="AQ150" s="330" t="str">
        <f>IF(AQ149="","",VLOOKUP(AQ149,シフト記号表!$C$6:$L$47,10,FALSE))</f>
        <v/>
      </c>
      <c r="AR150" s="328" t="str">
        <f>IF(AR149="","",VLOOKUP(AR149,シフト記号表!$C$6:$L$47,10,FALSE))</f>
        <v/>
      </c>
      <c r="AS150" s="329" t="str">
        <f>IF(AS149="","",VLOOKUP(AS149,シフト記号表!$C$6:$L$47,10,FALSE))</f>
        <v/>
      </c>
      <c r="AT150" s="329" t="str">
        <f>IF(AT149="","",VLOOKUP(AT149,シフト記号表!$C$6:$L$47,10,FALSE))</f>
        <v/>
      </c>
      <c r="AU150" s="329" t="str">
        <f>IF(AU149="","",VLOOKUP(AU149,シフト記号表!$C$6:$L$47,10,FALSE))</f>
        <v/>
      </c>
      <c r="AV150" s="329" t="str">
        <f>IF(AV149="","",VLOOKUP(AV149,シフト記号表!$C$6:$L$47,10,FALSE))</f>
        <v/>
      </c>
      <c r="AW150" s="329" t="str">
        <f>IF(AW149="","",VLOOKUP(AW149,シフト記号表!$C$6:$L$47,10,FALSE))</f>
        <v/>
      </c>
      <c r="AX150" s="330" t="str">
        <f>IF(AX149="","",VLOOKUP(AX149,シフト記号表!$C$6:$L$47,10,FALSE))</f>
        <v/>
      </c>
      <c r="AY150" s="328" t="str">
        <f>IF(AY149="","",VLOOKUP(AY149,シフト記号表!$C$6:$L$47,10,FALSE))</f>
        <v/>
      </c>
      <c r="AZ150" s="329" t="str">
        <f>IF(AZ149="","",VLOOKUP(AZ149,シフト記号表!$C$6:$L$47,10,FALSE))</f>
        <v/>
      </c>
      <c r="BA150" s="329" t="str">
        <f>IF(BA149="","",VLOOKUP(BA149,シフト記号表!$C$6:$L$47,10,FALSE))</f>
        <v/>
      </c>
      <c r="BB150" s="967">
        <f>IF($BE$3="４週",SUM(W150:AX150),IF($BE$3="暦月",SUM(W150:BA150),""))</f>
        <v>0</v>
      </c>
      <c r="BC150" s="968"/>
      <c r="BD150" s="969">
        <f>IF($BE$3="４週",BB150/4,IF($BE$3="暦月",(BB150/($BE$8/7)),""))</f>
        <v>0</v>
      </c>
      <c r="BE150" s="968"/>
      <c r="BF150" s="964"/>
      <c r="BG150" s="965"/>
      <c r="BH150" s="965"/>
      <c r="BI150" s="965"/>
      <c r="BJ150" s="966"/>
    </row>
    <row r="151" spans="2:62" ht="20.25" hidden="1" customHeight="1">
      <c r="B151" s="970">
        <f>B149+1</f>
        <v>68</v>
      </c>
      <c r="C151" s="972"/>
      <c r="D151" s="973"/>
      <c r="E151" s="323"/>
      <c r="F151" s="324"/>
      <c r="G151" s="323"/>
      <c r="H151" s="324"/>
      <c r="I151" s="976"/>
      <c r="J151" s="977"/>
      <c r="K151" s="980"/>
      <c r="L151" s="981"/>
      <c r="M151" s="981"/>
      <c r="N151" s="973"/>
      <c r="O151" s="984"/>
      <c r="P151" s="985"/>
      <c r="Q151" s="985"/>
      <c r="R151" s="985"/>
      <c r="S151" s="986"/>
      <c r="T151" s="343" t="s">
        <v>682</v>
      </c>
      <c r="U151" s="344"/>
      <c r="V151" s="345"/>
      <c r="W151" s="336"/>
      <c r="X151" s="337"/>
      <c r="Y151" s="337"/>
      <c r="Z151" s="337"/>
      <c r="AA151" s="337"/>
      <c r="AB151" s="337"/>
      <c r="AC151" s="338"/>
      <c r="AD151" s="336"/>
      <c r="AE151" s="337"/>
      <c r="AF151" s="337"/>
      <c r="AG151" s="337"/>
      <c r="AH151" s="337"/>
      <c r="AI151" s="337"/>
      <c r="AJ151" s="338"/>
      <c r="AK151" s="336"/>
      <c r="AL151" s="337"/>
      <c r="AM151" s="337"/>
      <c r="AN151" s="337"/>
      <c r="AO151" s="337"/>
      <c r="AP151" s="337"/>
      <c r="AQ151" s="338"/>
      <c r="AR151" s="336"/>
      <c r="AS151" s="337"/>
      <c r="AT151" s="337"/>
      <c r="AU151" s="337"/>
      <c r="AV151" s="337"/>
      <c r="AW151" s="337"/>
      <c r="AX151" s="338"/>
      <c r="AY151" s="336"/>
      <c r="AZ151" s="337"/>
      <c r="BA151" s="339"/>
      <c r="BB151" s="990"/>
      <c r="BC151" s="991"/>
      <c r="BD151" s="949"/>
      <c r="BE151" s="950"/>
      <c r="BF151" s="951"/>
      <c r="BG151" s="952"/>
      <c r="BH151" s="952"/>
      <c r="BI151" s="952"/>
      <c r="BJ151" s="953"/>
    </row>
    <row r="152" spans="2:62" ht="20.25" hidden="1" customHeight="1">
      <c r="B152" s="993"/>
      <c r="C152" s="994"/>
      <c r="D152" s="995"/>
      <c r="E152" s="346"/>
      <c r="F152" s="347">
        <f>C151</f>
        <v>0</v>
      </c>
      <c r="G152" s="346"/>
      <c r="H152" s="347">
        <f>I151</f>
        <v>0</v>
      </c>
      <c r="I152" s="996"/>
      <c r="J152" s="997"/>
      <c r="K152" s="998"/>
      <c r="L152" s="999"/>
      <c r="M152" s="999"/>
      <c r="N152" s="995"/>
      <c r="O152" s="984"/>
      <c r="P152" s="985"/>
      <c r="Q152" s="985"/>
      <c r="R152" s="985"/>
      <c r="S152" s="986"/>
      <c r="T152" s="340" t="s">
        <v>687</v>
      </c>
      <c r="U152" s="341"/>
      <c r="V152" s="342"/>
      <c r="W152" s="328" t="str">
        <f>IF(W151="","",VLOOKUP(W151,シフト記号表!$C$6:$L$47,10,FALSE))</f>
        <v/>
      </c>
      <c r="X152" s="329" t="str">
        <f>IF(X151="","",VLOOKUP(X151,シフト記号表!$C$6:$L$47,10,FALSE))</f>
        <v/>
      </c>
      <c r="Y152" s="329" t="str">
        <f>IF(Y151="","",VLOOKUP(Y151,シフト記号表!$C$6:$L$47,10,FALSE))</f>
        <v/>
      </c>
      <c r="Z152" s="329" t="str">
        <f>IF(Z151="","",VLOOKUP(Z151,シフト記号表!$C$6:$L$47,10,FALSE))</f>
        <v/>
      </c>
      <c r="AA152" s="329" t="str">
        <f>IF(AA151="","",VLOOKUP(AA151,シフト記号表!$C$6:$L$47,10,FALSE))</f>
        <v/>
      </c>
      <c r="AB152" s="329" t="str">
        <f>IF(AB151="","",VLOOKUP(AB151,シフト記号表!$C$6:$L$47,10,FALSE))</f>
        <v/>
      </c>
      <c r="AC152" s="330" t="str">
        <f>IF(AC151="","",VLOOKUP(AC151,シフト記号表!$C$6:$L$47,10,FALSE))</f>
        <v/>
      </c>
      <c r="AD152" s="328" t="str">
        <f>IF(AD151="","",VLOOKUP(AD151,シフト記号表!$C$6:$L$47,10,FALSE))</f>
        <v/>
      </c>
      <c r="AE152" s="329" t="str">
        <f>IF(AE151="","",VLOOKUP(AE151,シフト記号表!$C$6:$L$47,10,FALSE))</f>
        <v/>
      </c>
      <c r="AF152" s="329" t="str">
        <f>IF(AF151="","",VLOOKUP(AF151,シフト記号表!$C$6:$L$47,10,FALSE))</f>
        <v/>
      </c>
      <c r="AG152" s="329" t="str">
        <f>IF(AG151="","",VLOOKUP(AG151,シフト記号表!$C$6:$L$47,10,FALSE))</f>
        <v/>
      </c>
      <c r="AH152" s="329" t="str">
        <f>IF(AH151="","",VLOOKUP(AH151,シフト記号表!$C$6:$L$47,10,FALSE))</f>
        <v/>
      </c>
      <c r="AI152" s="329" t="str">
        <f>IF(AI151="","",VLOOKUP(AI151,シフト記号表!$C$6:$L$47,10,FALSE))</f>
        <v/>
      </c>
      <c r="AJ152" s="330" t="str">
        <f>IF(AJ151="","",VLOOKUP(AJ151,シフト記号表!$C$6:$L$47,10,FALSE))</f>
        <v/>
      </c>
      <c r="AK152" s="328" t="str">
        <f>IF(AK151="","",VLOOKUP(AK151,シフト記号表!$C$6:$L$47,10,FALSE))</f>
        <v/>
      </c>
      <c r="AL152" s="329" t="str">
        <f>IF(AL151="","",VLOOKUP(AL151,シフト記号表!$C$6:$L$47,10,FALSE))</f>
        <v/>
      </c>
      <c r="AM152" s="329" t="str">
        <f>IF(AM151="","",VLOOKUP(AM151,シフト記号表!$C$6:$L$47,10,FALSE))</f>
        <v/>
      </c>
      <c r="AN152" s="329" t="str">
        <f>IF(AN151="","",VLOOKUP(AN151,シフト記号表!$C$6:$L$47,10,FALSE))</f>
        <v/>
      </c>
      <c r="AO152" s="329" t="str">
        <f>IF(AO151="","",VLOOKUP(AO151,シフト記号表!$C$6:$L$47,10,FALSE))</f>
        <v/>
      </c>
      <c r="AP152" s="329" t="str">
        <f>IF(AP151="","",VLOOKUP(AP151,シフト記号表!$C$6:$L$47,10,FALSE))</f>
        <v/>
      </c>
      <c r="AQ152" s="330" t="str">
        <f>IF(AQ151="","",VLOOKUP(AQ151,シフト記号表!$C$6:$L$47,10,FALSE))</f>
        <v/>
      </c>
      <c r="AR152" s="328" t="str">
        <f>IF(AR151="","",VLOOKUP(AR151,シフト記号表!$C$6:$L$47,10,FALSE))</f>
        <v/>
      </c>
      <c r="AS152" s="329" t="str">
        <f>IF(AS151="","",VLOOKUP(AS151,シフト記号表!$C$6:$L$47,10,FALSE))</f>
        <v/>
      </c>
      <c r="AT152" s="329" t="str">
        <f>IF(AT151="","",VLOOKUP(AT151,シフト記号表!$C$6:$L$47,10,FALSE))</f>
        <v/>
      </c>
      <c r="AU152" s="329" t="str">
        <f>IF(AU151="","",VLOOKUP(AU151,シフト記号表!$C$6:$L$47,10,FALSE))</f>
        <v/>
      </c>
      <c r="AV152" s="329" t="str">
        <f>IF(AV151="","",VLOOKUP(AV151,シフト記号表!$C$6:$L$47,10,FALSE))</f>
        <v/>
      </c>
      <c r="AW152" s="329" t="str">
        <f>IF(AW151="","",VLOOKUP(AW151,シフト記号表!$C$6:$L$47,10,FALSE))</f>
        <v/>
      </c>
      <c r="AX152" s="330" t="str">
        <f>IF(AX151="","",VLOOKUP(AX151,シフト記号表!$C$6:$L$47,10,FALSE))</f>
        <v/>
      </c>
      <c r="AY152" s="328" t="str">
        <f>IF(AY151="","",VLOOKUP(AY151,シフト記号表!$C$6:$L$47,10,FALSE))</f>
        <v/>
      </c>
      <c r="AZ152" s="329" t="str">
        <f>IF(AZ151="","",VLOOKUP(AZ151,シフト記号表!$C$6:$L$47,10,FALSE))</f>
        <v/>
      </c>
      <c r="BA152" s="329" t="str">
        <f>IF(BA151="","",VLOOKUP(BA151,シフト記号表!$C$6:$L$47,10,FALSE))</f>
        <v/>
      </c>
      <c r="BB152" s="967">
        <f>IF($BE$3="４週",SUM(W152:AX152),IF($BE$3="暦月",SUM(W152:BA152),""))</f>
        <v>0</v>
      </c>
      <c r="BC152" s="968"/>
      <c r="BD152" s="969">
        <f>IF($BE$3="４週",BB152/4,IF($BE$3="暦月",(BB152/($BE$8/7)),""))</f>
        <v>0</v>
      </c>
      <c r="BE152" s="968"/>
      <c r="BF152" s="964"/>
      <c r="BG152" s="965"/>
      <c r="BH152" s="965"/>
      <c r="BI152" s="965"/>
      <c r="BJ152" s="966"/>
    </row>
    <row r="153" spans="2:62" ht="20.25" hidden="1" customHeight="1">
      <c r="B153" s="970">
        <f>B151+1</f>
        <v>69</v>
      </c>
      <c r="C153" s="972"/>
      <c r="D153" s="973"/>
      <c r="E153" s="323"/>
      <c r="F153" s="324"/>
      <c r="G153" s="323"/>
      <c r="H153" s="324"/>
      <c r="I153" s="976"/>
      <c r="J153" s="977"/>
      <c r="K153" s="980"/>
      <c r="L153" s="981"/>
      <c r="M153" s="981"/>
      <c r="N153" s="973"/>
      <c r="O153" s="984"/>
      <c r="P153" s="985"/>
      <c r="Q153" s="985"/>
      <c r="R153" s="985"/>
      <c r="S153" s="986"/>
      <c r="T153" s="343" t="s">
        <v>682</v>
      </c>
      <c r="U153" s="344"/>
      <c r="V153" s="345"/>
      <c r="W153" s="336"/>
      <c r="X153" s="337"/>
      <c r="Y153" s="337"/>
      <c r="Z153" s="337"/>
      <c r="AA153" s="337"/>
      <c r="AB153" s="337"/>
      <c r="AC153" s="338"/>
      <c r="AD153" s="336"/>
      <c r="AE153" s="337"/>
      <c r="AF153" s="337"/>
      <c r="AG153" s="337"/>
      <c r="AH153" s="337"/>
      <c r="AI153" s="337"/>
      <c r="AJ153" s="338"/>
      <c r="AK153" s="336"/>
      <c r="AL153" s="337"/>
      <c r="AM153" s="337"/>
      <c r="AN153" s="337"/>
      <c r="AO153" s="337"/>
      <c r="AP153" s="337"/>
      <c r="AQ153" s="338"/>
      <c r="AR153" s="336"/>
      <c r="AS153" s="337"/>
      <c r="AT153" s="337"/>
      <c r="AU153" s="337"/>
      <c r="AV153" s="337"/>
      <c r="AW153" s="337"/>
      <c r="AX153" s="338"/>
      <c r="AY153" s="336"/>
      <c r="AZ153" s="337"/>
      <c r="BA153" s="339"/>
      <c r="BB153" s="990"/>
      <c r="BC153" s="991"/>
      <c r="BD153" s="949"/>
      <c r="BE153" s="950"/>
      <c r="BF153" s="951"/>
      <c r="BG153" s="952"/>
      <c r="BH153" s="952"/>
      <c r="BI153" s="952"/>
      <c r="BJ153" s="953"/>
    </row>
    <row r="154" spans="2:62" ht="20.25" hidden="1" customHeight="1">
      <c r="B154" s="993"/>
      <c r="C154" s="994"/>
      <c r="D154" s="995"/>
      <c r="E154" s="346"/>
      <c r="F154" s="347">
        <f>C153</f>
        <v>0</v>
      </c>
      <c r="G154" s="346"/>
      <c r="H154" s="347">
        <f>I153</f>
        <v>0</v>
      </c>
      <c r="I154" s="996"/>
      <c r="J154" s="997"/>
      <c r="K154" s="998"/>
      <c r="L154" s="999"/>
      <c r="M154" s="999"/>
      <c r="N154" s="995"/>
      <c r="O154" s="984"/>
      <c r="P154" s="985"/>
      <c r="Q154" s="985"/>
      <c r="R154" s="985"/>
      <c r="S154" s="986"/>
      <c r="T154" s="340" t="s">
        <v>687</v>
      </c>
      <c r="U154" s="341"/>
      <c r="V154" s="342"/>
      <c r="W154" s="328" t="str">
        <f>IF(W153="","",VLOOKUP(W153,シフト記号表!$C$6:$L$47,10,FALSE))</f>
        <v/>
      </c>
      <c r="X154" s="329" t="str">
        <f>IF(X153="","",VLOOKUP(X153,シフト記号表!$C$6:$L$47,10,FALSE))</f>
        <v/>
      </c>
      <c r="Y154" s="329" t="str">
        <f>IF(Y153="","",VLOOKUP(Y153,シフト記号表!$C$6:$L$47,10,FALSE))</f>
        <v/>
      </c>
      <c r="Z154" s="329" t="str">
        <f>IF(Z153="","",VLOOKUP(Z153,シフト記号表!$C$6:$L$47,10,FALSE))</f>
        <v/>
      </c>
      <c r="AA154" s="329" t="str">
        <f>IF(AA153="","",VLOOKUP(AA153,シフト記号表!$C$6:$L$47,10,FALSE))</f>
        <v/>
      </c>
      <c r="AB154" s="329" t="str">
        <f>IF(AB153="","",VLOOKUP(AB153,シフト記号表!$C$6:$L$47,10,FALSE))</f>
        <v/>
      </c>
      <c r="AC154" s="330" t="str">
        <f>IF(AC153="","",VLOOKUP(AC153,シフト記号表!$C$6:$L$47,10,FALSE))</f>
        <v/>
      </c>
      <c r="AD154" s="328" t="str">
        <f>IF(AD153="","",VLOOKUP(AD153,シフト記号表!$C$6:$L$47,10,FALSE))</f>
        <v/>
      </c>
      <c r="AE154" s="329" t="str">
        <f>IF(AE153="","",VLOOKUP(AE153,シフト記号表!$C$6:$L$47,10,FALSE))</f>
        <v/>
      </c>
      <c r="AF154" s="329" t="str">
        <f>IF(AF153="","",VLOOKUP(AF153,シフト記号表!$C$6:$L$47,10,FALSE))</f>
        <v/>
      </c>
      <c r="AG154" s="329" t="str">
        <f>IF(AG153="","",VLOOKUP(AG153,シフト記号表!$C$6:$L$47,10,FALSE))</f>
        <v/>
      </c>
      <c r="AH154" s="329" t="str">
        <f>IF(AH153="","",VLOOKUP(AH153,シフト記号表!$C$6:$L$47,10,FALSE))</f>
        <v/>
      </c>
      <c r="AI154" s="329" t="str">
        <f>IF(AI153="","",VLOOKUP(AI153,シフト記号表!$C$6:$L$47,10,FALSE))</f>
        <v/>
      </c>
      <c r="AJ154" s="330" t="str">
        <f>IF(AJ153="","",VLOOKUP(AJ153,シフト記号表!$C$6:$L$47,10,FALSE))</f>
        <v/>
      </c>
      <c r="AK154" s="328" t="str">
        <f>IF(AK153="","",VLOOKUP(AK153,シフト記号表!$C$6:$L$47,10,FALSE))</f>
        <v/>
      </c>
      <c r="AL154" s="329" t="str">
        <f>IF(AL153="","",VLOOKUP(AL153,シフト記号表!$C$6:$L$47,10,FALSE))</f>
        <v/>
      </c>
      <c r="AM154" s="329" t="str">
        <f>IF(AM153="","",VLOOKUP(AM153,シフト記号表!$C$6:$L$47,10,FALSE))</f>
        <v/>
      </c>
      <c r="AN154" s="329" t="str">
        <f>IF(AN153="","",VLOOKUP(AN153,シフト記号表!$C$6:$L$47,10,FALSE))</f>
        <v/>
      </c>
      <c r="AO154" s="329" t="str">
        <f>IF(AO153="","",VLOOKUP(AO153,シフト記号表!$C$6:$L$47,10,FALSE))</f>
        <v/>
      </c>
      <c r="AP154" s="329" t="str">
        <f>IF(AP153="","",VLOOKUP(AP153,シフト記号表!$C$6:$L$47,10,FALSE))</f>
        <v/>
      </c>
      <c r="AQ154" s="330" t="str">
        <f>IF(AQ153="","",VLOOKUP(AQ153,シフト記号表!$C$6:$L$47,10,FALSE))</f>
        <v/>
      </c>
      <c r="AR154" s="328" t="str">
        <f>IF(AR153="","",VLOOKUP(AR153,シフト記号表!$C$6:$L$47,10,FALSE))</f>
        <v/>
      </c>
      <c r="AS154" s="329" t="str">
        <f>IF(AS153="","",VLOOKUP(AS153,シフト記号表!$C$6:$L$47,10,FALSE))</f>
        <v/>
      </c>
      <c r="AT154" s="329" t="str">
        <f>IF(AT153="","",VLOOKUP(AT153,シフト記号表!$C$6:$L$47,10,FALSE))</f>
        <v/>
      </c>
      <c r="AU154" s="329" t="str">
        <f>IF(AU153="","",VLOOKUP(AU153,シフト記号表!$C$6:$L$47,10,FALSE))</f>
        <v/>
      </c>
      <c r="AV154" s="329" t="str">
        <f>IF(AV153="","",VLOOKUP(AV153,シフト記号表!$C$6:$L$47,10,FALSE))</f>
        <v/>
      </c>
      <c r="AW154" s="329" t="str">
        <f>IF(AW153="","",VLOOKUP(AW153,シフト記号表!$C$6:$L$47,10,FALSE))</f>
        <v/>
      </c>
      <c r="AX154" s="330" t="str">
        <f>IF(AX153="","",VLOOKUP(AX153,シフト記号表!$C$6:$L$47,10,FALSE))</f>
        <v/>
      </c>
      <c r="AY154" s="328" t="str">
        <f>IF(AY153="","",VLOOKUP(AY153,シフト記号表!$C$6:$L$47,10,FALSE))</f>
        <v/>
      </c>
      <c r="AZ154" s="329" t="str">
        <f>IF(AZ153="","",VLOOKUP(AZ153,シフト記号表!$C$6:$L$47,10,FALSE))</f>
        <v/>
      </c>
      <c r="BA154" s="329" t="str">
        <f>IF(BA153="","",VLOOKUP(BA153,シフト記号表!$C$6:$L$47,10,FALSE))</f>
        <v/>
      </c>
      <c r="BB154" s="967">
        <f>IF($BE$3="４週",SUM(W154:AX154),IF($BE$3="暦月",SUM(W154:BA154),""))</f>
        <v>0</v>
      </c>
      <c r="BC154" s="968"/>
      <c r="BD154" s="969">
        <f>IF($BE$3="４週",BB154/4,IF($BE$3="暦月",(BB154/($BE$8/7)),""))</f>
        <v>0</v>
      </c>
      <c r="BE154" s="968"/>
      <c r="BF154" s="964"/>
      <c r="BG154" s="965"/>
      <c r="BH154" s="965"/>
      <c r="BI154" s="965"/>
      <c r="BJ154" s="966"/>
    </row>
    <row r="155" spans="2:62" ht="20.25" hidden="1" customHeight="1">
      <c r="B155" s="970">
        <f>B153+1</f>
        <v>70</v>
      </c>
      <c r="C155" s="972"/>
      <c r="D155" s="973"/>
      <c r="E155" s="323"/>
      <c r="F155" s="324"/>
      <c r="G155" s="323"/>
      <c r="H155" s="324"/>
      <c r="I155" s="976"/>
      <c r="J155" s="977"/>
      <c r="K155" s="980"/>
      <c r="L155" s="981"/>
      <c r="M155" s="981"/>
      <c r="N155" s="973"/>
      <c r="O155" s="984"/>
      <c r="P155" s="985"/>
      <c r="Q155" s="985"/>
      <c r="R155" s="985"/>
      <c r="S155" s="986"/>
      <c r="T155" s="343" t="s">
        <v>682</v>
      </c>
      <c r="U155" s="344"/>
      <c r="V155" s="345"/>
      <c r="W155" s="336"/>
      <c r="X155" s="337"/>
      <c r="Y155" s="337"/>
      <c r="Z155" s="337"/>
      <c r="AA155" s="337"/>
      <c r="AB155" s="337"/>
      <c r="AC155" s="338"/>
      <c r="AD155" s="336"/>
      <c r="AE155" s="337"/>
      <c r="AF155" s="337"/>
      <c r="AG155" s="337"/>
      <c r="AH155" s="337"/>
      <c r="AI155" s="337"/>
      <c r="AJ155" s="338"/>
      <c r="AK155" s="336"/>
      <c r="AL155" s="337"/>
      <c r="AM155" s="337"/>
      <c r="AN155" s="337"/>
      <c r="AO155" s="337"/>
      <c r="AP155" s="337"/>
      <c r="AQ155" s="338"/>
      <c r="AR155" s="336"/>
      <c r="AS155" s="337"/>
      <c r="AT155" s="337"/>
      <c r="AU155" s="337"/>
      <c r="AV155" s="337"/>
      <c r="AW155" s="337"/>
      <c r="AX155" s="338"/>
      <c r="AY155" s="336"/>
      <c r="AZ155" s="337"/>
      <c r="BA155" s="339"/>
      <c r="BB155" s="990"/>
      <c r="BC155" s="991"/>
      <c r="BD155" s="949"/>
      <c r="BE155" s="950"/>
      <c r="BF155" s="951"/>
      <c r="BG155" s="952"/>
      <c r="BH155" s="952"/>
      <c r="BI155" s="952"/>
      <c r="BJ155" s="953"/>
    </row>
    <row r="156" spans="2:62" ht="20.25" hidden="1" customHeight="1">
      <c r="B156" s="993"/>
      <c r="C156" s="994"/>
      <c r="D156" s="995"/>
      <c r="E156" s="346"/>
      <c r="F156" s="347">
        <f>C155</f>
        <v>0</v>
      </c>
      <c r="G156" s="346"/>
      <c r="H156" s="347">
        <f>I155</f>
        <v>0</v>
      </c>
      <c r="I156" s="996"/>
      <c r="J156" s="997"/>
      <c r="K156" s="998"/>
      <c r="L156" s="999"/>
      <c r="M156" s="999"/>
      <c r="N156" s="995"/>
      <c r="O156" s="984"/>
      <c r="P156" s="985"/>
      <c r="Q156" s="985"/>
      <c r="R156" s="985"/>
      <c r="S156" s="986"/>
      <c r="T156" s="340" t="s">
        <v>687</v>
      </c>
      <c r="U156" s="341"/>
      <c r="V156" s="342"/>
      <c r="W156" s="328" t="str">
        <f>IF(W155="","",VLOOKUP(W155,シフト記号表!$C$6:$L$47,10,FALSE))</f>
        <v/>
      </c>
      <c r="X156" s="329" t="str">
        <f>IF(X155="","",VLOOKUP(X155,シフト記号表!$C$6:$L$47,10,FALSE))</f>
        <v/>
      </c>
      <c r="Y156" s="329" t="str">
        <f>IF(Y155="","",VLOOKUP(Y155,シフト記号表!$C$6:$L$47,10,FALSE))</f>
        <v/>
      </c>
      <c r="Z156" s="329" t="str">
        <f>IF(Z155="","",VLOOKUP(Z155,シフト記号表!$C$6:$L$47,10,FALSE))</f>
        <v/>
      </c>
      <c r="AA156" s="329" t="str">
        <f>IF(AA155="","",VLOOKUP(AA155,シフト記号表!$C$6:$L$47,10,FALSE))</f>
        <v/>
      </c>
      <c r="AB156" s="329" t="str">
        <f>IF(AB155="","",VLOOKUP(AB155,シフト記号表!$C$6:$L$47,10,FALSE))</f>
        <v/>
      </c>
      <c r="AC156" s="330" t="str">
        <f>IF(AC155="","",VLOOKUP(AC155,シフト記号表!$C$6:$L$47,10,FALSE))</f>
        <v/>
      </c>
      <c r="AD156" s="328" t="str">
        <f>IF(AD155="","",VLOOKUP(AD155,シフト記号表!$C$6:$L$47,10,FALSE))</f>
        <v/>
      </c>
      <c r="AE156" s="329" t="str">
        <f>IF(AE155="","",VLOOKUP(AE155,シフト記号表!$C$6:$L$47,10,FALSE))</f>
        <v/>
      </c>
      <c r="AF156" s="329" t="str">
        <f>IF(AF155="","",VLOOKUP(AF155,シフト記号表!$C$6:$L$47,10,FALSE))</f>
        <v/>
      </c>
      <c r="AG156" s="329" t="str">
        <f>IF(AG155="","",VLOOKUP(AG155,シフト記号表!$C$6:$L$47,10,FALSE))</f>
        <v/>
      </c>
      <c r="AH156" s="329" t="str">
        <f>IF(AH155="","",VLOOKUP(AH155,シフト記号表!$C$6:$L$47,10,FALSE))</f>
        <v/>
      </c>
      <c r="AI156" s="329" t="str">
        <f>IF(AI155="","",VLOOKUP(AI155,シフト記号表!$C$6:$L$47,10,FALSE))</f>
        <v/>
      </c>
      <c r="AJ156" s="330" t="str">
        <f>IF(AJ155="","",VLOOKUP(AJ155,シフト記号表!$C$6:$L$47,10,FALSE))</f>
        <v/>
      </c>
      <c r="AK156" s="328" t="str">
        <f>IF(AK155="","",VLOOKUP(AK155,シフト記号表!$C$6:$L$47,10,FALSE))</f>
        <v/>
      </c>
      <c r="AL156" s="329" t="str">
        <f>IF(AL155="","",VLOOKUP(AL155,シフト記号表!$C$6:$L$47,10,FALSE))</f>
        <v/>
      </c>
      <c r="AM156" s="329" t="str">
        <f>IF(AM155="","",VLOOKUP(AM155,シフト記号表!$C$6:$L$47,10,FALSE))</f>
        <v/>
      </c>
      <c r="AN156" s="329" t="str">
        <f>IF(AN155="","",VLOOKUP(AN155,シフト記号表!$C$6:$L$47,10,FALSE))</f>
        <v/>
      </c>
      <c r="AO156" s="329" t="str">
        <f>IF(AO155="","",VLOOKUP(AO155,シフト記号表!$C$6:$L$47,10,FALSE))</f>
        <v/>
      </c>
      <c r="AP156" s="329" t="str">
        <f>IF(AP155="","",VLOOKUP(AP155,シフト記号表!$C$6:$L$47,10,FALSE))</f>
        <v/>
      </c>
      <c r="AQ156" s="330" t="str">
        <f>IF(AQ155="","",VLOOKUP(AQ155,シフト記号表!$C$6:$L$47,10,FALSE))</f>
        <v/>
      </c>
      <c r="AR156" s="328" t="str">
        <f>IF(AR155="","",VLOOKUP(AR155,シフト記号表!$C$6:$L$47,10,FALSE))</f>
        <v/>
      </c>
      <c r="AS156" s="329" t="str">
        <f>IF(AS155="","",VLOOKUP(AS155,シフト記号表!$C$6:$L$47,10,FALSE))</f>
        <v/>
      </c>
      <c r="AT156" s="329" t="str">
        <f>IF(AT155="","",VLOOKUP(AT155,シフト記号表!$C$6:$L$47,10,FALSE))</f>
        <v/>
      </c>
      <c r="AU156" s="329" t="str">
        <f>IF(AU155="","",VLOOKUP(AU155,シフト記号表!$C$6:$L$47,10,FALSE))</f>
        <v/>
      </c>
      <c r="AV156" s="329" t="str">
        <f>IF(AV155="","",VLOOKUP(AV155,シフト記号表!$C$6:$L$47,10,FALSE))</f>
        <v/>
      </c>
      <c r="AW156" s="329" t="str">
        <f>IF(AW155="","",VLOOKUP(AW155,シフト記号表!$C$6:$L$47,10,FALSE))</f>
        <v/>
      </c>
      <c r="AX156" s="330" t="str">
        <f>IF(AX155="","",VLOOKUP(AX155,シフト記号表!$C$6:$L$47,10,FALSE))</f>
        <v/>
      </c>
      <c r="AY156" s="328" t="str">
        <f>IF(AY155="","",VLOOKUP(AY155,シフト記号表!$C$6:$L$47,10,FALSE))</f>
        <v/>
      </c>
      <c r="AZ156" s="329" t="str">
        <f>IF(AZ155="","",VLOOKUP(AZ155,シフト記号表!$C$6:$L$47,10,FALSE))</f>
        <v/>
      </c>
      <c r="BA156" s="329" t="str">
        <f>IF(BA155="","",VLOOKUP(BA155,シフト記号表!$C$6:$L$47,10,FALSE))</f>
        <v/>
      </c>
      <c r="BB156" s="967">
        <f>IF($BE$3="４週",SUM(W156:AX156),IF($BE$3="暦月",SUM(W156:BA156),""))</f>
        <v>0</v>
      </c>
      <c r="BC156" s="968"/>
      <c r="BD156" s="969">
        <f>IF($BE$3="４週",BB156/4,IF($BE$3="暦月",(BB156/($BE$8/7)),""))</f>
        <v>0</v>
      </c>
      <c r="BE156" s="968"/>
      <c r="BF156" s="964"/>
      <c r="BG156" s="965"/>
      <c r="BH156" s="965"/>
      <c r="BI156" s="965"/>
      <c r="BJ156" s="966"/>
    </row>
    <row r="157" spans="2:62" ht="20.25" hidden="1" customHeight="1">
      <c r="B157" s="970">
        <f>B155+1</f>
        <v>71</v>
      </c>
      <c r="C157" s="972"/>
      <c r="D157" s="973"/>
      <c r="E157" s="323"/>
      <c r="F157" s="324"/>
      <c r="G157" s="323"/>
      <c r="H157" s="324"/>
      <c r="I157" s="976"/>
      <c r="J157" s="977"/>
      <c r="K157" s="980"/>
      <c r="L157" s="981"/>
      <c r="M157" s="981"/>
      <c r="N157" s="973"/>
      <c r="O157" s="984"/>
      <c r="P157" s="985"/>
      <c r="Q157" s="985"/>
      <c r="R157" s="985"/>
      <c r="S157" s="986"/>
      <c r="T157" s="343" t="s">
        <v>682</v>
      </c>
      <c r="U157" s="344"/>
      <c r="V157" s="345"/>
      <c r="W157" s="336"/>
      <c r="X157" s="337"/>
      <c r="Y157" s="337"/>
      <c r="Z157" s="337"/>
      <c r="AA157" s="337"/>
      <c r="AB157" s="337"/>
      <c r="AC157" s="338"/>
      <c r="AD157" s="336"/>
      <c r="AE157" s="337"/>
      <c r="AF157" s="337"/>
      <c r="AG157" s="337"/>
      <c r="AH157" s="337"/>
      <c r="AI157" s="337"/>
      <c r="AJ157" s="338"/>
      <c r="AK157" s="336"/>
      <c r="AL157" s="337"/>
      <c r="AM157" s="337"/>
      <c r="AN157" s="337"/>
      <c r="AO157" s="337"/>
      <c r="AP157" s="337"/>
      <c r="AQ157" s="338"/>
      <c r="AR157" s="336"/>
      <c r="AS157" s="337"/>
      <c r="AT157" s="337"/>
      <c r="AU157" s="337"/>
      <c r="AV157" s="337"/>
      <c r="AW157" s="337"/>
      <c r="AX157" s="338"/>
      <c r="AY157" s="336"/>
      <c r="AZ157" s="337"/>
      <c r="BA157" s="339"/>
      <c r="BB157" s="990"/>
      <c r="BC157" s="991"/>
      <c r="BD157" s="949"/>
      <c r="BE157" s="950"/>
      <c r="BF157" s="951"/>
      <c r="BG157" s="952"/>
      <c r="BH157" s="952"/>
      <c r="BI157" s="952"/>
      <c r="BJ157" s="953"/>
    </row>
    <row r="158" spans="2:62" ht="20.25" hidden="1" customHeight="1">
      <c r="B158" s="993"/>
      <c r="C158" s="994"/>
      <c r="D158" s="995"/>
      <c r="E158" s="346"/>
      <c r="F158" s="347">
        <f>C157</f>
        <v>0</v>
      </c>
      <c r="G158" s="346"/>
      <c r="H158" s="347">
        <f>I157</f>
        <v>0</v>
      </c>
      <c r="I158" s="996"/>
      <c r="J158" s="997"/>
      <c r="K158" s="998"/>
      <c r="L158" s="999"/>
      <c r="M158" s="999"/>
      <c r="N158" s="995"/>
      <c r="O158" s="984"/>
      <c r="P158" s="985"/>
      <c r="Q158" s="985"/>
      <c r="R158" s="985"/>
      <c r="S158" s="986"/>
      <c r="T158" s="340" t="s">
        <v>687</v>
      </c>
      <c r="U158" s="341"/>
      <c r="V158" s="342"/>
      <c r="W158" s="328" t="str">
        <f>IF(W157="","",VLOOKUP(W157,シフト記号表!$C$6:$L$47,10,FALSE))</f>
        <v/>
      </c>
      <c r="X158" s="329" t="str">
        <f>IF(X157="","",VLOOKUP(X157,シフト記号表!$C$6:$L$47,10,FALSE))</f>
        <v/>
      </c>
      <c r="Y158" s="329" t="str">
        <f>IF(Y157="","",VLOOKUP(Y157,シフト記号表!$C$6:$L$47,10,FALSE))</f>
        <v/>
      </c>
      <c r="Z158" s="329" t="str">
        <f>IF(Z157="","",VLOOKUP(Z157,シフト記号表!$C$6:$L$47,10,FALSE))</f>
        <v/>
      </c>
      <c r="AA158" s="329" t="str">
        <f>IF(AA157="","",VLOOKUP(AA157,シフト記号表!$C$6:$L$47,10,FALSE))</f>
        <v/>
      </c>
      <c r="AB158" s="329" t="str">
        <f>IF(AB157="","",VLOOKUP(AB157,シフト記号表!$C$6:$L$47,10,FALSE))</f>
        <v/>
      </c>
      <c r="AC158" s="330" t="str">
        <f>IF(AC157="","",VLOOKUP(AC157,シフト記号表!$C$6:$L$47,10,FALSE))</f>
        <v/>
      </c>
      <c r="AD158" s="328" t="str">
        <f>IF(AD157="","",VLOOKUP(AD157,シフト記号表!$C$6:$L$47,10,FALSE))</f>
        <v/>
      </c>
      <c r="AE158" s="329" t="str">
        <f>IF(AE157="","",VLOOKUP(AE157,シフト記号表!$C$6:$L$47,10,FALSE))</f>
        <v/>
      </c>
      <c r="AF158" s="329" t="str">
        <f>IF(AF157="","",VLOOKUP(AF157,シフト記号表!$C$6:$L$47,10,FALSE))</f>
        <v/>
      </c>
      <c r="AG158" s="329" t="str">
        <f>IF(AG157="","",VLOOKUP(AG157,シフト記号表!$C$6:$L$47,10,FALSE))</f>
        <v/>
      </c>
      <c r="AH158" s="329" t="str">
        <f>IF(AH157="","",VLOOKUP(AH157,シフト記号表!$C$6:$L$47,10,FALSE))</f>
        <v/>
      </c>
      <c r="AI158" s="329" t="str">
        <f>IF(AI157="","",VLOOKUP(AI157,シフト記号表!$C$6:$L$47,10,FALSE))</f>
        <v/>
      </c>
      <c r="AJ158" s="330" t="str">
        <f>IF(AJ157="","",VLOOKUP(AJ157,シフト記号表!$C$6:$L$47,10,FALSE))</f>
        <v/>
      </c>
      <c r="AK158" s="328" t="str">
        <f>IF(AK157="","",VLOOKUP(AK157,シフト記号表!$C$6:$L$47,10,FALSE))</f>
        <v/>
      </c>
      <c r="AL158" s="329" t="str">
        <f>IF(AL157="","",VLOOKUP(AL157,シフト記号表!$C$6:$L$47,10,FALSE))</f>
        <v/>
      </c>
      <c r="AM158" s="329" t="str">
        <f>IF(AM157="","",VLOOKUP(AM157,シフト記号表!$C$6:$L$47,10,FALSE))</f>
        <v/>
      </c>
      <c r="AN158" s="329" t="str">
        <f>IF(AN157="","",VLOOKUP(AN157,シフト記号表!$C$6:$L$47,10,FALSE))</f>
        <v/>
      </c>
      <c r="AO158" s="329" t="str">
        <f>IF(AO157="","",VLOOKUP(AO157,シフト記号表!$C$6:$L$47,10,FALSE))</f>
        <v/>
      </c>
      <c r="AP158" s="329" t="str">
        <f>IF(AP157="","",VLOOKUP(AP157,シフト記号表!$C$6:$L$47,10,FALSE))</f>
        <v/>
      </c>
      <c r="AQ158" s="330" t="str">
        <f>IF(AQ157="","",VLOOKUP(AQ157,シフト記号表!$C$6:$L$47,10,FALSE))</f>
        <v/>
      </c>
      <c r="AR158" s="328" t="str">
        <f>IF(AR157="","",VLOOKUP(AR157,シフト記号表!$C$6:$L$47,10,FALSE))</f>
        <v/>
      </c>
      <c r="AS158" s="329" t="str">
        <f>IF(AS157="","",VLOOKUP(AS157,シフト記号表!$C$6:$L$47,10,FALSE))</f>
        <v/>
      </c>
      <c r="AT158" s="329" t="str">
        <f>IF(AT157="","",VLOOKUP(AT157,シフト記号表!$C$6:$L$47,10,FALSE))</f>
        <v/>
      </c>
      <c r="AU158" s="329" t="str">
        <f>IF(AU157="","",VLOOKUP(AU157,シフト記号表!$C$6:$L$47,10,FALSE))</f>
        <v/>
      </c>
      <c r="AV158" s="329" t="str">
        <f>IF(AV157="","",VLOOKUP(AV157,シフト記号表!$C$6:$L$47,10,FALSE))</f>
        <v/>
      </c>
      <c r="AW158" s="329" t="str">
        <f>IF(AW157="","",VLOOKUP(AW157,シフト記号表!$C$6:$L$47,10,FALSE))</f>
        <v/>
      </c>
      <c r="AX158" s="330" t="str">
        <f>IF(AX157="","",VLOOKUP(AX157,シフト記号表!$C$6:$L$47,10,FALSE))</f>
        <v/>
      </c>
      <c r="AY158" s="328" t="str">
        <f>IF(AY157="","",VLOOKUP(AY157,シフト記号表!$C$6:$L$47,10,FALSE))</f>
        <v/>
      </c>
      <c r="AZ158" s="329" t="str">
        <f>IF(AZ157="","",VLOOKUP(AZ157,シフト記号表!$C$6:$L$47,10,FALSE))</f>
        <v/>
      </c>
      <c r="BA158" s="329" t="str">
        <f>IF(BA157="","",VLOOKUP(BA157,シフト記号表!$C$6:$L$47,10,FALSE))</f>
        <v/>
      </c>
      <c r="BB158" s="967">
        <f>IF($BE$3="４週",SUM(W158:AX158),IF($BE$3="暦月",SUM(W158:BA158),""))</f>
        <v>0</v>
      </c>
      <c r="BC158" s="968"/>
      <c r="BD158" s="969">
        <f>IF($BE$3="４週",BB158/4,IF($BE$3="暦月",(BB158/($BE$8/7)),""))</f>
        <v>0</v>
      </c>
      <c r="BE158" s="968"/>
      <c r="BF158" s="964"/>
      <c r="BG158" s="965"/>
      <c r="BH158" s="965"/>
      <c r="BI158" s="965"/>
      <c r="BJ158" s="966"/>
    </row>
    <row r="159" spans="2:62" ht="20.25" hidden="1" customHeight="1">
      <c r="B159" s="970">
        <f>B157+1</f>
        <v>72</v>
      </c>
      <c r="C159" s="972"/>
      <c r="D159" s="973"/>
      <c r="E159" s="323"/>
      <c r="F159" s="324"/>
      <c r="G159" s="323"/>
      <c r="H159" s="324"/>
      <c r="I159" s="976"/>
      <c r="J159" s="977"/>
      <c r="K159" s="980"/>
      <c r="L159" s="981"/>
      <c r="M159" s="981"/>
      <c r="N159" s="973"/>
      <c r="O159" s="984"/>
      <c r="P159" s="985"/>
      <c r="Q159" s="985"/>
      <c r="R159" s="985"/>
      <c r="S159" s="986"/>
      <c r="T159" s="343" t="s">
        <v>682</v>
      </c>
      <c r="U159" s="344"/>
      <c r="V159" s="345"/>
      <c r="W159" s="336"/>
      <c r="X159" s="337"/>
      <c r="Y159" s="337"/>
      <c r="Z159" s="337"/>
      <c r="AA159" s="337"/>
      <c r="AB159" s="337"/>
      <c r="AC159" s="338"/>
      <c r="AD159" s="336"/>
      <c r="AE159" s="337"/>
      <c r="AF159" s="337"/>
      <c r="AG159" s="337"/>
      <c r="AH159" s="337"/>
      <c r="AI159" s="337"/>
      <c r="AJ159" s="338"/>
      <c r="AK159" s="336"/>
      <c r="AL159" s="337"/>
      <c r="AM159" s="337"/>
      <c r="AN159" s="337"/>
      <c r="AO159" s="337"/>
      <c r="AP159" s="337"/>
      <c r="AQ159" s="338"/>
      <c r="AR159" s="336"/>
      <c r="AS159" s="337"/>
      <c r="AT159" s="337"/>
      <c r="AU159" s="337"/>
      <c r="AV159" s="337"/>
      <c r="AW159" s="337"/>
      <c r="AX159" s="338"/>
      <c r="AY159" s="336"/>
      <c r="AZ159" s="337"/>
      <c r="BA159" s="339"/>
      <c r="BB159" s="990"/>
      <c r="BC159" s="991"/>
      <c r="BD159" s="949"/>
      <c r="BE159" s="950"/>
      <c r="BF159" s="951"/>
      <c r="BG159" s="952"/>
      <c r="BH159" s="952"/>
      <c r="BI159" s="952"/>
      <c r="BJ159" s="953"/>
    </row>
    <row r="160" spans="2:62" ht="20.25" hidden="1" customHeight="1">
      <c r="B160" s="993"/>
      <c r="C160" s="994"/>
      <c r="D160" s="995"/>
      <c r="E160" s="346"/>
      <c r="F160" s="347">
        <f>C159</f>
        <v>0</v>
      </c>
      <c r="G160" s="346"/>
      <c r="H160" s="347">
        <f>I159</f>
        <v>0</v>
      </c>
      <c r="I160" s="996"/>
      <c r="J160" s="997"/>
      <c r="K160" s="998"/>
      <c r="L160" s="999"/>
      <c r="M160" s="999"/>
      <c r="N160" s="995"/>
      <c r="O160" s="984"/>
      <c r="P160" s="985"/>
      <c r="Q160" s="985"/>
      <c r="R160" s="985"/>
      <c r="S160" s="986"/>
      <c r="T160" s="340" t="s">
        <v>687</v>
      </c>
      <c r="U160" s="341"/>
      <c r="V160" s="342"/>
      <c r="W160" s="328" t="str">
        <f>IF(W159="","",VLOOKUP(W159,シフト記号表!$C$6:$L$47,10,FALSE))</f>
        <v/>
      </c>
      <c r="X160" s="329" t="str">
        <f>IF(X159="","",VLOOKUP(X159,シフト記号表!$C$6:$L$47,10,FALSE))</f>
        <v/>
      </c>
      <c r="Y160" s="329" t="str">
        <f>IF(Y159="","",VLOOKUP(Y159,シフト記号表!$C$6:$L$47,10,FALSE))</f>
        <v/>
      </c>
      <c r="Z160" s="329" t="str">
        <f>IF(Z159="","",VLOOKUP(Z159,シフト記号表!$C$6:$L$47,10,FALSE))</f>
        <v/>
      </c>
      <c r="AA160" s="329" t="str">
        <f>IF(AA159="","",VLOOKUP(AA159,シフト記号表!$C$6:$L$47,10,FALSE))</f>
        <v/>
      </c>
      <c r="AB160" s="329" t="str">
        <f>IF(AB159="","",VLOOKUP(AB159,シフト記号表!$C$6:$L$47,10,FALSE))</f>
        <v/>
      </c>
      <c r="AC160" s="330" t="str">
        <f>IF(AC159="","",VLOOKUP(AC159,シフト記号表!$C$6:$L$47,10,FALSE))</f>
        <v/>
      </c>
      <c r="AD160" s="328" t="str">
        <f>IF(AD159="","",VLOOKUP(AD159,シフト記号表!$C$6:$L$47,10,FALSE))</f>
        <v/>
      </c>
      <c r="AE160" s="329" t="str">
        <f>IF(AE159="","",VLOOKUP(AE159,シフト記号表!$C$6:$L$47,10,FALSE))</f>
        <v/>
      </c>
      <c r="AF160" s="329" t="str">
        <f>IF(AF159="","",VLOOKUP(AF159,シフト記号表!$C$6:$L$47,10,FALSE))</f>
        <v/>
      </c>
      <c r="AG160" s="329" t="str">
        <f>IF(AG159="","",VLOOKUP(AG159,シフト記号表!$C$6:$L$47,10,FALSE))</f>
        <v/>
      </c>
      <c r="AH160" s="329" t="str">
        <f>IF(AH159="","",VLOOKUP(AH159,シフト記号表!$C$6:$L$47,10,FALSE))</f>
        <v/>
      </c>
      <c r="AI160" s="329" t="str">
        <f>IF(AI159="","",VLOOKUP(AI159,シフト記号表!$C$6:$L$47,10,FALSE))</f>
        <v/>
      </c>
      <c r="AJ160" s="330" t="str">
        <f>IF(AJ159="","",VLOOKUP(AJ159,シフト記号表!$C$6:$L$47,10,FALSE))</f>
        <v/>
      </c>
      <c r="AK160" s="328" t="str">
        <f>IF(AK159="","",VLOOKUP(AK159,シフト記号表!$C$6:$L$47,10,FALSE))</f>
        <v/>
      </c>
      <c r="AL160" s="329" t="str">
        <f>IF(AL159="","",VLOOKUP(AL159,シフト記号表!$C$6:$L$47,10,FALSE))</f>
        <v/>
      </c>
      <c r="AM160" s="329" t="str">
        <f>IF(AM159="","",VLOOKUP(AM159,シフト記号表!$C$6:$L$47,10,FALSE))</f>
        <v/>
      </c>
      <c r="AN160" s="329" t="str">
        <f>IF(AN159="","",VLOOKUP(AN159,シフト記号表!$C$6:$L$47,10,FALSE))</f>
        <v/>
      </c>
      <c r="AO160" s="329" t="str">
        <f>IF(AO159="","",VLOOKUP(AO159,シフト記号表!$C$6:$L$47,10,FALSE))</f>
        <v/>
      </c>
      <c r="AP160" s="329" t="str">
        <f>IF(AP159="","",VLOOKUP(AP159,シフト記号表!$C$6:$L$47,10,FALSE))</f>
        <v/>
      </c>
      <c r="AQ160" s="330" t="str">
        <f>IF(AQ159="","",VLOOKUP(AQ159,シフト記号表!$C$6:$L$47,10,FALSE))</f>
        <v/>
      </c>
      <c r="AR160" s="328" t="str">
        <f>IF(AR159="","",VLOOKUP(AR159,シフト記号表!$C$6:$L$47,10,FALSE))</f>
        <v/>
      </c>
      <c r="AS160" s="329" t="str">
        <f>IF(AS159="","",VLOOKUP(AS159,シフト記号表!$C$6:$L$47,10,FALSE))</f>
        <v/>
      </c>
      <c r="AT160" s="329" t="str">
        <f>IF(AT159="","",VLOOKUP(AT159,シフト記号表!$C$6:$L$47,10,FALSE))</f>
        <v/>
      </c>
      <c r="AU160" s="329" t="str">
        <f>IF(AU159="","",VLOOKUP(AU159,シフト記号表!$C$6:$L$47,10,FALSE))</f>
        <v/>
      </c>
      <c r="AV160" s="329" t="str">
        <f>IF(AV159="","",VLOOKUP(AV159,シフト記号表!$C$6:$L$47,10,FALSE))</f>
        <v/>
      </c>
      <c r="AW160" s="329" t="str">
        <f>IF(AW159="","",VLOOKUP(AW159,シフト記号表!$C$6:$L$47,10,FALSE))</f>
        <v/>
      </c>
      <c r="AX160" s="330" t="str">
        <f>IF(AX159="","",VLOOKUP(AX159,シフト記号表!$C$6:$L$47,10,FALSE))</f>
        <v/>
      </c>
      <c r="AY160" s="328" t="str">
        <f>IF(AY159="","",VLOOKUP(AY159,シフト記号表!$C$6:$L$47,10,FALSE))</f>
        <v/>
      </c>
      <c r="AZ160" s="329" t="str">
        <f>IF(AZ159="","",VLOOKUP(AZ159,シフト記号表!$C$6:$L$47,10,FALSE))</f>
        <v/>
      </c>
      <c r="BA160" s="329" t="str">
        <f>IF(BA159="","",VLOOKUP(BA159,シフト記号表!$C$6:$L$47,10,FALSE))</f>
        <v/>
      </c>
      <c r="BB160" s="967">
        <f>IF($BE$3="４週",SUM(W160:AX160),IF($BE$3="暦月",SUM(W160:BA160),""))</f>
        <v>0</v>
      </c>
      <c r="BC160" s="968"/>
      <c r="BD160" s="969">
        <f>IF($BE$3="４週",BB160/4,IF($BE$3="暦月",(BB160/($BE$8/7)),""))</f>
        <v>0</v>
      </c>
      <c r="BE160" s="968"/>
      <c r="BF160" s="964"/>
      <c r="BG160" s="965"/>
      <c r="BH160" s="965"/>
      <c r="BI160" s="965"/>
      <c r="BJ160" s="966"/>
    </row>
    <row r="161" spans="2:62" ht="20.25" hidden="1" customHeight="1">
      <c r="B161" s="970">
        <f>B159+1</f>
        <v>73</v>
      </c>
      <c r="C161" s="972"/>
      <c r="D161" s="973"/>
      <c r="E161" s="323"/>
      <c r="F161" s="324"/>
      <c r="G161" s="323"/>
      <c r="H161" s="324"/>
      <c r="I161" s="976"/>
      <c r="J161" s="977"/>
      <c r="K161" s="980"/>
      <c r="L161" s="981"/>
      <c r="M161" s="981"/>
      <c r="N161" s="973"/>
      <c r="O161" s="984"/>
      <c r="P161" s="985"/>
      <c r="Q161" s="985"/>
      <c r="R161" s="985"/>
      <c r="S161" s="986"/>
      <c r="T161" s="343" t="s">
        <v>682</v>
      </c>
      <c r="U161" s="344"/>
      <c r="V161" s="345"/>
      <c r="W161" s="336"/>
      <c r="X161" s="337"/>
      <c r="Y161" s="337"/>
      <c r="Z161" s="337"/>
      <c r="AA161" s="337"/>
      <c r="AB161" s="337"/>
      <c r="AC161" s="338"/>
      <c r="AD161" s="336"/>
      <c r="AE161" s="337"/>
      <c r="AF161" s="337"/>
      <c r="AG161" s="337"/>
      <c r="AH161" s="337"/>
      <c r="AI161" s="337"/>
      <c r="AJ161" s="338"/>
      <c r="AK161" s="336"/>
      <c r="AL161" s="337"/>
      <c r="AM161" s="337"/>
      <c r="AN161" s="337"/>
      <c r="AO161" s="337"/>
      <c r="AP161" s="337"/>
      <c r="AQ161" s="338"/>
      <c r="AR161" s="336"/>
      <c r="AS161" s="337"/>
      <c r="AT161" s="337"/>
      <c r="AU161" s="337"/>
      <c r="AV161" s="337"/>
      <c r="AW161" s="337"/>
      <c r="AX161" s="338"/>
      <c r="AY161" s="336"/>
      <c r="AZ161" s="337"/>
      <c r="BA161" s="339"/>
      <c r="BB161" s="990"/>
      <c r="BC161" s="991"/>
      <c r="BD161" s="949"/>
      <c r="BE161" s="950"/>
      <c r="BF161" s="951"/>
      <c r="BG161" s="952"/>
      <c r="BH161" s="952"/>
      <c r="BI161" s="952"/>
      <c r="BJ161" s="953"/>
    </row>
    <row r="162" spans="2:62" ht="20.25" hidden="1" customHeight="1">
      <c r="B162" s="993"/>
      <c r="C162" s="994"/>
      <c r="D162" s="995"/>
      <c r="E162" s="346"/>
      <c r="F162" s="347">
        <f>C161</f>
        <v>0</v>
      </c>
      <c r="G162" s="346"/>
      <c r="H162" s="347">
        <f>I161</f>
        <v>0</v>
      </c>
      <c r="I162" s="996"/>
      <c r="J162" s="997"/>
      <c r="K162" s="998"/>
      <c r="L162" s="999"/>
      <c r="M162" s="999"/>
      <c r="N162" s="995"/>
      <c r="O162" s="984"/>
      <c r="P162" s="985"/>
      <c r="Q162" s="985"/>
      <c r="R162" s="985"/>
      <c r="S162" s="986"/>
      <c r="T162" s="340" t="s">
        <v>687</v>
      </c>
      <c r="U162" s="341"/>
      <c r="V162" s="342"/>
      <c r="W162" s="328" t="str">
        <f>IF(W161="","",VLOOKUP(W161,シフト記号表!$C$6:$L$47,10,FALSE))</f>
        <v/>
      </c>
      <c r="X162" s="329" t="str">
        <f>IF(X161="","",VLOOKUP(X161,シフト記号表!$C$6:$L$47,10,FALSE))</f>
        <v/>
      </c>
      <c r="Y162" s="329" t="str">
        <f>IF(Y161="","",VLOOKUP(Y161,シフト記号表!$C$6:$L$47,10,FALSE))</f>
        <v/>
      </c>
      <c r="Z162" s="329" t="str">
        <f>IF(Z161="","",VLOOKUP(Z161,シフト記号表!$C$6:$L$47,10,FALSE))</f>
        <v/>
      </c>
      <c r="AA162" s="329" t="str">
        <f>IF(AA161="","",VLOOKUP(AA161,シフト記号表!$C$6:$L$47,10,FALSE))</f>
        <v/>
      </c>
      <c r="AB162" s="329" t="str">
        <f>IF(AB161="","",VLOOKUP(AB161,シフト記号表!$C$6:$L$47,10,FALSE))</f>
        <v/>
      </c>
      <c r="AC162" s="330" t="str">
        <f>IF(AC161="","",VLOOKUP(AC161,シフト記号表!$C$6:$L$47,10,FALSE))</f>
        <v/>
      </c>
      <c r="AD162" s="328" t="str">
        <f>IF(AD161="","",VLOOKUP(AD161,シフト記号表!$C$6:$L$47,10,FALSE))</f>
        <v/>
      </c>
      <c r="AE162" s="329" t="str">
        <f>IF(AE161="","",VLOOKUP(AE161,シフト記号表!$C$6:$L$47,10,FALSE))</f>
        <v/>
      </c>
      <c r="AF162" s="329" t="str">
        <f>IF(AF161="","",VLOOKUP(AF161,シフト記号表!$C$6:$L$47,10,FALSE))</f>
        <v/>
      </c>
      <c r="AG162" s="329" t="str">
        <f>IF(AG161="","",VLOOKUP(AG161,シフト記号表!$C$6:$L$47,10,FALSE))</f>
        <v/>
      </c>
      <c r="AH162" s="329" t="str">
        <f>IF(AH161="","",VLOOKUP(AH161,シフト記号表!$C$6:$L$47,10,FALSE))</f>
        <v/>
      </c>
      <c r="AI162" s="329" t="str">
        <f>IF(AI161="","",VLOOKUP(AI161,シフト記号表!$C$6:$L$47,10,FALSE))</f>
        <v/>
      </c>
      <c r="AJ162" s="330" t="str">
        <f>IF(AJ161="","",VLOOKUP(AJ161,シフト記号表!$C$6:$L$47,10,FALSE))</f>
        <v/>
      </c>
      <c r="AK162" s="328" t="str">
        <f>IF(AK161="","",VLOOKUP(AK161,シフト記号表!$C$6:$L$47,10,FALSE))</f>
        <v/>
      </c>
      <c r="AL162" s="329" t="str">
        <f>IF(AL161="","",VLOOKUP(AL161,シフト記号表!$C$6:$L$47,10,FALSE))</f>
        <v/>
      </c>
      <c r="AM162" s="329" t="str">
        <f>IF(AM161="","",VLOOKUP(AM161,シフト記号表!$C$6:$L$47,10,FALSE))</f>
        <v/>
      </c>
      <c r="AN162" s="329" t="str">
        <f>IF(AN161="","",VLOOKUP(AN161,シフト記号表!$C$6:$L$47,10,FALSE))</f>
        <v/>
      </c>
      <c r="AO162" s="329" t="str">
        <f>IF(AO161="","",VLOOKUP(AO161,シフト記号表!$C$6:$L$47,10,FALSE))</f>
        <v/>
      </c>
      <c r="AP162" s="329" t="str">
        <f>IF(AP161="","",VLOOKUP(AP161,シフト記号表!$C$6:$L$47,10,FALSE))</f>
        <v/>
      </c>
      <c r="AQ162" s="330" t="str">
        <f>IF(AQ161="","",VLOOKUP(AQ161,シフト記号表!$C$6:$L$47,10,FALSE))</f>
        <v/>
      </c>
      <c r="AR162" s="328" t="str">
        <f>IF(AR161="","",VLOOKUP(AR161,シフト記号表!$C$6:$L$47,10,FALSE))</f>
        <v/>
      </c>
      <c r="AS162" s="329" t="str">
        <f>IF(AS161="","",VLOOKUP(AS161,シフト記号表!$C$6:$L$47,10,FALSE))</f>
        <v/>
      </c>
      <c r="AT162" s="329" t="str">
        <f>IF(AT161="","",VLOOKUP(AT161,シフト記号表!$C$6:$L$47,10,FALSE))</f>
        <v/>
      </c>
      <c r="AU162" s="329" t="str">
        <f>IF(AU161="","",VLOOKUP(AU161,シフト記号表!$C$6:$L$47,10,FALSE))</f>
        <v/>
      </c>
      <c r="AV162" s="329" t="str">
        <f>IF(AV161="","",VLOOKUP(AV161,シフト記号表!$C$6:$L$47,10,FALSE))</f>
        <v/>
      </c>
      <c r="AW162" s="329" t="str">
        <f>IF(AW161="","",VLOOKUP(AW161,シフト記号表!$C$6:$L$47,10,FALSE))</f>
        <v/>
      </c>
      <c r="AX162" s="330" t="str">
        <f>IF(AX161="","",VLOOKUP(AX161,シフト記号表!$C$6:$L$47,10,FALSE))</f>
        <v/>
      </c>
      <c r="AY162" s="328" t="str">
        <f>IF(AY161="","",VLOOKUP(AY161,シフト記号表!$C$6:$L$47,10,FALSE))</f>
        <v/>
      </c>
      <c r="AZ162" s="329" t="str">
        <f>IF(AZ161="","",VLOOKUP(AZ161,シフト記号表!$C$6:$L$47,10,FALSE))</f>
        <v/>
      </c>
      <c r="BA162" s="329" t="str">
        <f>IF(BA161="","",VLOOKUP(BA161,シフト記号表!$C$6:$L$47,10,FALSE))</f>
        <v/>
      </c>
      <c r="BB162" s="967">
        <f>IF($BE$3="４週",SUM(W162:AX162),IF($BE$3="暦月",SUM(W162:BA162),""))</f>
        <v>0</v>
      </c>
      <c r="BC162" s="968"/>
      <c r="BD162" s="969">
        <f>IF($BE$3="４週",BB162/4,IF($BE$3="暦月",(BB162/($BE$8/7)),""))</f>
        <v>0</v>
      </c>
      <c r="BE162" s="968"/>
      <c r="BF162" s="964"/>
      <c r="BG162" s="965"/>
      <c r="BH162" s="965"/>
      <c r="BI162" s="965"/>
      <c r="BJ162" s="966"/>
    </row>
    <row r="163" spans="2:62" ht="20.25" hidden="1" customHeight="1">
      <c r="B163" s="970">
        <f>B161+1</f>
        <v>74</v>
      </c>
      <c r="C163" s="972"/>
      <c r="D163" s="973"/>
      <c r="E163" s="323"/>
      <c r="F163" s="324"/>
      <c r="G163" s="323"/>
      <c r="H163" s="324"/>
      <c r="I163" s="976"/>
      <c r="J163" s="977"/>
      <c r="K163" s="980"/>
      <c r="L163" s="981"/>
      <c r="M163" s="981"/>
      <c r="N163" s="973"/>
      <c r="O163" s="984"/>
      <c r="P163" s="985"/>
      <c r="Q163" s="985"/>
      <c r="R163" s="985"/>
      <c r="S163" s="986"/>
      <c r="T163" s="343" t="s">
        <v>682</v>
      </c>
      <c r="U163" s="344"/>
      <c r="V163" s="345"/>
      <c r="W163" s="336"/>
      <c r="X163" s="337"/>
      <c r="Y163" s="337"/>
      <c r="Z163" s="337"/>
      <c r="AA163" s="337"/>
      <c r="AB163" s="337"/>
      <c r="AC163" s="338"/>
      <c r="AD163" s="336"/>
      <c r="AE163" s="337"/>
      <c r="AF163" s="337"/>
      <c r="AG163" s="337"/>
      <c r="AH163" s="337"/>
      <c r="AI163" s="337"/>
      <c r="AJ163" s="338"/>
      <c r="AK163" s="336"/>
      <c r="AL163" s="337"/>
      <c r="AM163" s="337"/>
      <c r="AN163" s="337"/>
      <c r="AO163" s="337"/>
      <c r="AP163" s="337"/>
      <c r="AQ163" s="338"/>
      <c r="AR163" s="336"/>
      <c r="AS163" s="337"/>
      <c r="AT163" s="337"/>
      <c r="AU163" s="337"/>
      <c r="AV163" s="337"/>
      <c r="AW163" s="337"/>
      <c r="AX163" s="338"/>
      <c r="AY163" s="336"/>
      <c r="AZ163" s="337"/>
      <c r="BA163" s="339"/>
      <c r="BB163" s="990"/>
      <c r="BC163" s="991"/>
      <c r="BD163" s="949"/>
      <c r="BE163" s="950"/>
      <c r="BF163" s="951"/>
      <c r="BG163" s="952"/>
      <c r="BH163" s="952"/>
      <c r="BI163" s="952"/>
      <c r="BJ163" s="953"/>
    </row>
    <row r="164" spans="2:62" ht="20.25" hidden="1" customHeight="1">
      <c r="B164" s="993"/>
      <c r="C164" s="994"/>
      <c r="D164" s="995"/>
      <c r="E164" s="346"/>
      <c r="F164" s="347">
        <f>C163</f>
        <v>0</v>
      </c>
      <c r="G164" s="346"/>
      <c r="H164" s="347">
        <f>I163</f>
        <v>0</v>
      </c>
      <c r="I164" s="996"/>
      <c r="J164" s="997"/>
      <c r="K164" s="998"/>
      <c r="L164" s="999"/>
      <c r="M164" s="999"/>
      <c r="N164" s="995"/>
      <c r="O164" s="984"/>
      <c r="P164" s="985"/>
      <c r="Q164" s="985"/>
      <c r="R164" s="985"/>
      <c r="S164" s="986"/>
      <c r="T164" s="340" t="s">
        <v>687</v>
      </c>
      <c r="U164" s="341"/>
      <c r="V164" s="342"/>
      <c r="W164" s="328" t="str">
        <f>IF(W163="","",VLOOKUP(W163,シフト記号表!$C$6:$L$47,10,FALSE))</f>
        <v/>
      </c>
      <c r="X164" s="329" t="str">
        <f>IF(X163="","",VLOOKUP(X163,シフト記号表!$C$6:$L$47,10,FALSE))</f>
        <v/>
      </c>
      <c r="Y164" s="329" t="str">
        <f>IF(Y163="","",VLOOKUP(Y163,シフト記号表!$C$6:$L$47,10,FALSE))</f>
        <v/>
      </c>
      <c r="Z164" s="329" t="str">
        <f>IF(Z163="","",VLOOKUP(Z163,シフト記号表!$C$6:$L$47,10,FALSE))</f>
        <v/>
      </c>
      <c r="AA164" s="329" t="str">
        <f>IF(AA163="","",VLOOKUP(AA163,シフト記号表!$C$6:$L$47,10,FALSE))</f>
        <v/>
      </c>
      <c r="AB164" s="329" t="str">
        <f>IF(AB163="","",VLOOKUP(AB163,シフト記号表!$C$6:$L$47,10,FALSE))</f>
        <v/>
      </c>
      <c r="AC164" s="330" t="str">
        <f>IF(AC163="","",VLOOKUP(AC163,シフト記号表!$C$6:$L$47,10,FALSE))</f>
        <v/>
      </c>
      <c r="AD164" s="328" t="str">
        <f>IF(AD163="","",VLOOKUP(AD163,シフト記号表!$C$6:$L$47,10,FALSE))</f>
        <v/>
      </c>
      <c r="AE164" s="329" t="str">
        <f>IF(AE163="","",VLOOKUP(AE163,シフト記号表!$C$6:$L$47,10,FALSE))</f>
        <v/>
      </c>
      <c r="AF164" s="329" t="str">
        <f>IF(AF163="","",VLOOKUP(AF163,シフト記号表!$C$6:$L$47,10,FALSE))</f>
        <v/>
      </c>
      <c r="AG164" s="329" t="str">
        <f>IF(AG163="","",VLOOKUP(AG163,シフト記号表!$C$6:$L$47,10,FALSE))</f>
        <v/>
      </c>
      <c r="AH164" s="329" t="str">
        <f>IF(AH163="","",VLOOKUP(AH163,シフト記号表!$C$6:$L$47,10,FALSE))</f>
        <v/>
      </c>
      <c r="AI164" s="329" t="str">
        <f>IF(AI163="","",VLOOKUP(AI163,シフト記号表!$C$6:$L$47,10,FALSE))</f>
        <v/>
      </c>
      <c r="AJ164" s="330" t="str">
        <f>IF(AJ163="","",VLOOKUP(AJ163,シフト記号表!$C$6:$L$47,10,FALSE))</f>
        <v/>
      </c>
      <c r="AK164" s="328" t="str">
        <f>IF(AK163="","",VLOOKUP(AK163,シフト記号表!$C$6:$L$47,10,FALSE))</f>
        <v/>
      </c>
      <c r="AL164" s="329" t="str">
        <f>IF(AL163="","",VLOOKUP(AL163,シフト記号表!$C$6:$L$47,10,FALSE))</f>
        <v/>
      </c>
      <c r="AM164" s="329" t="str">
        <f>IF(AM163="","",VLOOKUP(AM163,シフト記号表!$C$6:$L$47,10,FALSE))</f>
        <v/>
      </c>
      <c r="AN164" s="329" t="str">
        <f>IF(AN163="","",VLOOKUP(AN163,シフト記号表!$C$6:$L$47,10,FALSE))</f>
        <v/>
      </c>
      <c r="AO164" s="329" t="str">
        <f>IF(AO163="","",VLOOKUP(AO163,シフト記号表!$C$6:$L$47,10,FALSE))</f>
        <v/>
      </c>
      <c r="AP164" s="329" t="str">
        <f>IF(AP163="","",VLOOKUP(AP163,シフト記号表!$C$6:$L$47,10,FALSE))</f>
        <v/>
      </c>
      <c r="AQ164" s="330" t="str">
        <f>IF(AQ163="","",VLOOKUP(AQ163,シフト記号表!$C$6:$L$47,10,FALSE))</f>
        <v/>
      </c>
      <c r="AR164" s="328" t="str">
        <f>IF(AR163="","",VLOOKUP(AR163,シフト記号表!$C$6:$L$47,10,FALSE))</f>
        <v/>
      </c>
      <c r="AS164" s="329" t="str">
        <f>IF(AS163="","",VLOOKUP(AS163,シフト記号表!$C$6:$L$47,10,FALSE))</f>
        <v/>
      </c>
      <c r="AT164" s="329" t="str">
        <f>IF(AT163="","",VLOOKUP(AT163,シフト記号表!$C$6:$L$47,10,FALSE))</f>
        <v/>
      </c>
      <c r="AU164" s="329" t="str">
        <f>IF(AU163="","",VLOOKUP(AU163,シフト記号表!$C$6:$L$47,10,FALSE))</f>
        <v/>
      </c>
      <c r="AV164" s="329" t="str">
        <f>IF(AV163="","",VLOOKUP(AV163,シフト記号表!$C$6:$L$47,10,FALSE))</f>
        <v/>
      </c>
      <c r="AW164" s="329" t="str">
        <f>IF(AW163="","",VLOOKUP(AW163,シフト記号表!$C$6:$L$47,10,FALSE))</f>
        <v/>
      </c>
      <c r="AX164" s="330" t="str">
        <f>IF(AX163="","",VLOOKUP(AX163,シフト記号表!$C$6:$L$47,10,FALSE))</f>
        <v/>
      </c>
      <c r="AY164" s="328" t="str">
        <f>IF(AY163="","",VLOOKUP(AY163,シフト記号表!$C$6:$L$47,10,FALSE))</f>
        <v/>
      </c>
      <c r="AZ164" s="329" t="str">
        <f>IF(AZ163="","",VLOOKUP(AZ163,シフト記号表!$C$6:$L$47,10,FALSE))</f>
        <v/>
      </c>
      <c r="BA164" s="329" t="str">
        <f>IF(BA163="","",VLOOKUP(BA163,シフト記号表!$C$6:$L$47,10,FALSE))</f>
        <v/>
      </c>
      <c r="BB164" s="967">
        <f>IF($BE$3="４週",SUM(W164:AX164),IF($BE$3="暦月",SUM(W164:BA164),""))</f>
        <v>0</v>
      </c>
      <c r="BC164" s="968"/>
      <c r="BD164" s="969">
        <f>IF($BE$3="４週",BB164/4,IF($BE$3="暦月",(BB164/($BE$8/7)),""))</f>
        <v>0</v>
      </c>
      <c r="BE164" s="968"/>
      <c r="BF164" s="964"/>
      <c r="BG164" s="965"/>
      <c r="BH164" s="965"/>
      <c r="BI164" s="965"/>
      <c r="BJ164" s="966"/>
    </row>
    <row r="165" spans="2:62" ht="20.25" hidden="1" customHeight="1">
      <c r="B165" s="970">
        <f>B163+1</f>
        <v>75</v>
      </c>
      <c r="C165" s="972"/>
      <c r="D165" s="973"/>
      <c r="E165" s="323"/>
      <c r="F165" s="324"/>
      <c r="G165" s="323"/>
      <c r="H165" s="324"/>
      <c r="I165" s="976"/>
      <c r="J165" s="977"/>
      <c r="K165" s="980"/>
      <c r="L165" s="981"/>
      <c r="M165" s="981"/>
      <c r="N165" s="973"/>
      <c r="O165" s="984"/>
      <c r="P165" s="985"/>
      <c r="Q165" s="985"/>
      <c r="R165" s="985"/>
      <c r="S165" s="986"/>
      <c r="T165" s="343" t="s">
        <v>682</v>
      </c>
      <c r="U165" s="344"/>
      <c r="V165" s="345"/>
      <c r="W165" s="336"/>
      <c r="X165" s="337"/>
      <c r="Y165" s="337"/>
      <c r="Z165" s="337"/>
      <c r="AA165" s="337"/>
      <c r="AB165" s="337"/>
      <c r="AC165" s="338"/>
      <c r="AD165" s="336"/>
      <c r="AE165" s="337"/>
      <c r="AF165" s="337"/>
      <c r="AG165" s="337"/>
      <c r="AH165" s="337"/>
      <c r="AI165" s="337"/>
      <c r="AJ165" s="338"/>
      <c r="AK165" s="336"/>
      <c r="AL165" s="337"/>
      <c r="AM165" s="337"/>
      <c r="AN165" s="337"/>
      <c r="AO165" s="337"/>
      <c r="AP165" s="337"/>
      <c r="AQ165" s="338"/>
      <c r="AR165" s="336"/>
      <c r="AS165" s="337"/>
      <c r="AT165" s="337"/>
      <c r="AU165" s="337"/>
      <c r="AV165" s="337"/>
      <c r="AW165" s="337"/>
      <c r="AX165" s="338"/>
      <c r="AY165" s="336"/>
      <c r="AZ165" s="337"/>
      <c r="BA165" s="339"/>
      <c r="BB165" s="990"/>
      <c r="BC165" s="991"/>
      <c r="BD165" s="949"/>
      <c r="BE165" s="950"/>
      <c r="BF165" s="951"/>
      <c r="BG165" s="952"/>
      <c r="BH165" s="952"/>
      <c r="BI165" s="952"/>
      <c r="BJ165" s="953"/>
    </row>
    <row r="166" spans="2:62" ht="20.25" hidden="1" customHeight="1">
      <c r="B166" s="993"/>
      <c r="C166" s="994"/>
      <c r="D166" s="995"/>
      <c r="E166" s="346"/>
      <c r="F166" s="347">
        <f>C165</f>
        <v>0</v>
      </c>
      <c r="G166" s="346"/>
      <c r="H166" s="347">
        <f>I165</f>
        <v>0</v>
      </c>
      <c r="I166" s="996"/>
      <c r="J166" s="997"/>
      <c r="K166" s="998"/>
      <c r="L166" s="999"/>
      <c r="M166" s="999"/>
      <c r="N166" s="995"/>
      <c r="O166" s="984"/>
      <c r="P166" s="985"/>
      <c r="Q166" s="985"/>
      <c r="R166" s="985"/>
      <c r="S166" s="986"/>
      <c r="T166" s="340" t="s">
        <v>687</v>
      </c>
      <c r="U166" s="341"/>
      <c r="V166" s="342"/>
      <c r="W166" s="328" t="str">
        <f>IF(W165="","",VLOOKUP(W165,シフト記号表!$C$6:$L$47,10,FALSE))</f>
        <v/>
      </c>
      <c r="X166" s="329" t="str">
        <f>IF(X165="","",VLOOKUP(X165,シフト記号表!$C$6:$L$47,10,FALSE))</f>
        <v/>
      </c>
      <c r="Y166" s="329" t="str">
        <f>IF(Y165="","",VLOOKUP(Y165,シフト記号表!$C$6:$L$47,10,FALSE))</f>
        <v/>
      </c>
      <c r="Z166" s="329" t="str">
        <f>IF(Z165="","",VLOOKUP(Z165,シフト記号表!$C$6:$L$47,10,FALSE))</f>
        <v/>
      </c>
      <c r="AA166" s="329" t="str">
        <f>IF(AA165="","",VLOOKUP(AA165,シフト記号表!$C$6:$L$47,10,FALSE))</f>
        <v/>
      </c>
      <c r="AB166" s="329" t="str">
        <f>IF(AB165="","",VLOOKUP(AB165,シフト記号表!$C$6:$L$47,10,FALSE))</f>
        <v/>
      </c>
      <c r="AC166" s="330" t="str">
        <f>IF(AC165="","",VLOOKUP(AC165,シフト記号表!$C$6:$L$47,10,FALSE))</f>
        <v/>
      </c>
      <c r="AD166" s="328" t="str">
        <f>IF(AD165="","",VLOOKUP(AD165,シフト記号表!$C$6:$L$47,10,FALSE))</f>
        <v/>
      </c>
      <c r="AE166" s="329" t="str">
        <f>IF(AE165="","",VLOOKUP(AE165,シフト記号表!$C$6:$L$47,10,FALSE))</f>
        <v/>
      </c>
      <c r="AF166" s="329" t="str">
        <f>IF(AF165="","",VLOOKUP(AF165,シフト記号表!$C$6:$L$47,10,FALSE))</f>
        <v/>
      </c>
      <c r="AG166" s="329" t="str">
        <f>IF(AG165="","",VLOOKUP(AG165,シフト記号表!$C$6:$L$47,10,FALSE))</f>
        <v/>
      </c>
      <c r="AH166" s="329" t="str">
        <f>IF(AH165="","",VLOOKUP(AH165,シフト記号表!$C$6:$L$47,10,FALSE))</f>
        <v/>
      </c>
      <c r="AI166" s="329" t="str">
        <f>IF(AI165="","",VLOOKUP(AI165,シフト記号表!$C$6:$L$47,10,FALSE))</f>
        <v/>
      </c>
      <c r="AJ166" s="330" t="str">
        <f>IF(AJ165="","",VLOOKUP(AJ165,シフト記号表!$C$6:$L$47,10,FALSE))</f>
        <v/>
      </c>
      <c r="AK166" s="328" t="str">
        <f>IF(AK165="","",VLOOKUP(AK165,シフト記号表!$C$6:$L$47,10,FALSE))</f>
        <v/>
      </c>
      <c r="AL166" s="329" t="str">
        <f>IF(AL165="","",VLOOKUP(AL165,シフト記号表!$C$6:$L$47,10,FALSE))</f>
        <v/>
      </c>
      <c r="AM166" s="329" t="str">
        <f>IF(AM165="","",VLOOKUP(AM165,シフト記号表!$C$6:$L$47,10,FALSE))</f>
        <v/>
      </c>
      <c r="AN166" s="329" t="str">
        <f>IF(AN165="","",VLOOKUP(AN165,シフト記号表!$C$6:$L$47,10,FALSE))</f>
        <v/>
      </c>
      <c r="AO166" s="329" t="str">
        <f>IF(AO165="","",VLOOKUP(AO165,シフト記号表!$C$6:$L$47,10,FALSE))</f>
        <v/>
      </c>
      <c r="AP166" s="329" t="str">
        <f>IF(AP165="","",VLOOKUP(AP165,シフト記号表!$C$6:$L$47,10,FALSE))</f>
        <v/>
      </c>
      <c r="AQ166" s="330" t="str">
        <f>IF(AQ165="","",VLOOKUP(AQ165,シフト記号表!$C$6:$L$47,10,FALSE))</f>
        <v/>
      </c>
      <c r="AR166" s="328" t="str">
        <f>IF(AR165="","",VLOOKUP(AR165,シフト記号表!$C$6:$L$47,10,FALSE))</f>
        <v/>
      </c>
      <c r="AS166" s="329" t="str">
        <f>IF(AS165="","",VLOOKUP(AS165,シフト記号表!$C$6:$L$47,10,FALSE))</f>
        <v/>
      </c>
      <c r="AT166" s="329" t="str">
        <f>IF(AT165="","",VLOOKUP(AT165,シフト記号表!$C$6:$L$47,10,FALSE))</f>
        <v/>
      </c>
      <c r="AU166" s="329" t="str">
        <f>IF(AU165="","",VLOOKUP(AU165,シフト記号表!$C$6:$L$47,10,FALSE))</f>
        <v/>
      </c>
      <c r="AV166" s="329" t="str">
        <f>IF(AV165="","",VLOOKUP(AV165,シフト記号表!$C$6:$L$47,10,FALSE))</f>
        <v/>
      </c>
      <c r="AW166" s="329" t="str">
        <f>IF(AW165="","",VLOOKUP(AW165,シフト記号表!$C$6:$L$47,10,FALSE))</f>
        <v/>
      </c>
      <c r="AX166" s="330" t="str">
        <f>IF(AX165="","",VLOOKUP(AX165,シフト記号表!$C$6:$L$47,10,FALSE))</f>
        <v/>
      </c>
      <c r="AY166" s="328" t="str">
        <f>IF(AY165="","",VLOOKUP(AY165,シフト記号表!$C$6:$L$47,10,FALSE))</f>
        <v/>
      </c>
      <c r="AZ166" s="329" t="str">
        <f>IF(AZ165="","",VLOOKUP(AZ165,シフト記号表!$C$6:$L$47,10,FALSE))</f>
        <v/>
      </c>
      <c r="BA166" s="329" t="str">
        <f>IF(BA165="","",VLOOKUP(BA165,シフト記号表!$C$6:$L$47,10,FALSE))</f>
        <v/>
      </c>
      <c r="BB166" s="967">
        <f>IF($BE$3="４週",SUM(W166:AX166),IF($BE$3="暦月",SUM(W166:BA166),""))</f>
        <v>0</v>
      </c>
      <c r="BC166" s="968"/>
      <c r="BD166" s="969">
        <f>IF($BE$3="４週",BB166/4,IF($BE$3="暦月",(BB166/($BE$8/7)),""))</f>
        <v>0</v>
      </c>
      <c r="BE166" s="968"/>
      <c r="BF166" s="964"/>
      <c r="BG166" s="965"/>
      <c r="BH166" s="965"/>
      <c r="BI166" s="965"/>
      <c r="BJ166" s="966"/>
    </row>
    <row r="167" spans="2:62" ht="20.25" hidden="1" customHeight="1">
      <c r="B167" s="970">
        <f>B165+1</f>
        <v>76</v>
      </c>
      <c r="C167" s="972"/>
      <c r="D167" s="973"/>
      <c r="E167" s="323"/>
      <c r="F167" s="324"/>
      <c r="G167" s="323"/>
      <c r="H167" s="324"/>
      <c r="I167" s="976"/>
      <c r="J167" s="977"/>
      <c r="K167" s="980"/>
      <c r="L167" s="981"/>
      <c r="M167" s="981"/>
      <c r="N167" s="973"/>
      <c r="O167" s="984"/>
      <c r="P167" s="985"/>
      <c r="Q167" s="985"/>
      <c r="R167" s="985"/>
      <c r="S167" s="986"/>
      <c r="T167" s="343" t="s">
        <v>682</v>
      </c>
      <c r="U167" s="344"/>
      <c r="V167" s="345"/>
      <c r="W167" s="336"/>
      <c r="X167" s="337"/>
      <c r="Y167" s="337"/>
      <c r="Z167" s="337"/>
      <c r="AA167" s="337"/>
      <c r="AB167" s="337"/>
      <c r="AC167" s="338"/>
      <c r="AD167" s="336"/>
      <c r="AE167" s="337"/>
      <c r="AF167" s="337"/>
      <c r="AG167" s="337"/>
      <c r="AH167" s="337"/>
      <c r="AI167" s="337"/>
      <c r="AJ167" s="338"/>
      <c r="AK167" s="336"/>
      <c r="AL167" s="337"/>
      <c r="AM167" s="337"/>
      <c r="AN167" s="337"/>
      <c r="AO167" s="337"/>
      <c r="AP167" s="337"/>
      <c r="AQ167" s="338"/>
      <c r="AR167" s="336"/>
      <c r="AS167" s="337"/>
      <c r="AT167" s="337"/>
      <c r="AU167" s="337"/>
      <c r="AV167" s="337"/>
      <c r="AW167" s="337"/>
      <c r="AX167" s="338"/>
      <c r="AY167" s="336"/>
      <c r="AZ167" s="337"/>
      <c r="BA167" s="339"/>
      <c r="BB167" s="990"/>
      <c r="BC167" s="991"/>
      <c r="BD167" s="949"/>
      <c r="BE167" s="950"/>
      <c r="BF167" s="951"/>
      <c r="BG167" s="952"/>
      <c r="BH167" s="952"/>
      <c r="BI167" s="952"/>
      <c r="BJ167" s="953"/>
    </row>
    <row r="168" spans="2:62" ht="20.25" hidden="1" customHeight="1">
      <c r="B168" s="993"/>
      <c r="C168" s="994"/>
      <c r="D168" s="995"/>
      <c r="E168" s="346"/>
      <c r="F168" s="347">
        <f>C167</f>
        <v>0</v>
      </c>
      <c r="G168" s="346"/>
      <c r="H168" s="347">
        <f>I167</f>
        <v>0</v>
      </c>
      <c r="I168" s="996"/>
      <c r="J168" s="997"/>
      <c r="K168" s="998"/>
      <c r="L168" s="999"/>
      <c r="M168" s="999"/>
      <c r="N168" s="995"/>
      <c r="O168" s="984"/>
      <c r="P168" s="985"/>
      <c r="Q168" s="985"/>
      <c r="R168" s="985"/>
      <c r="S168" s="986"/>
      <c r="T168" s="340" t="s">
        <v>687</v>
      </c>
      <c r="U168" s="341"/>
      <c r="V168" s="342"/>
      <c r="W168" s="328" t="str">
        <f>IF(W167="","",VLOOKUP(W167,シフト記号表!$C$6:$L$47,10,FALSE))</f>
        <v/>
      </c>
      <c r="X168" s="329" t="str">
        <f>IF(X167="","",VLOOKUP(X167,シフト記号表!$C$6:$L$47,10,FALSE))</f>
        <v/>
      </c>
      <c r="Y168" s="329" t="str">
        <f>IF(Y167="","",VLOOKUP(Y167,シフト記号表!$C$6:$L$47,10,FALSE))</f>
        <v/>
      </c>
      <c r="Z168" s="329" t="str">
        <f>IF(Z167="","",VLOOKUP(Z167,シフト記号表!$C$6:$L$47,10,FALSE))</f>
        <v/>
      </c>
      <c r="AA168" s="329" t="str">
        <f>IF(AA167="","",VLOOKUP(AA167,シフト記号表!$C$6:$L$47,10,FALSE))</f>
        <v/>
      </c>
      <c r="AB168" s="329" t="str">
        <f>IF(AB167="","",VLOOKUP(AB167,シフト記号表!$C$6:$L$47,10,FALSE))</f>
        <v/>
      </c>
      <c r="AC168" s="330" t="str">
        <f>IF(AC167="","",VLOOKUP(AC167,シフト記号表!$C$6:$L$47,10,FALSE))</f>
        <v/>
      </c>
      <c r="AD168" s="328" t="str">
        <f>IF(AD167="","",VLOOKUP(AD167,シフト記号表!$C$6:$L$47,10,FALSE))</f>
        <v/>
      </c>
      <c r="AE168" s="329" t="str">
        <f>IF(AE167="","",VLOOKUP(AE167,シフト記号表!$C$6:$L$47,10,FALSE))</f>
        <v/>
      </c>
      <c r="AF168" s="329" t="str">
        <f>IF(AF167="","",VLOOKUP(AF167,シフト記号表!$C$6:$L$47,10,FALSE))</f>
        <v/>
      </c>
      <c r="AG168" s="329" t="str">
        <f>IF(AG167="","",VLOOKUP(AG167,シフト記号表!$C$6:$L$47,10,FALSE))</f>
        <v/>
      </c>
      <c r="AH168" s="329" t="str">
        <f>IF(AH167="","",VLOOKUP(AH167,シフト記号表!$C$6:$L$47,10,FALSE))</f>
        <v/>
      </c>
      <c r="AI168" s="329" t="str">
        <f>IF(AI167="","",VLOOKUP(AI167,シフト記号表!$C$6:$L$47,10,FALSE))</f>
        <v/>
      </c>
      <c r="AJ168" s="330" t="str">
        <f>IF(AJ167="","",VLOOKUP(AJ167,シフト記号表!$C$6:$L$47,10,FALSE))</f>
        <v/>
      </c>
      <c r="AK168" s="328" t="str">
        <f>IF(AK167="","",VLOOKUP(AK167,シフト記号表!$C$6:$L$47,10,FALSE))</f>
        <v/>
      </c>
      <c r="AL168" s="329" t="str">
        <f>IF(AL167="","",VLOOKUP(AL167,シフト記号表!$C$6:$L$47,10,FALSE))</f>
        <v/>
      </c>
      <c r="AM168" s="329" t="str">
        <f>IF(AM167="","",VLOOKUP(AM167,シフト記号表!$C$6:$L$47,10,FALSE))</f>
        <v/>
      </c>
      <c r="AN168" s="329" t="str">
        <f>IF(AN167="","",VLOOKUP(AN167,シフト記号表!$C$6:$L$47,10,FALSE))</f>
        <v/>
      </c>
      <c r="AO168" s="329" t="str">
        <f>IF(AO167="","",VLOOKUP(AO167,シフト記号表!$C$6:$L$47,10,FALSE))</f>
        <v/>
      </c>
      <c r="AP168" s="329" t="str">
        <f>IF(AP167="","",VLOOKUP(AP167,シフト記号表!$C$6:$L$47,10,FALSE))</f>
        <v/>
      </c>
      <c r="AQ168" s="330" t="str">
        <f>IF(AQ167="","",VLOOKUP(AQ167,シフト記号表!$C$6:$L$47,10,FALSE))</f>
        <v/>
      </c>
      <c r="AR168" s="328" t="str">
        <f>IF(AR167="","",VLOOKUP(AR167,シフト記号表!$C$6:$L$47,10,FALSE))</f>
        <v/>
      </c>
      <c r="AS168" s="329" t="str">
        <f>IF(AS167="","",VLOOKUP(AS167,シフト記号表!$C$6:$L$47,10,FALSE))</f>
        <v/>
      </c>
      <c r="AT168" s="329" t="str">
        <f>IF(AT167="","",VLOOKUP(AT167,シフト記号表!$C$6:$L$47,10,FALSE))</f>
        <v/>
      </c>
      <c r="AU168" s="329" t="str">
        <f>IF(AU167="","",VLOOKUP(AU167,シフト記号表!$C$6:$L$47,10,FALSE))</f>
        <v/>
      </c>
      <c r="AV168" s="329" t="str">
        <f>IF(AV167="","",VLOOKUP(AV167,シフト記号表!$C$6:$L$47,10,FALSE))</f>
        <v/>
      </c>
      <c r="AW168" s="329" t="str">
        <f>IF(AW167="","",VLOOKUP(AW167,シフト記号表!$C$6:$L$47,10,FALSE))</f>
        <v/>
      </c>
      <c r="AX168" s="330" t="str">
        <f>IF(AX167="","",VLOOKUP(AX167,シフト記号表!$C$6:$L$47,10,FALSE))</f>
        <v/>
      </c>
      <c r="AY168" s="328" t="str">
        <f>IF(AY167="","",VLOOKUP(AY167,シフト記号表!$C$6:$L$47,10,FALSE))</f>
        <v/>
      </c>
      <c r="AZ168" s="329" t="str">
        <f>IF(AZ167="","",VLOOKUP(AZ167,シフト記号表!$C$6:$L$47,10,FALSE))</f>
        <v/>
      </c>
      <c r="BA168" s="329" t="str">
        <f>IF(BA167="","",VLOOKUP(BA167,シフト記号表!$C$6:$L$47,10,FALSE))</f>
        <v/>
      </c>
      <c r="BB168" s="967">
        <f>IF($BE$3="４週",SUM(W168:AX168),IF($BE$3="暦月",SUM(W168:BA168),""))</f>
        <v>0</v>
      </c>
      <c r="BC168" s="968"/>
      <c r="BD168" s="969">
        <f>IF($BE$3="４週",BB168/4,IF($BE$3="暦月",(BB168/($BE$8/7)),""))</f>
        <v>0</v>
      </c>
      <c r="BE168" s="968"/>
      <c r="BF168" s="964"/>
      <c r="BG168" s="965"/>
      <c r="BH168" s="965"/>
      <c r="BI168" s="965"/>
      <c r="BJ168" s="966"/>
    </row>
    <row r="169" spans="2:62" ht="20.25" hidden="1" customHeight="1">
      <c r="B169" s="970">
        <f>B167+1</f>
        <v>77</v>
      </c>
      <c r="C169" s="972"/>
      <c r="D169" s="973"/>
      <c r="E169" s="323"/>
      <c r="F169" s="324"/>
      <c r="G169" s="323"/>
      <c r="H169" s="324"/>
      <c r="I169" s="976"/>
      <c r="J169" s="977"/>
      <c r="K169" s="980"/>
      <c r="L169" s="981"/>
      <c r="M169" s="981"/>
      <c r="N169" s="973"/>
      <c r="O169" s="984"/>
      <c r="P169" s="985"/>
      <c r="Q169" s="985"/>
      <c r="R169" s="985"/>
      <c r="S169" s="986"/>
      <c r="T169" s="343" t="s">
        <v>682</v>
      </c>
      <c r="U169" s="344"/>
      <c r="V169" s="345"/>
      <c r="W169" s="336"/>
      <c r="X169" s="337"/>
      <c r="Y169" s="337"/>
      <c r="Z169" s="337"/>
      <c r="AA169" s="337"/>
      <c r="AB169" s="337"/>
      <c r="AC169" s="338"/>
      <c r="AD169" s="336"/>
      <c r="AE169" s="337"/>
      <c r="AF169" s="337"/>
      <c r="AG169" s="337"/>
      <c r="AH169" s="337"/>
      <c r="AI169" s="337"/>
      <c r="AJ169" s="338"/>
      <c r="AK169" s="336"/>
      <c r="AL169" s="337"/>
      <c r="AM169" s="337"/>
      <c r="AN169" s="337"/>
      <c r="AO169" s="337"/>
      <c r="AP169" s="337"/>
      <c r="AQ169" s="338"/>
      <c r="AR169" s="336"/>
      <c r="AS169" s="337"/>
      <c r="AT169" s="337"/>
      <c r="AU169" s="337"/>
      <c r="AV169" s="337"/>
      <c r="AW169" s="337"/>
      <c r="AX169" s="338"/>
      <c r="AY169" s="336"/>
      <c r="AZ169" s="337"/>
      <c r="BA169" s="339"/>
      <c r="BB169" s="990"/>
      <c r="BC169" s="991"/>
      <c r="BD169" s="949"/>
      <c r="BE169" s="950"/>
      <c r="BF169" s="951"/>
      <c r="BG169" s="952"/>
      <c r="BH169" s="952"/>
      <c r="BI169" s="952"/>
      <c r="BJ169" s="953"/>
    </row>
    <row r="170" spans="2:62" ht="20.25" hidden="1" customHeight="1">
      <c r="B170" s="993"/>
      <c r="C170" s="994"/>
      <c r="D170" s="995"/>
      <c r="E170" s="346"/>
      <c r="F170" s="347">
        <f>C169</f>
        <v>0</v>
      </c>
      <c r="G170" s="346"/>
      <c r="H170" s="347">
        <f>I169</f>
        <v>0</v>
      </c>
      <c r="I170" s="996"/>
      <c r="J170" s="997"/>
      <c r="K170" s="998"/>
      <c r="L170" s="999"/>
      <c r="M170" s="999"/>
      <c r="N170" s="995"/>
      <c r="O170" s="984"/>
      <c r="P170" s="985"/>
      <c r="Q170" s="985"/>
      <c r="R170" s="985"/>
      <c r="S170" s="986"/>
      <c r="T170" s="340" t="s">
        <v>687</v>
      </c>
      <c r="U170" s="341"/>
      <c r="V170" s="342"/>
      <c r="W170" s="328" t="str">
        <f>IF(W169="","",VLOOKUP(W169,シフト記号表!$C$6:$L$47,10,FALSE))</f>
        <v/>
      </c>
      <c r="X170" s="329" t="str">
        <f>IF(X169="","",VLOOKUP(X169,シフト記号表!$C$6:$L$47,10,FALSE))</f>
        <v/>
      </c>
      <c r="Y170" s="329" t="str">
        <f>IF(Y169="","",VLOOKUP(Y169,シフト記号表!$C$6:$L$47,10,FALSE))</f>
        <v/>
      </c>
      <c r="Z170" s="329" t="str">
        <f>IF(Z169="","",VLOOKUP(Z169,シフト記号表!$C$6:$L$47,10,FALSE))</f>
        <v/>
      </c>
      <c r="AA170" s="329" t="str">
        <f>IF(AA169="","",VLOOKUP(AA169,シフト記号表!$C$6:$L$47,10,FALSE))</f>
        <v/>
      </c>
      <c r="AB170" s="329" t="str">
        <f>IF(AB169="","",VLOOKUP(AB169,シフト記号表!$C$6:$L$47,10,FALSE))</f>
        <v/>
      </c>
      <c r="AC170" s="330" t="str">
        <f>IF(AC169="","",VLOOKUP(AC169,シフト記号表!$C$6:$L$47,10,FALSE))</f>
        <v/>
      </c>
      <c r="AD170" s="328" t="str">
        <f>IF(AD169="","",VLOOKUP(AD169,シフト記号表!$C$6:$L$47,10,FALSE))</f>
        <v/>
      </c>
      <c r="AE170" s="329" t="str">
        <f>IF(AE169="","",VLOOKUP(AE169,シフト記号表!$C$6:$L$47,10,FALSE))</f>
        <v/>
      </c>
      <c r="AF170" s="329" t="str">
        <f>IF(AF169="","",VLOOKUP(AF169,シフト記号表!$C$6:$L$47,10,FALSE))</f>
        <v/>
      </c>
      <c r="AG170" s="329" t="str">
        <f>IF(AG169="","",VLOOKUP(AG169,シフト記号表!$C$6:$L$47,10,FALSE))</f>
        <v/>
      </c>
      <c r="AH170" s="329" t="str">
        <f>IF(AH169="","",VLOOKUP(AH169,シフト記号表!$C$6:$L$47,10,FALSE))</f>
        <v/>
      </c>
      <c r="AI170" s="329" t="str">
        <f>IF(AI169="","",VLOOKUP(AI169,シフト記号表!$C$6:$L$47,10,FALSE))</f>
        <v/>
      </c>
      <c r="AJ170" s="330" t="str">
        <f>IF(AJ169="","",VLOOKUP(AJ169,シフト記号表!$C$6:$L$47,10,FALSE))</f>
        <v/>
      </c>
      <c r="AK170" s="328" t="str">
        <f>IF(AK169="","",VLOOKUP(AK169,シフト記号表!$C$6:$L$47,10,FALSE))</f>
        <v/>
      </c>
      <c r="AL170" s="329" t="str">
        <f>IF(AL169="","",VLOOKUP(AL169,シフト記号表!$C$6:$L$47,10,FALSE))</f>
        <v/>
      </c>
      <c r="AM170" s="329" t="str">
        <f>IF(AM169="","",VLOOKUP(AM169,シフト記号表!$C$6:$L$47,10,FALSE))</f>
        <v/>
      </c>
      <c r="AN170" s="329" t="str">
        <f>IF(AN169="","",VLOOKUP(AN169,シフト記号表!$C$6:$L$47,10,FALSE))</f>
        <v/>
      </c>
      <c r="AO170" s="329" t="str">
        <f>IF(AO169="","",VLOOKUP(AO169,シフト記号表!$C$6:$L$47,10,FALSE))</f>
        <v/>
      </c>
      <c r="AP170" s="329" t="str">
        <f>IF(AP169="","",VLOOKUP(AP169,シフト記号表!$C$6:$L$47,10,FALSE))</f>
        <v/>
      </c>
      <c r="AQ170" s="330" t="str">
        <f>IF(AQ169="","",VLOOKUP(AQ169,シフト記号表!$C$6:$L$47,10,FALSE))</f>
        <v/>
      </c>
      <c r="AR170" s="328" t="str">
        <f>IF(AR169="","",VLOOKUP(AR169,シフト記号表!$C$6:$L$47,10,FALSE))</f>
        <v/>
      </c>
      <c r="AS170" s="329" t="str">
        <f>IF(AS169="","",VLOOKUP(AS169,シフト記号表!$C$6:$L$47,10,FALSE))</f>
        <v/>
      </c>
      <c r="AT170" s="329" t="str">
        <f>IF(AT169="","",VLOOKUP(AT169,シフト記号表!$C$6:$L$47,10,FALSE))</f>
        <v/>
      </c>
      <c r="AU170" s="329" t="str">
        <f>IF(AU169="","",VLOOKUP(AU169,シフト記号表!$C$6:$L$47,10,FALSE))</f>
        <v/>
      </c>
      <c r="AV170" s="329" t="str">
        <f>IF(AV169="","",VLOOKUP(AV169,シフト記号表!$C$6:$L$47,10,FALSE))</f>
        <v/>
      </c>
      <c r="AW170" s="329" t="str">
        <f>IF(AW169="","",VLOOKUP(AW169,シフト記号表!$C$6:$L$47,10,FALSE))</f>
        <v/>
      </c>
      <c r="AX170" s="330" t="str">
        <f>IF(AX169="","",VLOOKUP(AX169,シフト記号表!$C$6:$L$47,10,FALSE))</f>
        <v/>
      </c>
      <c r="AY170" s="328" t="str">
        <f>IF(AY169="","",VLOOKUP(AY169,シフト記号表!$C$6:$L$47,10,FALSE))</f>
        <v/>
      </c>
      <c r="AZ170" s="329" t="str">
        <f>IF(AZ169="","",VLOOKUP(AZ169,シフト記号表!$C$6:$L$47,10,FALSE))</f>
        <v/>
      </c>
      <c r="BA170" s="329" t="str">
        <f>IF(BA169="","",VLOOKUP(BA169,シフト記号表!$C$6:$L$47,10,FALSE))</f>
        <v/>
      </c>
      <c r="BB170" s="967">
        <f>IF($BE$3="４週",SUM(W170:AX170),IF($BE$3="暦月",SUM(W170:BA170),""))</f>
        <v>0</v>
      </c>
      <c r="BC170" s="968"/>
      <c r="BD170" s="969">
        <f>IF($BE$3="４週",BB170/4,IF($BE$3="暦月",(BB170/($BE$8/7)),""))</f>
        <v>0</v>
      </c>
      <c r="BE170" s="968"/>
      <c r="BF170" s="964"/>
      <c r="BG170" s="965"/>
      <c r="BH170" s="965"/>
      <c r="BI170" s="965"/>
      <c r="BJ170" s="966"/>
    </row>
    <row r="171" spans="2:62" ht="20.25" hidden="1" customHeight="1">
      <c r="B171" s="970">
        <f>B169+1</f>
        <v>78</v>
      </c>
      <c r="C171" s="972"/>
      <c r="D171" s="973"/>
      <c r="E171" s="323"/>
      <c r="F171" s="324"/>
      <c r="G171" s="323"/>
      <c r="H171" s="324"/>
      <c r="I171" s="976"/>
      <c r="J171" s="977"/>
      <c r="K171" s="980"/>
      <c r="L171" s="981"/>
      <c r="M171" s="981"/>
      <c r="N171" s="973"/>
      <c r="O171" s="984"/>
      <c r="P171" s="985"/>
      <c r="Q171" s="985"/>
      <c r="R171" s="985"/>
      <c r="S171" s="986"/>
      <c r="T171" s="343" t="s">
        <v>682</v>
      </c>
      <c r="U171" s="344"/>
      <c r="V171" s="345"/>
      <c r="W171" s="336"/>
      <c r="X171" s="337"/>
      <c r="Y171" s="337"/>
      <c r="Z171" s="337"/>
      <c r="AA171" s="337"/>
      <c r="AB171" s="337"/>
      <c r="AC171" s="338"/>
      <c r="AD171" s="336"/>
      <c r="AE171" s="337"/>
      <c r="AF171" s="337"/>
      <c r="AG171" s="337"/>
      <c r="AH171" s="337"/>
      <c r="AI171" s="337"/>
      <c r="AJ171" s="338"/>
      <c r="AK171" s="336"/>
      <c r="AL171" s="337"/>
      <c r="AM171" s="337"/>
      <c r="AN171" s="337"/>
      <c r="AO171" s="337"/>
      <c r="AP171" s="337"/>
      <c r="AQ171" s="338"/>
      <c r="AR171" s="336"/>
      <c r="AS171" s="337"/>
      <c r="AT171" s="337"/>
      <c r="AU171" s="337"/>
      <c r="AV171" s="337"/>
      <c r="AW171" s="337"/>
      <c r="AX171" s="338"/>
      <c r="AY171" s="336"/>
      <c r="AZ171" s="337"/>
      <c r="BA171" s="339"/>
      <c r="BB171" s="990"/>
      <c r="BC171" s="991"/>
      <c r="BD171" s="949"/>
      <c r="BE171" s="950"/>
      <c r="BF171" s="951"/>
      <c r="BG171" s="952"/>
      <c r="BH171" s="952"/>
      <c r="BI171" s="952"/>
      <c r="BJ171" s="953"/>
    </row>
    <row r="172" spans="2:62" ht="20.25" hidden="1" customHeight="1">
      <c r="B172" s="993"/>
      <c r="C172" s="994"/>
      <c r="D172" s="995"/>
      <c r="E172" s="346"/>
      <c r="F172" s="347">
        <f>C171</f>
        <v>0</v>
      </c>
      <c r="G172" s="346"/>
      <c r="H172" s="347">
        <f>I171</f>
        <v>0</v>
      </c>
      <c r="I172" s="996"/>
      <c r="J172" s="997"/>
      <c r="K172" s="998"/>
      <c r="L172" s="999"/>
      <c r="M172" s="999"/>
      <c r="N172" s="995"/>
      <c r="O172" s="984"/>
      <c r="P172" s="985"/>
      <c r="Q172" s="985"/>
      <c r="R172" s="985"/>
      <c r="S172" s="986"/>
      <c r="T172" s="340" t="s">
        <v>687</v>
      </c>
      <c r="U172" s="341"/>
      <c r="V172" s="342"/>
      <c r="W172" s="328" t="str">
        <f>IF(W171="","",VLOOKUP(W171,シフト記号表!$C$6:$L$47,10,FALSE))</f>
        <v/>
      </c>
      <c r="X172" s="329" t="str">
        <f>IF(X171="","",VLOOKUP(X171,シフト記号表!$C$6:$L$47,10,FALSE))</f>
        <v/>
      </c>
      <c r="Y172" s="329" t="str">
        <f>IF(Y171="","",VLOOKUP(Y171,シフト記号表!$C$6:$L$47,10,FALSE))</f>
        <v/>
      </c>
      <c r="Z172" s="329" t="str">
        <f>IF(Z171="","",VLOOKUP(Z171,シフト記号表!$C$6:$L$47,10,FALSE))</f>
        <v/>
      </c>
      <c r="AA172" s="329" t="str">
        <f>IF(AA171="","",VLOOKUP(AA171,シフト記号表!$C$6:$L$47,10,FALSE))</f>
        <v/>
      </c>
      <c r="AB172" s="329" t="str">
        <f>IF(AB171="","",VLOOKUP(AB171,シフト記号表!$C$6:$L$47,10,FALSE))</f>
        <v/>
      </c>
      <c r="AC172" s="330" t="str">
        <f>IF(AC171="","",VLOOKUP(AC171,シフト記号表!$C$6:$L$47,10,FALSE))</f>
        <v/>
      </c>
      <c r="AD172" s="328" t="str">
        <f>IF(AD171="","",VLOOKUP(AD171,シフト記号表!$C$6:$L$47,10,FALSE))</f>
        <v/>
      </c>
      <c r="AE172" s="329" t="str">
        <f>IF(AE171="","",VLOOKUP(AE171,シフト記号表!$C$6:$L$47,10,FALSE))</f>
        <v/>
      </c>
      <c r="AF172" s="329" t="str">
        <f>IF(AF171="","",VLOOKUP(AF171,シフト記号表!$C$6:$L$47,10,FALSE))</f>
        <v/>
      </c>
      <c r="AG172" s="329" t="str">
        <f>IF(AG171="","",VLOOKUP(AG171,シフト記号表!$C$6:$L$47,10,FALSE))</f>
        <v/>
      </c>
      <c r="AH172" s="329" t="str">
        <f>IF(AH171="","",VLOOKUP(AH171,シフト記号表!$C$6:$L$47,10,FALSE))</f>
        <v/>
      </c>
      <c r="AI172" s="329" t="str">
        <f>IF(AI171="","",VLOOKUP(AI171,シフト記号表!$C$6:$L$47,10,FALSE))</f>
        <v/>
      </c>
      <c r="AJ172" s="330" t="str">
        <f>IF(AJ171="","",VLOOKUP(AJ171,シフト記号表!$C$6:$L$47,10,FALSE))</f>
        <v/>
      </c>
      <c r="AK172" s="328" t="str">
        <f>IF(AK171="","",VLOOKUP(AK171,シフト記号表!$C$6:$L$47,10,FALSE))</f>
        <v/>
      </c>
      <c r="AL172" s="329" t="str">
        <f>IF(AL171="","",VLOOKUP(AL171,シフト記号表!$C$6:$L$47,10,FALSE))</f>
        <v/>
      </c>
      <c r="AM172" s="329" t="str">
        <f>IF(AM171="","",VLOOKUP(AM171,シフト記号表!$C$6:$L$47,10,FALSE))</f>
        <v/>
      </c>
      <c r="AN172" s="329" t="str">
        <f>IF(AN171="","",VLOOKUP(AN171,シフト記号表!$C$6:$L$47,10,FALSE))</f>
        <v/>
      </c>
      <c r="AO172" s="329" t="str">
        <f>IF(AO171="","",VLOOKUP(AO171,シフト記号表!$C$6:$L$47,10,FALSE))</f>
        <v/>
      </c>
      <c r="AP172" s="329" t="str">
        <f>IF(AP171="","",VLOOKUP(AP171,シフト記号表!$C$6:$L$47,10,FALSE))</f>
        <v/>
      </c>
      <c r="AQ172" s="330" t="str">
        <f>IF(AQ171="","",VLOOKUP(AQ171,シフト記号表!$C$6:$L$47,10,FALSE))</f>
        <v/>
      </c>
      <c r="AR172" s="328" t="str">
        <f>IF(AR171="","",VLOOKUP(AR171,シフト記号表!$C$6:$L$47,10,FALSE))</f>
        <v/>
      </c>
      <c r="AS172" s="329" t="str">
        <f>IF(AS171="","",VLOOKUP(AS171,シフト記号表!$C$6:$L$47,10,FALSE))</f>
        <v/>
      </c>
      <c r="AT172" s="329" t="str">
        <f>IF(AT171="","",VLOOKUP(AT171,シフト記号表!$C$6:$L$47,10,FALSE))</f>
        <v/>
      </c>
      <c r="AU172" s="329" t="str">
        <f>IF(AU171="","",VLOOKUP(AU171,シフト記号表!$C$6:$L$47,10,FALSE))</f>
        <v/>
      </c>
      <c r="AV172" s="329" t="str">
        <f>IF(AV171="","",VLOOKUP(AV171,シフト記号表!$C$6:$L$47,10,FALSE))</f>
        <v/>
      </c>
      <c r="AW172" s="329" t="str">
        <f>IF(AW171="","",VLOOKUP(AW171,シフト記号表!$C$6:$L$47,10,FALSE))</f>
        <v/>
      </c>
      <c r="AX172" s="330" t="str">
        <f>IF(AX171="","",VLOOKUP(AX171,シフト記号表!$C$6:$L$47,10,FALSE))</f>
        <v/>
      </c>
      <c r="AY172" s="328" t="str">
        <f>IF(AY171="","",VLOOKUP(AY171,シフト記号表!$C$6:$L$47,10,FALSE))</f>
        <v/>
      </c>
      <c r="AZ172" s="329" t="str">
        <f>IF(AZ171="","",VLOOKUP(AZ171,シフト記号表!$C$6:$L$47,10,FALSE))</f>
        <v/>
      </c>
      <c r="BA172" s="329" t="str">
        <f>IF(BA171="","",VLOOKUP(BA171,シフト記号表!$C$6:$L$47,10,FALSE))</f>
        <v/>
      </c>
      <c r="BB172" s="967">
        <f>IF($BE$3="４週",SUM(W172:AX172),IF($BE$3="暦月",SUM(W172:BA172),""))</f>
        <v>0</v>
      </c>
      <c r="BC172" s="968"/>
      <c r="BD172" s="969">
        <f>IF($BE$3="４週",BB172/4,IF($BE$3="暦月",(BB172/($BE$8/7)),""))</f>
        <v>0</v>
      </c>
      <c r="BE172" s="968"/>
      <c r="BF172" s="964"/>
      <c r="BG172" s="965"/>
      <c r="BH172" s="965"/>
      <c r="BI172" s="965"/>
      <c r="BJ172" s="966"/>
    </row>
    <row r="173" spans="2:62" ht="20.25" hidden="1" customHeight="1">
      <c r="B173" s="970">
        <f>B171+1</f>
        <v>79</v>
      </c>
      <c r="C173" s="972"/>
      <c r="D173" s="973"/>
      <c r="E173" s="323"/>
      <c r="F173" s="324"/>
      <c r="G173" s="323"/>
      <c r="H173" s="324"/>
      <c r="I173" s="976"/>
      <c r="J173" s="977"/>
      <c r="K173" s="980"/>
      <c r="L173" s="981"/>
      <c r="M173" s="981"/>
      <c r="N173" s="973"/>
      <c r="O173" s="984"/>
      <c r="P173" s="985"/>
      <c r="Q173" s="985"/>
      <c r="R173" s="985"/>
      <c r="S173" s="986"/>
      <c r="T173" s="343" t="s">
        <v>682</v>
      </c>
      <c r="U173" s="344"/>
      <c r="V173" s="345"/>
      <c r="W173" s="336"/>
      <c r="X173" s="337"/>
      <c r="Y173" s="337"/>
      <c r="Z173" s="337"/>
      <c r="AA173" s="337"/>
      <c r="AB173" s="337"/>
      <c r="AC173" s="338"/>
      <c r="AD173" s="336"/>
      <c r="AE173" s="337"/>
      <c r="AF173" s="337"/>
      <c r="AG173" s="337"/>
      <c r="AH173" s="337"/>
      <c r="AI173" s="337"/>
      <c r="AJ173" s="338"/>
      <c r="AK173" s="336"/>
      <c r="AL173" s="337"/>
      <c r="AM173" s="337"/>
      <c r="AN173" s="337"/>
      <c r="AO173" s="337"/>
      <c r="AP173" s="337"/>
      <c r="AQ173" s="338"/>
      <c r="AR173" s="336"/>
      <c r="AS173" s="337"/>
      <c r="AT173" s="337"/>
      <c r="AU173" s="337"/>
      <c r="AV173" s="337"/>
      <c r="AW173" s="337"/>
      <c r="AX173" s="338"/>
      <c r="AY173" s="336"/>
      <c r="AZ173" s="337"/>
      <c r="BA173" s="339"/>
      <c r="BB173" s="990"/>
      <c r="BC173" s="991"/>
      <c r="BD173" s="949"/>
      <c r="BE173" s="950"/>
      <c r="BF173" s="951"/>
      <c r="BG173" s="952"/>
      <c r="BH173" s="952"/>
      <c r="BI173" s="952"/>
      <c r="BJ173" s="953"/>
    </row>
    <row r="174" spans="2:62" ht="20.25" hidden="1" customHeight="1">
      <c r="B174" s="993"/>
      <c r="C174" s="994"/>
      <c r="D174" s="995"/>
      <c r="E174" s="346"/>
      <c r="F174" s="347">
        <f>C173</f>
        <v>0</v>
      </c>
      <c r="G174" s="346"/>
      <c r="H174" s="347">
        <f>I173</f>
        <v>0</v>
      </c>
      <c r="I174" s="996"/>
      <c r="J174" s="997"/>
      <c r="K174" s="998"/>
      <c r="L174" s="999"/>
      <c r="M174" s="999"/>
      <c r="N174" s="995"/>
      <c r="O174" s="984"/>
      <c r="P174" s="985"/>
      <c r="Q174" s="985"/>
      <c r="R174" s="985"/>
      <c r="S174" s="986"/>
      <c r="T174" s="340" t="s">
        <v>687</v>
      </c>
      <c r="U174" s="341"/>
      <c r="V174" s="342"/>
      <c r="W174" s="328" t="str">
        <f>IF(W173="","",VLOOKUP(W173,シフト記号表!$C$6:$L$47,10,FALSE))</f>
        <v/>
      </c>
      <c r="X174" s="329" t="str">
        <f>IF(X173="","",VLOOKUP(X173,シフト記号表!$C$6:$L$47,10,FALSE))</f>
        <v/>
      </c>
      <c r="Y174" s="329" t="str">
        <f>IF(Y173="","",VLOOKUP(Y173,シフト記号表!$C$6:$L$47,10,FALSE))</f>
        <v/>
      </c>
      <c r="Z174" s="329" t="str">
        <f>IF(Z173="","",VLOOKUP(Z173,シフト記号表!$C$6:$L$47,10,FALSE))</f>
        <v/>
      </c>
      <c r="AA174" s="329" t="str">
        <f>IF(AA173="","",VLOOKUP(AA173,シフト記号表!$C$6:$L$47,10,FALSE))</f>
        <v/>
      </c>
      <c r="AB174" s="329" t="str">
        <f>IF(AB173="","",VLOOKUP(AB173,シフト記号表!$C$6:$L$47,10,FALSE))</f>
        <v/>
      </c>
      <c r="AC174" s="330" t="str">
        <f>IF(AC173="","",VLOOKUP(AC173,シフト記号表!$C$6:$L$47,10,FALSE))</f>
        <v/>
      </c>
      <c r="AD174" s="328" t="str">
        <f>IF(AD173="","",VLOOKUP(AD173,シフト記号表!$C$6:$L$47,10,FALSE))</f>
        <v/>
      </c>
      <c r="AE174" s="329" t="str">
        <f>IF(AE173="","",VLOOKUP(AE173,シフト記号表!$C$6:$L$47,10,FALSE))</f>
        <v/>
      </c>
      <c r="AF174" s="329" t="str">
        <f>IF(AF173="","",VLOOKUP(AF173,シフト記号表!$C$6:$L$47,10,FALSE))</f>
        <v/>
      </c>
      <c r="AG174" s="329" t="str">
        <f>IF(AG173="","",VLOOKUP(AG173,シフト記号表!$C$6:$L$47,10,FALSE))</f>
        <v/>
      </c>
      <c r="AH174" s="329" t="str">
        <f>IF(AH173="","",VLOOKUP(AH173,シフト記号表!$C$6:$L$47,10,FALSE))</f>
        <v/>
      </c>
      <c r="AI174" s="329" t="str">
        <f>IF(AI173="","",VLOOKUP(AI173,シフト記号表!$C$6:$L$47,10,FALSE))</f>
        <v/>
      </c>
      <c r="AJ174" s="330" t="str">
        <f>IF(AJ173="","",VLOOKUP(AJ173,シフト記号表!$C$6:$L$47,10,FALSE))</f>
        <v/>
      </c>
      <c r="AK174" s="328" t="str">
        <f>IF(AK173="","",VLOOKUP(AK173,シフト記号表!$C$6:$L$47,10,FALSE))</f>
        <v/>
      </c>
      <c r="AL174" s="329" t="str">
        <f>IF(AL173="","",VLOOKUP(AL173,シフト記号表!$C$6:$L$47,10,FALSE))</f>
        <v/>
      </c>
      <c r="AM174" s="329" t="str">
        <f>IF(AM173="","",VLOOKUP(AM173,シフト記号表!$C$6:$L$47,10,FALSE))</f>
        <v/>
      </c>
      <c r="AN174" s="329" t="str">
        <f>IF(AN173="","",VLOOKUP(AN173,シフト記号表!$C$6:$L$47,10,FALSE))</f>
        <v/>
      </c>
      <c r="AO174" s="329" t="str">
        <f>IF(AO173="","",VLOOKUP(AO173,シフト記号表!$C$6:$L$47,10,FALSE))</f>
        <v/>
      </c>
      <c r="AP174" s="329" t="str">
        <f>IF(AP173="","",VLOOKUP(AP173,シフト記号表!$C$6:$L$47,10,FALSE))</f>
        <v/>
      </c>
      <c r="AQ174" s="330" t="str">
        <f>IF(AQ173="","",VLOOKUP(AQ173,シフト記号表!$C$6:$L$47,10,FALSE))</f>
        <v/>
      </c>
      <c r="AR174" s="328" t="str">
        <f>IF(AR173="","",VLOOKUP(AR173,シフト記号表!$C$6:$L$47,10,FALSE))</f>
        <v/>
      </c>
      <c r="AS174" s="329" t="str">
        <f>IF(AS173="","",VLOOKUP(AS173,シフト記号表!$C$6:$L$47,10,FALSE))</f>
        <v/>
      </c>
      <c r="AT174" s="329" t="str">
        <f>IF(AT173="","",VLOOKUP(AT173,シフト記号表!$C$6:$L$47,10,FALSE))</f>
        <v/>
      </c>
      <c r="AU174" s="329" t="str">
        <f>IF(AU173="","",VLOOKUP(AU173,シフト記号表!$C$6:$L$47,10,FALSE))</f>
        <v/>
      </c>
      <c r="AV174" s="329" t="str">
        <f>IF(AV173="","",VLOOKUP(AV173,シフト記号表!$C$6:$L$47,10,FALSE))</f>
        <v/>
      </c>
      <c r="AW174" s="329" t="str">
        <f>IF(AW173="","",VLOOKUP(AW173,シフト記号表!$C$6:$L$47,10,FALSE))</f>
        <v/>
      </c>
      <c r="AX174" s="330" t="str">
        <f>IF(AX173="","",VLOOKUP(AX173,シフト記号表!$C$6:$L$47,10,FALSE))</f>
        <v/>
      </c>
      <c r="AY174" s="328" t="str">
        <f>IF(AY173="","",VLOOKUP(AY173,シフト記号表!$C$6:$L$47,10,FALSE))</f>
        <v/>
      </c>
      <c r="AZ174" s="329" t="str">
        <f>IF(AZ173="","",VLOOKUP(AZ173,シフト記号表!$C$6:$L$47,10,FALSE))</f>
        <v/>
      </c>
      <c r="BA174" s="329" t="str">
        <f>IF(BA173="","",VLOOKUP(BA173,シフト記号表!$C$6:$L$47,10,FALSE))</f>
        <v/>
      </c>
      <c r="BB174" s="967">
        <f>IF($BE$3="４週",SUM(W174:AX174),IF($BE$3="暦月",SUM(W174:BA174),""))</f>
        <v>0</v>
      </c>
      <c r="BC174" s="968"/>
      <c r="BD174" s="969">
        <f>IF($BE$3="４週",BB174/4,IF($BE$3="暦月",(BB174/($BE$8/7)),""))</f>
        <v>0</v>
      </c>
      <c r="BE174" s="968"/>
      <c r="BF174" s="964"/>
      <c r="BG174" s="965"/>
      <c r="BH174" s="965"/>
      <c r="BI174" s="965"/>
      <c r="BJ174" s="966"/>
    </row>
    <row r="175" spans="2:62" ht="20.25" hidden="1" customHeight="1">
      <c r="B175" s="970">
        <f>B173+1</f>
        <v>80</v>
      </c>
      <c r="C175" s="972"/>
      <c r="D175" s="973"/>
      <c r="E175" s="323"/>
      <c r="F175" s="324"/>
      <c r="G175" s="323"/>
      <c r="H175" s="324"/>
      <c r="I175" s="976"/>
      <c r="J175" s="977"/>
      <c r="K175" s="980"/>
      <c r="L175" s="981"/>
      <c r="M175" s="981"/>
      <c r="N175" s="973"/>
      <c r="O175" s="984"/>
      <c r="P175" s="985"/>
      <c r="Q175" s="985"/>
      <c r="R175" s="985"/>
      <c r="S175" s="986"/>
      <c r="T175" s="343" t="s">
        <v>682</v>
      </c>
      <c r="U175" s="344"/>
      <c r="V175" s="345"/>
      <c r="W175" s="336"/>
      <c r="X175" s="337"/>
      <c r="Y175" s="337"/>
      <c r="Z175" s="337"/>
      <c r="AA175" s="337"/>
      <c r="AB175" s="337"/>
      <c r="AC175" s="338"/>
      <c r="AD175" s="336"/>
      <c r="AE175" s="337"/>
      <c r="AF175" s="337"/>
      <c r="AG175" s="337"/>
      <c r="AH175" s="337"/>
      <c r="AI175" s="337"/>
      <c r="AJ175" s="338"/>
      <c r="AK175" s="336"/>
      <c r="AL175" s="337"/>
      <c r="AM175" s="337"/>
      <c r="AN175" s="337"/>
      <c r="AO175" s="337"/>
      <c r="AP175" s="337"/>
      <c r="AQ175" s="338"/>
      <c r="AR175" s="336"/>
      <c r="AS175" s="337"/>
      <c r="AT175" s="337"/>
      <c r="AU175" s="337"/>
      <c r="AV175" s="337"/>
      <c r="AW175" s="337"/>
      <c r="AX175" s="338"/>
      <c r="AY175" s="336"/>
      <c r="AZ175" s="337"/>
      <c r="BA175" s="339"/>
      <c r="BB175" s="990"/>
      <c r="BC175" s="991"/>
      <c r="BD175" s="949"/>
      <c r="BE175" s="950"/>
      <c r="BF175" s="951"/>
      <c r="BG175" s="952"/>
      <c r="BH175" s="952"/>
      <c r="BI175" s="952"/>
      <c r="BJ175" s="953"/>
    </row>
    <row r="176" spans="2:62" ht="20.25" hidden="1" customHeight="1">
      <c r="B176" s="993"/>
      <c r="C176" s="994"/>
      <c r="D176" s="995"/>
      <c r="E176" s="346"/>
      <c r="F176" s="347">
        <f>C175</f>
        <v>0</v>
      </c>
      <c r="G176" s="346"/>
      <c r="H176" s="347">
        <f>I175</f>
        <v>0</v>
      </c>
      <c r="I176" s="996"/>
      <c r="J176" s="997"/>
      <c r="K176" s="998"/>
      <c r="L176" s="999"/>
      <c r="M176" s="999"/>
      <c r="N176" s="995"/>
      <c r="O176" s="984"/>
      <c r="P176" s="985"/>
      <c r="Q176" s="985"/>
      <c r="R176" s="985"/>
      <c r="S176" s="986"/>
      <c r="T176" s="340" t="s">
        <v>687</v>
      </c>
      <c r="U176" s="341"/>
      <c r="V176" s="342"/>
      <c r="W176" s="328" t="str">
        <f>IF(W175="","",VLOOKUP(W175,シフト記号表!$C$6:$L$47,10,FALSE))</f>
        <v/>
      </c>
      <c r="X176" s="329" t="str">
        <f>IF(X175="","",VLOOKUP(X175,シフト記号表!$C$6:$L$47,10,FALSE))</f>
        <v/>
      </c>
      <c r="Y176" s="329" t="str">
        <f>IF(Y175="","",VLOOKUP(Y175,シフト記号表!$C$6:$L$47,10,FALSE))</f>
        <v/>
      </c>
      <c r="Z176" s="329" t="str">
        <f>IF(Z175="","",VLOOKUP(Z175,シフト記号表!$C$6:$L$47,10,FALSE))</f>
        <v/>
      </c>
      <c r="AA176" s="329" t="str">
        <f>IF(AA175="","",VLOOKUP(AA175,シフト記号表!$C$6:$L$47,10,FALSE))</f>
        <v/>
      </c>
      <c r="AB176" s="329" t="str">
        <f>IF(AB175="","",VLOOKUP(AB175,シフト記号表!$C$6:$L$47,10,FALSE))</f>
        <v/>
      </c>
      <c r="AC176" s="330" t="str">
        <f>IF(AC175="","",VLOOKUP(AC175,シフト記号表!$C$6:$L$47,10,FALSE))</f>
        <v/>
      </c>
      <c r="AD176" s="328" t="str">
        <f>IF(AD175="","",VLOOKUP(AD175,シフト記号表!$C$6:$L$47,10,FALSE))</f>
        <v/>
      </c>
      <c r="AE176" s="329" t="str">
        <f>IF(AE175="","",VLOOKUP(AE175,シフト記号表!$C$6:$L$47,10,FALSE))</f>
        <v/>
      </c>
      <c r="AF176" s="329" t="str">
        <f>IF(AF175="","",VLOOKUP(AF175,シフト記号表!$C$6:$L$47,10,FALSE))</f>
        <v/>
      </c>
      <c r="AG176" s="329" t="str">
        <f>IF(AG175="","",VLOOKUP(AG175,シフト記号表!$C$6:$L$47,10,FALSE))</f>
        <v/>
      </c>
      <c r="AH176" s="329" t="str">
        <f>IF(AH175="","",VLOOKUP(AH175,シフト記号表!$C$6:$L$47,10,FALSE))</f>
        <v/>
      </c>
      <c r="AI176" s="329" t="str">
        <f>IF(AI175="","",VLOOKUP(AI175,シフト記号表!$C$6:$L$47,10,FALSE))</f>
        <v/>
      </c>
      <c r="AJ176" s="330" t="str">
        <f>IF(AJ175="","",VLOOKUP(AJ175,シフト記号表!$C$6:$L$47,10,FALSE))</f>
        <v/>
      </c>
      <c r="AK176" s="328" t="str">
        <f>IF(AK175="","",VLOOKUP(AK175,シフト記号表!$C$6:$L$47,10,FALSE))</f>
        <v/>
      </c>
      <c r="AL176" s="329" t="str">
        <f>IF(AL175="","",VLOOKUP(AL175,シフト記号表!$C$6:$L$47,10,FALSE))</f>
        <v/>
      </c>
      <c r="AM176" s="329" t="str">
        <f>IF(AM175="","",VLOOKUP(AM175,シフト記号表!$C$6:$L$47,10,FALSE))</f>
        <v/>
      </c>
      <c r="AN176" s="329" t="str">
        <f>IF(AN175="","",VLOOKUP(AN175,シフト記号表!$C$6:$L$47,10,FALSE))</f>
        <v/>
      </c>
      <c r="AO176" s="329" t="str">
        <f>IF(AO175="","",VLOOKUP(AO175,シフト記号表!$C$6:$L$47,10,FALSE))</f>
        <v/>
      </c>
      <c r="AP176" s="329" t="str">
        <f>IF(AP175="","",VLOOKUP(AP175,シフト記号表!$C$6:$L$47,10,FALSE))</f>
        <v/>
      </c>
      <c r="AQ176" s="330" t="str">
        <f>IF(AQ175="","",VLOOKUP(AQ175,シフト記号表!$C$6:$L$47,10,FALSE))</f>
        <v/>
      </c>
      <c r="AR176" s="328" t="str">
        <f>IF(AR175="","",VLOOKUP(AR175,シフト記号表!$C$6:$L$47,10,FALSE))</f>
        <v/>
      </c>
      <c r="AS176" s="329" t="str">
        <f>IF(AS175="","",VLOOKUP(AS175,シフト記号表!$C$6:$L$47,10,FALSE))</f>
        <v/>
      </c>
      <c r="AT176" s="329" t="str">
        <f>IF(AT175="","",VLOOKUP(AT175,シフト記号表!$C$6:$L$47,10,FALSE))</f>
        <v/>
      </c>
      <c r="AU176" s="329" t="str">
        <f>IF(AU175="","",VLOOKUP(AU175,シフト記号表!$C$6:$L$47,10,FALSE))</f>
        <v/>
      </c>
      <c r="AV176" s="329" t="str">
        <f>IF(AV175="","",VLOOKUP(AV175,シフト記号表!$C$6:$L$47,10,FALSE))</f>
        <v/>
      </c>
      <c r="AW176" s="329" t="str">
        <f>IF(AW175="","",VLOOKUP(AW175,シフト記号表!$C$6:$L$47,10,FALSE))</f>
        <v/>
      </c>
      <c r="AX176" s="330" t="str">
        <f>IF(AX175="","",VLOOKUP(AX175,シフト記号表!$C$6:$L$47,10,FALSE))</f>
        <v/>
      </c>
      <c r="AY176" s="328" t="str">
        <f>IF(AY175="","",VLOOKUP(AY175,シフト記号表!$C$6:$L$47,10,FALSE))</f>
        <v/>
      </c>
      <c r="AZ176" s="329" t="str">
        <f>IF(AZ175="","",VLOOKUP(AZ175,シフト記号表!$C$6:$L$47,10,FALSE))</f>
        <v/>
      </c>
      <c r="BA176" s="329" t="str">
        <f>IF(BA175="","",VLOOKUP(BA175,シフト記号表!$C$6:$L$47,10,FALSE))</f>
        <v/>
      </c>
      <c r="BB176" s="967">
        <f>IF($BE$3="４週",SUM(W176:AX176),IF($BE$3="暦月",SUM(W176:BA176),""))</f>
        <v>0</v>
      </c>
      <c r="BC176" s="968"/>
      <c r="BD176" s="969">
        <f>IF($BE$3="４週",BB176/4,IF($BE$3="暦月",(BB176/($BE$8/7)),""))</f>
        <v>0</v>
      </c>
      <c r="BE176" s="968"/>
      <c r="BF176" s="964"/>
      <c r="BG176" s="965"/>
      <c r="BH176" s="965"/>
      <c r="BI176" s="965"/>
      <c r="BJ176" s="966"/>
    </row>
    <row r="177" spans="2:62" ht="20.25" hidden="1" customHeight="1">
      <c r="B177" s="970">
        <f>B175+1</f>
        <v>81</v>
      </c>
      <c r="C177" s="972"/>
      <c r="D177" s="973"/>
      <c r="E177" s="323"/>
      <c r="F177" s="324"/>
      <c r="G177" s="323"/>
      <c r="H177" s="324"/>
      <c r="I177" s="976"/>
      <c r="J177" s="977"/>
      <c r="K177" s="980"/>
      <c r="L177" s="981"/>
      <c r="M177" s="981"/>
      <c r="N177" s="973"/>
      <c r="O177" s="984"/>
      <c r="P177" s="985"/>
      <c r="Q177" s="985"/>
      <c r="R177" s="985"/>
      <c r="S177" s="986"/>
      <c r="T177" s="343" t="s">
        <v>682</v>
      </c>
      <c r="U177" s="344"/>
      <c r="V177" s="345"/>
      <c r="W177" s="336"/>
      <c r="X177" s="337"/>
      <c r="Y177" s="337"/>
      <c r="Z177" s="337"/>
      <c r="AA177" s="337"/>
      <c r="AB177" s="337"/>
      <c r="AC177" s="338"/>
      <c r="AD177" s="336"/>
      <c r="AE177" s="337"/>
      <c r="AF177" s="337"/>
      <c r="AG177" s="337"/>
      <c r="AH177" s="337"/>
      <c r="AI177" s="337"/>
      <c r="AJ177" s="338"/>
      <c r="AK177" s="336"/>
      <c r="AL177" s="337"/>
      <c r="AM177" s="337"/>
      <c r="AN177" s="337"/>
      <c r="AO177" s="337"/>
      <c r="AP177" s="337"/>
      <c r="AQ177" s="338"/>
      <c r="AR177" s="336"/>
      <c r="AS177" s="337"/>
      <c r="AT177" s="337"/>
      <c r="AU177" s="337"/>
      <c r="AV177" s="337"/>
      <c r="AW177" s="337"/>
      <c r="AX177" s="338"/>
      <c r="AY177" s="336"/>
      <c r="AZ177" s="337"/>
      <c r="BA177" s="339"/>
      <c r="BB177" s="990"/>
      <c r="BC177" s="991"/>
      <c r="BD177" s="949"/>
      <c r="BE177" s="950"/>
      <c r="BF177" s="951"/>
      <c r="BG177" s="952"/>
      <c r="BH177" s="952"/>
      <c r="BI177" s="952"/>
      <c r="BJ177" s="953"/>
    </row>
    <row r="178" spans="2:62" ht="20.25" hidden="1" customHeight="1">
      <c r="B178" s="993"/>
      <c r="C178" s="994"/>
      <c r="D178" s="995"/>
      <c r="E178" s="346"/>
      <c r="F178" s="347">
        <f>C177</f>
        <v>0</v>
      </c>
      <c r="G178" s="346"/>
      <c r="H178" s="347">
        <f>I177</f>
        <v>0</v>
      </c>
      <c r="I178" s="996"/>
      <c r="J178" s="997"/>
      <c r="K178" s="998"/>
      <c r="L178" s="999"/>
      <c r="M178" s="999"/>
      <c r="N178" s="995"/>
      <c r="O178" s="984"/>
      <c r="P178" s="985"/>
      <c r="Q178" s="985"/>
      <c r="R178" s="985"/>
      <c r="S178" s="986"/>
      <c r="T178" s="340" t="s">
        <v>687</v>
      </c>
      <c r="U178" s="341"/>
      <c r="V178" s="342"/>
      <c r="W178" s="328" t="str">
        <f>IF(W177="","",VLOOKUP(W177,シフト記号表!$C$6:$L$47,10,FALSE))</f>
        <v/>
      </c>
      <c r="X178" s="329" t="str">
        <f>IF(X177="","",VLOOKUP(X177,シフト記号表!$C$6:$L$47,10,FALSE))</f>
        <v/>
      </c>
      <c r="Y178" s="329" t="str">
        <f>IF(Y177="","",VLOOKUP(Y177,シフト記号表!$C$6:$L$47,10,FALSE))</f>
        <v/>
      </c>
      <c r="Z178" s="329" t="str">
        <f>IF(Z177="","",VLOOKUP(Z177,シフト記号表!$C$6:$L$47,10,FALSE))</f>
        <v/>
      </c>
      <c r="AA178" s="329" t="str">
        <f>IF(AA177="","",VLOOKUP(AA177,シフト記号表!$C$6:$L$47,10,FALSE))</f>
        <v/>
      </c>
      <c r="AB178" s="329" t="str">
        <f>IF(AB177="","",VLOOKUP(AB177,シフト記号表!$C$6:$L$47,10,FALSE))</f>
        <v/>
      </c>
      <c r="AC178" s="330" t="str">
        <f>IF(AC177="","",VLOOKUP(AC177,シフト記号表!$C$6:$L$47,10,FALSE))</f>
        <v/>
      </c>
      <c r="AD178" s="328" t="str">
        <f>IF(AD177="","",VLOOKUP(AD177,シフト記号表!$C$6:$L$47,10,FALSE))</f>
        <v/>
      </c>
      <c r="AE178" s="329" t="str">
        <f>IF(AE177="","",VLOOKUP(AE177,シフト記号表!$C$6:$L$47,10,FALSE))</f>
        <v/>
      </c>
      <c r="AF178" s="329" t="str">
        <f>IF(AF177="","",VLOOKUP(AF177,シフト記号表!$C$6:$L$47,10,FALSE))</f>
        <v/>
      </c>
      <c r="AG178" s="329" t="str">
        <f>IF(AG177="","",VLOOKUP(AG177,シフト記号表!$C$6:$L$47,10,FALSE))</f>
        <v/>
      </c>
      <c r="AH178" s="329" t="str">
        <f>IF(AH177="","",VLOOKUP(AH177,シフト記号表!$C$6:$L$47,10,FALSE))</f>
        <v/>
      </c>
      <c r="AI178" s="329" t="str">
        <f>IF(AI177="","",VLOOKUP(AI177,シフト記号表!$C$6:$L$47,10,FALSE))</f>
        <v/>
      </c>
      <c r="AJ178" s="330" t="str">
        <f>IF(AJ177="","",VLOOKUP(AJ177,シフト記号表!$C$6:$L$47,10,FALSE))</f>
        <v/>
      </c>
      <c r="AK178" s="328" t="str">
        <f>IF(AK177="","",VLOOKUP(AK177,シフト記号表!$C$6:$L$47,10,FALSE))</f>
        <v/>
      </c>
      <c r="AL178" s="329" t="str">
        <f>IF(AL177="","",VLOOKUP(AL177,シフト記号表!$C$6:$L$47,10,FALSE))</f>
        <v/>
      </c>
      <c r="AM178" s="329" t="str">
        <f>IF(AM177="","",VLOOKUP(AM177,シフト記号表!$C$6:$L$47,10,FALSE))</f>
        <v/>
      </c>
      <c r="AN178" s="329" t="str">
        <f>IF(AN177="","",VLOOKUP(AN177,シフト記号表!$C$6:$L$47,10,FALSE))</f>
        <v/>
      </c>
      <c r="AO178" s="329" t="str">
        <f>IF(AO177="","",VLOOKUP(AO177,シフト記号表!$C$6:$L$47,10,FALSE))</f>
        <v/>
      </c>
      <c r="AP178" s="329" t="str">
        <f>IF(AP177="","",VLOOKUP(AP177,シフト記号表!$C$6:$L$47,10,FALSE))</f>
        <v/>
      </c>
      <c r="AQ178" s="330" t="str">
        <f>IF(AQ177="","",VLOOKUP(AQ177,シフト記号表!$C$6:$L$47,10,FALSE))</f>
        <v/>
      </c>
      <c r="AR178" s="328" t="str">
        <f>IF(AR177="","",VLOOKUP(AR177,シフト記号表!$C$6:$L$47,10,FALSE))</f>
        <v/>
      </c>
      <c r="AS178" s="329" t="str">
        <f>IF(AS177="","",VLOOKUP(AS177,シフト記号表!$C$6:$L$47,10,FALSE))</f>
        <v/>
      </c>
      <c r="AT178" s="329" t="str">
        <f>IF(AT177="","",VLOOKUP(AT177,シフト記号表!$C$6:$L$47,10,FALSE))</f>
        <v/>
      </c>
      <c r="AU178" s="329" t="str">
        <f>IF(AU177="","",VLOOKUP(AU177,シフト記号表!$C$6:$L$47,10,FALSE))</f>
        <v/>
      </c>
      <c r="AV178" s="329" t="str">
        <f>IF(AV177="","",VLOOKUP(AV177,シフト記号表!$C$6:$L$47,10,FALSE))</f>
        <v/>
      </c>
      <c r="AW178" s="329" t="str">
        <f>IF(AW177="","",VLOOKUP(AW177,シフト記号表!$C$6:$L$47,10,FALSE))</f>
        <v/>
      </c>
      <c r="AX178" s="330" t="str">
        <f>IF(AX177="","",VLOOKUP(AX177,シフト記号表!$C$6:$L$47,10,FALSE))</f>
        <v/>
      </c>
      <c r="AY178" s="328" t="str">
        <f>IF(AY177="","",VLOOKUP(AY177,シフト記号表!$C$6:$L$47,10,FALSE))</f>
        <v/>
      </c>
      <c r="AZ178" s="329" t="str">
        <f>IF(AZ177="","",VLOOKUP(AZ177,シフト記号表!$C$6:$L$47,10,FALSE))</f>
        <v/>
      </c>
      <c r="BA178" s="329" t="str">
        <f>IF(BA177="","",VLOOKUP(BA177,シフト記号表!$C$6:$L$47,10,FALSE))</f>
        <v/>
      </c>
      <c r="BB178" s="967">
        <f>IF($BE$3="４週",SUM(W178:AX178),IF($BE$3="暦月",SUM(W178:BA178),""))</f>
        <v>0</v>
      </c>
      <c r="BC178" s="968"/>
      <c r="BD178" s="969">
        <f>IF($BE$3="４週",BB178/4,IF($BE$3="暦月",(BB178/($BE$8/7)),""))</f>
        <v>0</v>
      </c>
      <c r="BE178" s="968"/>
      <c r="BF178" s="964"/>
      <c r="BG178" s="965"/>
      <c r="BH178" s="965"/>
      <c r="BI178" s="965"/>
      <c r="BJ178" s="966"/>
    </row>
    <row r="179" spans="2:62" ht="20.25" hidden="1" customHeight="1">
      <c r="B179" s="970">
        <f>B177+1</f>
        <v>82</v>
      </c>
      <c r="C179" s="972"/>
      <c r="D179" s="973"/>
      <c r="E179" s="323"/>
      <c r="F179" s="324"/>
      <c r="G179" s="323"/>
      <c r="H179" s="324"/>
      <c r="I179" s="976"/>
      <c r="J179" s="977"/>
      <c r="K179" s="980"/>
      <c r="L179" s="981"/>
      <c r="M179" s="981"/>
      <c r="N179" s="973"/>
      <c r="O179" s="984"/>
      <c r="P179" s="985"/>
      <c r="Q179" s="985"/>
      <c r="R179" s="985"/>
      <c r="S179" s="986"/>
      <c r="T179" s="343" t="s">
        <v>682</v>
      </c>
      <c r="U179" s="344"/>
      <c r="V179" s="345"/>
      <c r="W179" s="336"/>
      <c r="X179" s="337"/>
      <c r="Y179" s="337"/>
      <c r="Z179" s="337"/>
      <c r="AA179" s="337"/>
      <c r="AB179" s="337"/>
      <c r="AC179" s="338"/>
      <c r="AD179" s="336"/>
      <c r="AE179" s="337"/>
      <c r="AF179" s="337"/>
      <c r="AG179" s="337"/>
      <c r="AH179" s="337"/>
      <c r="AI179" s="337"/>
      <c r="AJ179" s="338"/>
      <c r="AK179" s="336"/>
      <c r="AL179" s="337"/>
      <c r="AM179" s="337"/>
      <c r="AN179" s="337"/>
      <c r="AO179" s="337"/>
      <c r="AP179" s="337"/>
      <c r="AQ179" s="338"/>
      <c r="AR179" s="336"/>
      <c r="AS179" s="337"/>
      <c r="AT179" s="337"/>
      <c r="AU179" s="337"/>
      <c r="AV179" s="337"/>
      <c r="AW179" s="337"/>
      <c r="AX179" s="338"/>
      <c r="AY179" s="336"/>
      <c r="AZ179" s="337"/>
      <c r="BA179" s="339"/>
      <c r="BB179" s="990"/>
      <c r="BC179" s="991"/>
      <c r="BD179" s="949"/>
      <c r="BE179" s="950"/>
      <c r="BF179" s="951"/>
      <c r="BG179" s="952"/>
      <c r="BH179" s="952"/>
      <c r="BI179" s="952"/>
      <c r="BJ179" s="953"/>
    </row>
    <row r="180" spans="2:62" ht="20.25" hidden="1" customHeight="1">
      <c r="B180" s="993"/>
      <c r="C180" s="994"/>
      <c r="D180" s="995"/>
      <c r="E180" s="346"/>
      <c r="F180" s="347">
        <f>C179</f>
        <v>0</v>
      </c>
      <c r="G180" s="346"/>
      <c r="H180" s="347">
        <f>I179</f>
        <v>0</v>
      </c>
      <c r="I180" s="996"/>
      <c r="J180" s="997"/>
      <c r="K180" s="998"/>
      <c r="L180" s="999"/>
      <c r="M180" s="999"/>
      <c r="N180" s="995"/>
      <c r="O180" s="984"/>
      <c r="P180" s="985"/>
      <c r="Q180" s="985"/>
      <c r="R180" s="985"/>
      <c r="S180" s="986"/>
      <c r="T180" s="340" t="s">
        <v>687</v>
      </c>
      <c r="U180" s="341"/>
      <c r="V180" s="342"/>
      <c r="W180" s="328" t="str">
        <f>IF(W179="","",VLOOKUP(W179,シフト記号表!$C$6:$L$47,10,FALSE))</f>
        <v/>
      </c>
      <c r="X180" s="329" t="str">
        <f>IF(X179="","",VLOOKUP(X179,シフト記号表!$C$6:$L$47,10,FALSE))</f>
        <v/>
      </c>
      <c r="Y180" s="329" t="str">
        <f>IF(Y179="","",VLOOKUP(Y179,シフト記号表!$C$6:$L$47,10,FALSE))</f>
        <v/>
      </c>
      <c r="Z180" s="329" t="str">
        <f>IF(Z179="","",VLOOKUP(Z179,シフト記号表!$C$6:$L$47,10,FALSE))</f>
        <v/>
      </c>
      <c r="AA180" s="329" t="str">
        <f>IF(AA179="","",VLOOKUP(AA179,シフト記号表!$C$6:$L$47,10,FALSE))</f>
        <v/>
      </c>
      <c r="AB180" s="329" t="str">
        <f>IF(AB179="","",VLOOKUP(AB179,シフト記号表!$C$6:$L$47,10,FALSE))</f>
        <v/>
      </c>
      <c r="AC180" s="330" t="str">
        <f>IF(AC179="","",VLOOKUP(AC179,シフト記号表!$C$6:$L$47,10,FALSE))</f>
        <v/>
      </c>
      <c r="AD180" s="328" t="str">
        <f>IF(AD179="","",VLOOKUP(AD179,シフト記号表!$C$6:$L$47,10,FALSE))</f>
        <v/>
      </c>
      <c r="AE180" s="329" t="str">
        <f>IF(AE179="","",VLOOKUP(AE179,シフト記号表!$C$6:$L$47,10,FALSE))</f>
        <v/>
      </c>
      <c r="AF180" s="329" t="str">
        <f>IF(AF179="","",VLOOKUP(AF179,シフト記号表!$C$6:$L$47,10,FALSE))</f>
        <v/>
      </c>
      <c r="AG180" s="329" t="str">
        <f>IF(AG179="","",VLOOKUP(AG179,シフト記号表!$C$6:$L$47,10,FALSE))</f>
        <v/>
      </c>
      <c r="AH180" s="329" t="str">
        <f>IF(AH179="","",VLOOKUP(AH179,シフト記号表!$C$6:$L$47,10,FALSE))</f>
        <v/>
      </c>
      <c r="AI180" s="329" t="str">
        <f>IF(AI179="","",VLOOKUP(AI179,シフト記号表!$C$6:$L$47,10,FALSE))</f>
        <v/>
      </c>
      <c r="AJ180" s="330" t="str">
        <f>IF(AJ179="","",VLOOKUP(AJ179,シフト記号表!$C$6:$L$47,10,FALSE))</f>
        <v/>
      </c>
      <c r="AK180" s="328" t="str">
        <f>IF(AK179="","",VLOOKUP(AK179,シフト記号表!$C$6:$L$47,10,FALSE))</f>
        <v/>
      </c>
      <c r="AL180" s="329" t="str">
        <f>IF(AL179="","",VLOOKUP(AL179,シフト記号表!$C$6:$L$47,10,FALSE))</f>
        <v/>
      </c>
      <c r="AM180" s="329" t="str">
        <f>IF(AM179="","",VLOOKUP(AM179,シフト記号表!$C$6:$L$47,10,FALSE))</f>
        <v/>
      </c>
      <c r="AN180" s="329" t="str">
        <f>IF(AN179="","",VLOOKUP(AN179,シフト記号表!$C$6:$L$47,10,FALSE))</f>
        <v/>
      </c>
      <c r="AO180" s="329" t="str">
        <f>IF(AO179="","",VLOOKUP(AO179,シフト記号表!$C$6:$L$47,10,FALSE))</f>
        <v/>
      </c>
      <c r="AP180" s="329" t="str">
        <f>IF(AP179="","",VLOOKUP(AP179,シフト記号表!$C$6:$L$47,10,FALSE))</f>
        <v/>
      </c>
      <c r="AQ180" s="330" t="str">
        <f>IF(AQ179="","",VLOOKUP(AQ179,シフト記号表!$C$6:$L$47,10,FALSE))</f>
        <v/>
      </c>
      <c r="AR180" s="328" t="str">
        <f>IF(AR179="","",VLOOKUP(AR179,シフト記号表!$C$6:$L$47,10,FALSE))</f>
        <v/>
      </c>
      <c r="AS180" s="329" t="str">
        <f>IF(AS179="","",VLOOKUP(AS179,シフト記号表!$C$6:$L$47,10,FALSE))</f>
        <v/>
      </c>
      <c r="AT180" s="329" t="str">
        <f>IF(AT179="","",VLOOKUP(AT179,シフト記号表!$C$6:$L$47,10,FALSE))</f>
        <v/>
      </c>
      <c r="AU180" s="329" t="str">
        <f>IF(AU179="","",VLOOKUP(AU179,シフト記号表!$C$6:$L$47,10,FALSE))</f>
        <v/>
      </c>
      <c r="AV180" s="329" t="str">
        <f>IF(AV179="","",VLOOKUP(AV179,シフト記号表!$C$6:$L$47,10,FALSE))</f>
        <v/>
      </c>
      <c r="AW180" s="329" t="str">
        <f>IF(AW179="","",VLOOKUP(AW179,シフト記号表!$C$6:$L$47,10,FALSE))</f>
        <v/>
      </c>
      <c r="AX180" s="330" t="str">
        <f>IF(AX179="","",VLOOKUP(AX179,シフト記号表!$C$6:$L$47,10,FALSE))</f>
        <v/>
      </c>
      <c r="AY180" s="328" t="str">
        <f>IF(AY179="","",VLOOKUP(AY179,シフト記号表!$C$6:$L$47,10,FALSE))</f>
        <v/>
      </c>
      <c r="AZ180" s="329" t="str">
        <f>IF(AZ179="","",VLOOKUP(AZ179,シフト記号表!$C$6:$L$47,10,FALSE))</f>
        <v/>
      </c>
      <c r="BA180" s="329" t="str">
        <f>IF(BA179="","",VLOOKUP(BA179,シフト記号表!$C$6:$L$47,10,FALSE))</f>
        <v/>
      </c>
      <c r="BB180" s="967">
        <f>IF($BE$3="４週",SUM(W180:AX180),IF($BE$3="暦月",SUM(W180:BA180),""))</f>
        <v>0</v>
      </c>
      <c r="BC180" s="968"/>
      <c r="BD180" s="969">
        <f>IF($BE$3="４週",BB180/4,IF($BE$3="暦月",(BB180/($BE$8/7)),""))</f>
        <v>0</v>
      </c>
      <c r="BE180" s="968"/>
      <c r="BF180" s="964"/>
      <c r="BG180" s="965"/>
      <c r="BH180" s="965"/>
      <c r="BI180" s="965"/>
      <c r="BJ180" s="966"/>
    </row>
    <row r="181" spans="2:62" ht="20.25" hidden="1" customHeight="1">
      <c r="B181" s="970">
        <f>B179+1</f>
        <v>83</v>
      </c>
      <c r="C181" s="972"/>
      <c r="D181" s="973"/>
      <c r="E181" s="323"/>
      <c r="F181" s="324"/>
      <c r="G181" s="323"/>
      <c r="H181" s="324"/>
      <c r="I181" s="976"/>
      <c r="J181" s="977"/>
      <c r="K181" s="980"/>
      <c r="L181" s="981"/>
      <c r="M181" s="981"/>
      <c r="N181" s="973"/>
      <c r="O181" s="984"/>
      <c r="P181" s="985"/>
      <c r="Q181" s="985"/>
      <c r="R181" s="985"/>
      <c r="S181" s="986"/>
      <c r="T181" s="343" t="s">
        <v>682</v>
      </c>
      <c r="U181" s="344"/>
      <c r="V181" s="345"/>
      <c r="W181" s="336"/>
      <c r="X181" s="337"/>
      <c r="Y181" s="337"/>
      <c r="Z181" s="337"/>
      <c r="AA181" s="337"/>
      <c r="AB181" s="337"/>
      <c r="AC181" s="338"/>
      <c r="AD181" s="336"/>
      <c r="AE181" s="337"/>
      <c r="AF181" s="337"/>
      <c r="AG181" s="337"/>
      <c r="AH181" s="337"/>
      <c r="AI181" s="337"/>
      <c r="AJ181" s="338"/>
      <c r="AK181" s="336"/>
      <c r="AL181" s="337"/>
      <c r="AM181" s="337"/>
      <c r="AN181" s="337"/>
      <c r="AO181" s="337"/>
      <c r="AP181" s="337"/>
      <c r="AQ181" s="338"/>
      <c r="AR181" s="336"/>
      <c r="AS181" s="337"/>
      <c r="AT181" s="337"/>
      <c r="AU181" s="337"/>
      <c r="AV181" s="337"/>
      <c r="AW181" s="337"/>
      <c r="AX181" s="338"/>
      <c r="AY181" s="336"/>
      <c r="AZ181" s="337"/>
      <c r="BA181" s="339"/>
      <c r="BB181" s="990"/>
      <c r="BC181" s="991"/>
      <c r="BD181" s="949"/>
      <c r="BE181" s="950"/>
      <c r="BF181" s="951"/>
      <c r="BG181" s="952"/>
      <c r="BH181" s="952"/>
      <c r="BI181" s="952"/>
      <c r="BJ181" s="953"/>
    </row>
    <row r="182" spans="2:62" ht="20.25" hidden="1" customHeight="1">
      <c r="B182" s="993"/>
      <c r="C182" s="994"/>
      <c r="D182" s="995"/>
      <c r="E182" s="346"/>
      <c r="F182" s="347">
        <f>C181</f>
        <v>0</v>
      </c>
      <c r="G182" s="346"/>
      <c r="H182" s="347">
        <f>I181</f>
        <v>0</v>
      </c>
      <c r="I182" s="996"/>
      <c r="J182" s="997"/>
      <c r="K182" s="998"/>
      <c r="L182" s="999"/>
      <c r="M182" s="999"/>
      <c r="N182" s="995"/>
      <c r="O182" s="984"/>
      <c r="P182" s="985"/>
      <c r="Q182" s="985"/>
      <c r="R182" s="985"/>
      <c r="S182" s="986"/>
      <c r="T182" s="340" t="s">
        <v>687</v>
      </c>
      <c r="U182" s="341"/>
      <c r="V182" s="342"/>
      <c r="W182" s="328" t="str">
        <f>IF(W181="","",VLOOKUP(W181,シフト記号表!$C$6:$L$47,10,FALSE))</f>
        <v/>
      </c>
      <c r="X182" s="329" t="str">
        <f>IF(X181="","",VLOOKUP(X181,シフト記号表!$C$6:$L$47,10,FALSE))</f>
        <v/>
      </c>
      <c r="Y182" s="329" t="str">
        <f>IF(Y181="","",VLOOKUP(Y181,シフト記号表!$C$6:$L$47,10,FALSE))</f>
        <v/>
      </c>
      <c r="Z182" s="329" t="str">
        <f>IF(Z181="","",VLOOKUP(Z181,シフト記号表!$C$6:$L$47,10,FALSE))</f>
        <v/>
      </c>
      <c r="AA182" s="329" t="str">
        <f>IF(AA181="","",VLOOKUP(AA181,シフト記号表!$C$6:$L$47,10,FALSE))</f>
        <v/>
      </c>
      <c r="AB182" s="329" t="str">
        <f>IF(AB181="","",VLOOKUP(AB181,シフト記号表!$C$6:$L$47,10,FALSE))</f>
        <v/>
      </c>
      <c r="AC182" s="330" t="str">
        <f>IF(AC181="","",VLOOKUP(AC181,シフト記号表!$C$6:$L$47,10,FALSE))</f>
        <v/>
      </c>
      <c r="AD182" s="328" t="str">
        <f>IF(AD181="","",VLOOKUP(AD181,シフト記号表!$C$6:$L$47,10,FALSE))</f>
        <v/>
      </c>
      <c r="AE182" s="329" t="str">
        <f>IF(AE181="","",VLOOKUP(AE181,シフト記号表!$C$6:$L$47,10,FALSE))</f>
        <v/>
      </c>
      <c r="AF182" s="329" t="str">
        <f>IF(AF181="","",VLOOKUP(AF181,シフト記号表!$C$6:$L$47,10,FALSE))</f>
        <v/>
      </c>
      <c r="AG182" s="329" t="str">
        <f>IF(AG181="","",VLOOKUP(AG181,シフト記号表!$C$6:$L$47,10,FALSE))</f>
        <v/>
      </c>
      <c r="AH182" s="329" t="str">
        <f>IF(AH181="","",VLOOKUP(AH181,シフト記号表!$C$6:$L$47,10,FALSE))</f>
        <v/>
      </c>
      <c r="AI182" s="329" t="str">
        <f>IF(AI181="","",VLOOKUP(AI181,シフト記号表!$C$6:$L$47,10,FALSE))</f>
        <v/>
      </c>
      <c r="AJ182" s="330" t="str">
        <f>IF(AJ181="","",VLOOKUP(AJ181,シフト記号表!$C$6:$L$47,10,FALSE))</f>
        <v/>
      </c>
      <c r="AK182" s="328" t="str">
        <f>IF(AK181="","",VLOOKUP(AK181,シフト記号表!$C$6:$L$47,10,FALSE))</f>
        <v/>
      </c>
      <c r="AL182" s="329" t="str">
        <f>IF(AL181="","",VLOOKUP(AL181,シフト記号表!$C$6:$L$47,10,FALSE))</f>
        <v/>
      </c>
      <c r="AM182" s="329" t="str">
        <f>IF(AM181="","",VLOOKUP(AM181,シフト記号表!$C$6:$L$47,10,FALSE))</f>
        <v/>
      </c>
      <c r="AN182" s="329" t="str">
        <f>IF(AN181="","",VLOOKUP(AN181,シフト記号表!$C$6:$L$47,10,FALSE))</f>
        <v/>
      </c>
      <c r="AO182" s="329" t="str">
        <f>IF(AO181="","",VLOOKUP(AO181,シフト記号表!$C$6:$L$47,10,FALSE))</f>
        <v/>
      </c>
      <c r="AP182" s="329" t="str">
        <f>IF(AP181="","",VLOOKUP(AP181,シフト記号表!$C$6:$L$47,10,FALSE))</f>
        <v/>
      </c>
      <c r="AQ182" s="330" t="str">
        <f>IF(AQ181="","",VLOOKUP(AQ181,シフト記号表!$C$6:$L$47,10,FALSE))</f>
        <v/>
      </c>
      <c r="AR182" s="328" t="str">
        <f>IF(AR181="","",VLOOKUP(AR181,シフト記号表!$C$6:$L$47,10,FALSE))</f>
        <v/>
      </c>
      <c r="AS182" s="329" t="str">
        <f>IF(AS181="","",VLOOKUP(AS181,シフト記号表!$C$6:$L$47,10,FALSE))</f>
        <v/>
      </c>
      <c r="AT182" s="329" t="str">
        <f>IF(AT181="","",VLOOKUP(AT181,シフト記号表!$C$6:$L$47,10,FALSE))</f>
        <v/>
      </c>
      <c r="AU182" s="329" t="str">
        <f>IF(AU181="","",VLOOKUP(AU181,シフト記号表!$C$6:$L$47,10,FALSE))</f>
        <v/>
      </c>
      <c r="AV182" s="329" t="str">
        <f>IF(AV181="","",VLOOKUP(AV181,シフト記号表!$C$6:$L$47,10,FALSE))</f>
        <v/>
      </c>
      <c r="AW182" s="329" t="str">
        <f>IF(AW181="","",VLOOKUP(AW181,シフト記号表!$C$6:$L$47,10,FALSE))</f>
        <v/>
      </c>
      <c r="AX182" s="330" t="str">
        <f>IF(AX181="","",VLOOKUP(AX181,シフト記号表!$C$6:$L$47,10,FALSE))</f>
        <v/>
      </c>
      <c r="AY182" s="328" t="str">
        <f>IF(AY181="","",VLOOKUP(AY181,シフト記号表!$C$6:$L$47,10,FALSE))</f>
        <v/>
      </c>
      <c r="AZ182" s="329" t="str">
        <f>IF(AZ181="","",VLOOKUP(AZ181,シフト記号表!$C$6:$L$47,10,FALSE))</f>
        <v/>
      </c>
      <c r="BA182" s="329" t="str">
        <f>IF(BA181="","",VLOOKUP(BA181,シフト記号表!$C$6:$L$47,10,FALSE))</f>
        <v/>
      </c>
      <c r="BB182" s="967">
        <f>IF($BE$3="４週",SUM(W182:AX182),IF($BE$3="暦月",SUM(W182:BA182),""))</f>
        <v>0</v>
      </c>
      <c r="BC182" s="968"/>
      <c r="BD182" s="969">
        <f>IF($BE$3="４週",BB182/4,IF($BE$3="暦月",(BB182/($BE$8/7)),""))</f>
        <v>0</v>
      </c>
      <c r="BE182" s="968"/>
      <c r="BF182" s="964"/>
      <c r="BG182" s="965"/>
      <c r="BH182" s="965"/>
      <c r="BI182" s="965"/>
      <c r="BJ182" s="966"/>
    </row>
    <row r="183" spans="2:62" ht="20.25" hidden="1" customHeight="1">
      <c r="B183" s="970">
        <f>B181+1</f>
        <v>84</v>
      </c>
      <c r="C183" s="972"/>
      <c r="D183" s="973"/>
      <c r="E183" s="323"/>
      <c r="F183" s="324"/>
      <c r="G183" s="323"/>
      <c r="H183" s="324"/>
      <c r="I183" s="976"/>
      <c r="J183" s="977"/>
      <c r="K183" s="980"/>
      <c r="L183" s="981"/>
      <c r="M183" s="981"/>
      <c r="N183" s="973"/>
      <c r="O183" s="984"/>
      <c r="P183" s="985"/>
      <c r="Q183" s="985"/>
      <c r="R183" s="985"/>
      <c r="S183" s="986"/>
      <c r="T183" s="343" t="s">
        <v>682</v>
      </c>
      <c r="U183" s="344"/>
      <c r="V183" s="345"/>
      <c r="W183" s="336"/>
      <c r="X183" s="337"/>
      <c r="Y183" s="337"/>
      <c r="Z183" s="337"/>
      <c r="AA183" s="337"/>
      <c r="AB183" s="337"/>
      <c r="AC183" s="338"/>
      <c r="AD183" s="336"/>
      <c r="AE183" s="337"/>
      <c r="AF183" s="337"/>
      <c r="AG183" s="337"/>
      <c r="AH183" s="337"/>
      <c r="AI183" s="337"/>
      <c r="AJ183" s="338"/>
      <c r="AK183" s="336"/>
      <c r="AL183" s="337"/>
      <c r="AM183" s="337"/>
      <c r="AN183" s="337"/>
      <c r="AO183" s="337"/>
      <c r="AP183" s="337"/>
      <c r="AQ183" s="338"/>
      <c r="AR183" s="336"/>
      <c r="AS183" s="337"/>
      <c r="AT183" s="337"/>
      <c r="AU183" s="337"/>
      <c r="AV183" s="337"/>
      <c r="AW183" s="337"/>
      <c r="AX183" s="338"/>
      <c r="AY183" s="336"/>
      <c r="AZ183" s="337"/>
      <c r="BA183" s="339"/>
      <c r="BB183" s="990"/>
      <c r="BC183" s="991"/>
      <c r="BD183" s="949"/>
      <c r="BE183" s="950"/>
      <c r="BF183" s="951"/>
      <c r="BG183" s="952"/>
      <c r="BH183" s="952"/>
      <c r="BI183" s="952"/>
      <c r="BJ183" s="953"/>
    </row>
    <row r="184" spans="2:62" ht="20.25" hidden="1" customHeight="1">
      <c r="B184" s="993"/>
      <c r="C184" s="994"/>
      <c r="D184" s="995"/>
      <c r="E184" s="346"/>
      <c r="F184" s="347">
        <f>C183</f>
        <v>0</v>
      </c>
      <c r="G184" s="346"/>
      <c r="H184" s="347">
        <f>I183</f>
        <v>0</v>
      </c>
      <c r="I184" s="996"/>
      <c r="J184" s="997"/>
      <c r="K184" s="998"/>
      <c r="L184" s="999"/>
      <c r="M184" s="999"/>
      <c r="N184" s="995"/>
      <c r="O184" s="984"/>
      <c r="P184" s="985"/>
      <c r="Q184" s="985"/>
      <c r="R184" s="985"/>
      <c r="S184" s="986"/>
      <c r="T184" s="340" t="s">
        <v>687</v>
      </c>
      <c r="U184" s="341"/>
      <c r="V184" s="342"/>
      <c r="W184" s="328" t="str">
        <f>IF(W183="","",VLOOKUP(W183,シフト記号表!$C$6:$L$47,10,FALSE))</f>
        <v/>
      </c>
      <c r="X184" s="329" t="str">
        <f>IF(X183="","",VLOOKUP(X183,シフト記号表!$C$6:$L$47,10,FALSE))</f>
        <v/>
      </c>
      <c r="Y184" s="329" t="str">
        <f>IF(Y183="","",VLOOKUP(Y183,シフト記号表!$C$6:$L$47,10,FALSE))</f>
        <v/>
      </c>
      <c r="Z184" s="329" t="str">
        <f>IF(Z183="","",VLOOKUP(Z183,シフト記号表!$C$6:$L$47,10,FALSE))</f>
        <v/>
      </c>
      <c r="AA184" s="329" t="str">
        <f>IF(AA183="","",VLOOKUP(AA183,シフト記号表!$C$6:$L$47,10,FALSE))</f>
        <v/>
      </c>
      <c r="AB184" s="329" t="str">
        <f>IF(AB183="","",VLOOKUP(AB183,シフト記号表!$C$6:$L$47,10,FALSE))</f>
        <v/>
      </c>
      <c r="AC184" s="330" t="str">
        <f>IF(AC183="","",VLOOKUP(AC183,シフト記号表!$C$6:$L$47,10,FALSE))</f>
        <v/>
      </c>
      <c r="AD184" s="328" t="str">
        <f>IF(AD183="","",VLOOKUP(AD183,シフト記号表!$C$6:$L$47,10,FALSE))</f>
        <v/>
      </c>
      <c r="AE184" s="329" t="str">
        <f>IF(AE183="","",VLOOKUP(AE183,シフト記号表!$C$6:$L$47,10,FALSE))</f>
        <v/>
      </c>
      <c r="AF184" s="329" t="str">
        <f>IF(AF183="","",VLOOKUP(AF183,シフト記号表!$C$6:$L$47,10,FALSE))</f>
        <v/>
      </c>
      <c r="AG184" s="329" t="str">
        <f>IF(AG183="","",VLOOKUP(AG183,シフト記号表!$C$6:$L$47,10,FALSE))</f>
        <v/>
      </c>
      <c r="AH184" s="329" t="str">
        <f>IF(AH183="","",VLOOKUP(AH183,シフト記号表!$C$6:$L$47,10,FALSE))</f>
        <v/>
      </c>
      <c r="AI184" s="329" t="str">
        <f>IF(AI183="","",VLOOKUP(AI183,シフト記号表!$C$6:$L$47,10,FALSE))</f>
        <v/>
      </c>
      <c r="AJ184" s="330" t="str">
        <f>IF(AJ183="","",VLOOKUP(AJ183,シフト記号表!$C$6:$L$47,10,FALSE))</f>
        <v/>
      </c>
      <c r="AK184" s="328" t="str">
        <f>IF(AK183="","",VLOOKUP(AK183,シフト記号表!$C$6:$L$47,10,FALSE))</f>
        <v/>
      </c>
      <c r="AL184" s="329" t="str">
        <f>IF(AL183="","",VLOOKUP(AL183,シフト記号表!$C$6:$L$47,10,FALSE))</f>
        <v/>
      </c>
      <c r="AM184" s="329" t="str">
        <f>IF(AM183="","",VLOOKUP(AM183,シフト記号表!$C$6:$L$47,10,FALSE))</f>
        <v/>
      </c>
      <c r="AN184" s="329" t="str">
        <f>IF(AN183="","",VLOOKUP(AN183,シフト記号表!$C$6:$L$47,10,FALSE))</f>
        <v/>
      </c>
      <c r="AO184" s="329" t="str">
        <f>IF(AO183="","",VLOOKUP(AO183,シフト記号表!$C$6:$L$47,10,FALSE))</f>
        <v/>
      </c>
      <c r="AP184" s="329" t="str">
        <f>IF(AP183="","",VLOOKUP(AP183,シフト記号表!$C$6:$L$47,10,FALSE))</f>
        <v/>
      </c>
      <c r="AQ184" s="330" t="str">
        <f>IF(AQ183="","",VLOOKUP(AQ183,シフト記号表!$C$6:$L$47,10,FALSE))</f>
        <v/>
      </c>
      <c r="AR184" s="328" t="str">
        <f>IF(AR183="","",VLOOKUP(AR183,シフト記号表!$C$6:$L$47,10,FALSE))</f>
        <v/>
      </c>
      <c r="AS184" s="329" t="str">
        <f>IF(AS183="","",VLOOKUP(AS183,シフト記号表!$C$6:$L$47,10,FALSE))</f>
        <v/>
      </c>
      <c r="AT184" s="329" t="str">
        <f>IF(AT183="","",VLOOKUP(AT183,シフト記号表!$C$6:$L$47,10,FALSE))</f>
        <v/>
      </c>
      <c r="AU184" s="329" t="str">
        <f>IF(AU183="","",VLOOKUP(AU183,シフト記号表!$C$6:$L$47,10,FALSE))</f>
        <v/>
      </c>
      <c r="AV184" s="329" t="str">
        <f>IF(AV183="","",VLOOKUP(AV183,シフト記号表!$C$6:$L$47,10,FALSE))</f>
        <v/>
      </c>
      <c r="AW184" s="329" t="str">
        <f>IF(AW183="","",VLOOKUP(AW183,シフト記号表!$C$6:$L$47,10,FALSE))</f>
        <v/>
      </c>
      <c r="AX184" s="330" t="str">
        <f>IF(AX183="","",VLOOKUP(AX183,シフト記号表!$C$6:$L$47,10,FALSE))</f>
        <v/>
      </c>
      <c r="AY184" s="328" t="str">
        <f>IF(AY183="","",VLOOKUP(AY183,シフト記号表!$C$6:$L$47,10,FALSE))</f>
        <v/>
      </c>
      <c r="AZ184" s="329" t="str">
        <f>IF(AZ183="","",VLOOKUP(AZ183,シフト記号表!$C$6:$L$47,10,FALSE))</f>
        <v/>
      </c>
      <c r="BA184" s="329" t="str">
        <f>IF(BA183="","",VLOOKUP(BA183,シフト記号表!$C$6:$L$47,10,FALSE))</f>
        <v/>
      </c>
      <c r="BB184" s="967">
        <f>IF($BE$3="４週",SUM(W184:AX184),IF($BE$3="暦月",SUM(W184:BA184),""))</f>
        <v>0</v>
      </c>
      <c r="BC184" s="968"/>
      <c r="BD184" s="969">
        <f>IF($BE$3="４週",BB184/4,IF($BE$3="暦月",(BB184/($BE$8/7)),""))</f>
        <v>0</v>
      </c>
      <c r="BE184" s="968"/>
      <c r="BF184" s="964"/>
      <c r="BG184" s="965"/>
      <c r="BH184" s="965"/>
      <c r="BI184" s="965"/>
      <c r="BJ184" s="966"/>
    </row>
    <row r="185" spans="2:62" ht="20.25" hidden="1" customHeight="1">
      <c r="B185" s="970">
        <f>B183+1</f>
        <v>85</v>
      </c>
      <c r="C185" s="972"/>
      <c r="D185" s="973"/>
      <c r="E185" s="323"/>
      <c r="F185" s="324"/>
      <c r="G185" s="323"/>
      <c r="H185" s="324"/>
      <c r="I185" s="976"/>
      <c r="J185" s="977"/>
      <c r="K185" s="980"/>
      <c r="L185" s="981"/>
      <c r="M185" s="981"/>
      <c r="N185" s="973"/>
      <c r="O185" s="984"/>
      <c r="P185" s="985"/>
      <c r="Q185" s="985"/>
      <c r="R185" s="985"/>
      <c r="S185" s="986"/>
      <c r="T185" s="343" t="s">
        <v>682</v>
      </c>
      <c r="U185" s="344"/>
      <c r="V185" s="345"/>
      <c r="W185" s="336"/>
      <c r="X185" s="337"/>
      <c r="Y185" s="337"/>
      <c r="Z185" s="337"/>
      <c r="AA185" s="337"/>
      <c r="AB185" s="337"/>
      <c r="AC185" s="338"/>
      <c r="AD185" s="336"/>
      <c r="AE185" s="337"/>
      <c r="AF185" s="337"/>
      <c r="AG185" s="337"/>
      <c r="AH185" s="337"/>
      <c r="AI185" s="337"/>
      <c r="AJ185" s="338"/>
      <c r="AK185" s="336"/>
      <c r="AL185" s="337"/>
      <c r="AM185" s="337"/>
      <c r="AN185" s="337"/>
      <c r="AO185" s="337"/>
      <c r="AP185" s="337"/>
      <c r="AQ185" s="338"/>
      <c r="AR185" s="336"/>
      <c r="AS185" s="337"/>
      <c r="AT185" s="337"/>
      <c r="AU185" s="337"/>
      <c r="AV185" s="337"/>
      <c r="AW185" s="337"/>
      <c r="AX185" s="338"/>
      <c r="AY185" s="336"/>
      <c r="AZ185" s="337"/>
      <c r="BA185" s="339"/>
      <c r="BB185" s="990"/>
      <c r="BC185" s="991"/>
      <c r="BD185" s="949"/>
      <c r="BE185" s="950"/>
      <c r="BF185" s="951"/>
      <c r="BG185" s="952"/>
      <c r="BH185" s="952"/>
      <c r="BI185" s="952"/>
      <c r="BJ185" s="953"/>
    </row>
    <row r="186" spans="2:62" ht="20.25" hidden="1" customHeight="1">
      <c r="B186" s="993"/>
      <c r="C186" s="994"/>
      <c r="D186" s="995"/>
      <c r="E186" s="346"/>
      <c r="F186" s="347">
        <f>C185</f>
        <v>0</v>
      </c>
      <c r="G186" s="346"/>
      <c r="H186" s="347">
        <f>I185</f>
        <v>0</v>
      </c>
      <c r="I186" s="996"/>
      <c r="J186" s="997"/>
      <c r="K186" s="998"/>
      <c r="L186" s="999"/>
      <c r="M186" s="999"/>
      <c r="N186" s="995"/>
      <c r="O186" s="984"/>
      <c r="P186" s="985"/>
      <c r="Q186" s="985"/>
      <c r="R186" s="985"/>
      <c r="S186" s="986"/>
      <c r="T186" s="340" t="s">
        <v>687</v>
      </c>
      <c r="U186" s="341"/>
      <c r="V186" s="342"/>
      <c r="W186" s="328" t="str">
        <f>IF(W185="","",VLOOKUP(W185,シフト記号表!$C$6:$L$47,10,FALSE))</f>
        <v/>
      </c>
      <c r="X186" s="329" t="str">
        <f>IF(X185="","",VLOOKUP(X185,シフト記号表!$C$6:$L$47,10,FALSE))</f>
        <v/>
      </c>
      <c r="Y186" s="329" t="str">
        <f>IF(Y185="","",VLOOKUP(Y185,シフト記号表!$C$6:$L$47,10,FALSE))</f>
        <v/>
      </c>
      <c r="Z186" s="329" t="str">
        <f>IF(Z185="","",VLOOKUP(Z185,シフト記号表!$C$6:$L$47,10,FALSE))</f>
        <v/>
      </c>
      <c r="AA186" s="329" t="str">
        <f>IF(AA185="","",VLOOKUP(AA185,シフト記号表!$C$6:$L$47,10,FALSE))</f>
        <v/>
      </c>
      <c r="AB186" s="329" t="str">
        <f>IF(AB185="","",VLOOKUP(AB185,シフト記号表!$C$6:$L$47,10,FALSE))</f>
        <v/>
      </c>
      <c r="AC186" s="330" t="str">
        <f>IF(AC185="","",VLOOKUP(AC185,シフト記号表!$C$6:$L$47,10,FALSE))</f>
        <v/>
      </c>
      <c r="AD186" s="328" t="str">
        <f>IF(AD185="","",VLOOKUP(AD185,シフト記号表!$C$6:$L$47,10,FALSE))</f>
        <v/>
      </c>
      <c r="AE186" s="329" t="str">
        <f>IF(AE185="","",VLOOKUP(AE185,シフト記号表!$C$6:$L$47,10,FALSE))</f>
        <v/>
      </c>
      <c r="AF186" s="329" t="str">
        <f>IF(AF185="","",VLOOKUP(AF185,シフト記号表!$C$6:$L$47,10,FALSE))</f>
        <v/>
      </c>
      <c r="AG186" s="329" t="str">
        <f>IF(AG185="","",VLOOKUP(AG185,シフト記号表!$C$6:$L$47,10,FALSE))</f>
        <v/>
      </c>
      <c r="AH186" s="329" t="str">
        <f>IF(AH185="","",VLOOKUP(AH185,シフト記号表!$C$6:$L$47,10,FALSE))</f>
        <v/>
      </c>
      <c r="AI186" s="329" t="str">
        <f>IF(AI185="","",VLOOKUP(AI185,シフト記号表!$C$6:$L$47,10,FALSE))</f>
        <v/>
      </c>
      <c r="AJ186" s="330" t="str">
        <f>IF(AJ185="","",VLOOKUP(AJ185,シフト記号表!$C$6:$L$47,10,FALSE))</f>
        <v/>
      </c>
      <c r="AK186" s="328" t="str">
        <f>IF(AK185="","",VLOOKUP(AK185,シフト記号表!$C$6:$L$47,10,FALSE))</f>
        <v/>
      </c>
      <c r="AL186" s="329" t="str">
        <f>IF(AL185="","",VLOOKUP(AL185,シフト記号表!$C$6:$L$47,10,FALSE))</f>
        <v/>
      </c>
      <c r="AM186" s="329" t="str">
        <f>IF(AM185="","",VLOOKUP(AM185,シフト記号表!$C$6:$L$47,10,FALSE))</f>
        <v/>
      </c>
      <c r="AN186" s="329" t="str">
        <f>IF(AN185="","",VLOOKUP(AN185,シフト記号表!$C$6:$L$47,10,FALSE))</f>
        <v/>
      </c>
      <c r="AO186" s="329" t="str">
        <f>IF(AO185="","",VLOOKUP(AO185,シフト記号表!$C$6:$L$47,10,FALSE))</f>
        <v/>
      </c>
      <c r="AP186" s="329" t="str">
        <f>IF(AP185="","",VLOOKUP(AP185,シフト記号表!$C$6:$L$47,10,FALSE))</f>
        <v/>
      </c>
      <c r="AQ186" s="330" t="str">
        <f>IF(AQ185="","",VLOOKUP(AQ185,シフト記号表!$C$6:$L$47,10,FALSE))</f>
        <v/>
      </c>
      <c r="AR186" s="328" t="str">
        <f>IF(AR185="","",VLOOKUP(AR185,シフト記号表!$C$6:$L$47,10,FALSE))</f>
        <v/>
      </c>
      <c r="AS186" s="329" t="str">
        <f>IF(AS185="","",VLOOKUP(AS185,シフト記号表!$C$6:$L$47,10,FALSE))</f>
        <v/>
      </c>
      <c r="AT186" s="329" t="str">
        <f>IF(AT185="","",VLOOKUP(AT185,シフト記号表!$C$6:$L$47,10,FALSE))</f>
        <v/>
      </c>
      <c r="AU186" s="329" t="str">
        <f>IF(AU185="","",VLOOKUP(AU185,シフト記号表!$C$6:$L$47,10,FALSE))</f>
        <v/>
      </c>
      <c r="AV186" s="329" t="str">
        <f>IF(AV185="","",VLOOKUP(AV185,シフト記号表!$C$6:$L$47,10,FALSE))</f>
        <v/>
      </c>
      <c r="AW186" s="329" t="str">
        <f>IF(AW185="","",VLOOKUP(AW185,シフト記号表!$C$6:$L$47,10,FALSE))</f>
        <v/>
      </c>
      <c r="AX186" s="330" t="str">
        <f>IF(AX185="","",VLOOKUP(AX185,シフト記号表!$C$6:$L$47,10,FALSE))</f>
        <v/>
      </c>
      <c r="AY186" s="328" t="str">
        <f>IF(AY185="","",VLOOKUP(AY185,シフト記号表!$C$6:$L$47,10,FALSE))</f>
        <v/>
      </c>
      <c r="AZ186" s="329" t="str">
        <f>IF(AZ185="","",VLOOKUP(AZ185,シフト記号表!$C$6:$L$47,10,FALSE))</f>
        <v/>
      </c>
      <c r="BA186" s="329" t="str">
        <f>IF(BA185="","",VLOOKUP(BA185,シフト記号表!$C$6:$L$47,10,FALSE))</f>
        <v/>
      </c>
      <c r="BB186" s="967">
        <f>IF($BE$3="４週",SUM(W186:AX186),IF($BE$3="暦月",SUM(W186:BA186),""))</f>
        <v>0</v>
      </c>
      <c r="BC186" s="968"/>
      <c r="BD186" s="969">
        <f>IF($BE$3="４週",BB186/4,IF($BE$3="暦月",(BB186/($BE$8/7)),""))</f>
        <v>0</v>
      </c>
      <c r="BE186" s="968"/>
      <c r="BF186" s="964"/>
      <c r="BG186" s="965"/>
      <c r="BH186" s="965"/>
      <c r="BI186" s="965"/>
      <c r="BJ186" s="966"/>
    </row>
    <row r="187" spans="2:62" ht="20.25" hidden="1" customHeight="1">
      <c r="B187" s="970">
        <f>B185+1</f>
        <v>86</v>
      </c>
      <c r="C187" s="972"/>
      <c r="D187" s="973"/>
      <c r="E187" s="323"/>
      <c r="F187" s="324"/>
      <c r="G187" s="323"/>
      <c r="H187" s="324"/>
      <c r="I187" s="976"/>
      <c r="J187" s="977"/>
      <c r="K187" s="980"/>
      <c r="L187" s="981"/>
      <c r="M187" s="981"/>
      <c r="N187" s="973"/>
      <c r="O187" s="984"/>
      <c r="P187" s="985"/>
      <c r="Q187" s="985"/>
      <c r="R187" s="985"/>
      <c r="S187" s="986"/>
      <c r="T187" s="343" t="s">
        <v>682</v>
      </c>
      <c r="U187" s="344"/>
      <c r="V187" s="345"/>
      <c r="W187" s="336"/>
      <c r="X187" s="337"/>
      <c r="Y187" s="337"/>
      <c r="Z187" s="337"/>
      <c r="AA187" s="337"/>
      <c r="AB187" s="337"/>
      <c r="AC187" s="338"/>
      <c r="AD187" s="336"/>
      <c r="AE187" s="337"/>
      <c r="AF187" s="337"/>
      <c r="AG187" s="337"/>
      <c r="AH187" s="337"/>
      <c r="AI187" s="337"/>
      <c r="AJ187" s="338"/>
      <c r="AK187" s="336"/>
      <c r="AL187" s="337"/>
      <c r="AM187" s="337"/>
      <c r="AN187" s="337"/>
      <c r="AO187" s="337"/>
      <c r="AP187" s="337"/>
      <c r="AQ187" s="338"/>
      <c r="AR187" s="336"/>
      <c r="AS187" s="337"/>
      <c r="AT187" s="337"/>
      <c r="AU187" s="337"/>
      <c r="AV187" s="337"/>
      <c r="AW187" s="337"/>
      <c r="AX187" s="338"/>
      <c r="AY187" s="336"/>
      <c r="AZ187" s="337"/>
      <c r="BA187" s="339"/>
      <c r="BB187" s="990"/>
      <c r="BC187" s="991"/>
      <c r="BD187" s="949"/>
      <c r="BE187" s="950"/>
      <c r="BF187" s="951"/>
      <c r="BG187" s="952"/>
      <c r="BH187" s="952"/>
      <c r="BI187" s="952"/>
      <c r="BJ187" s="953"/>
    </row>
    <row r="188" spans="2:62" ht="20.25" hidden="1" customHeight="1">
      <c r="B188" s="993"/>
      <c r="C188" s="994"/>
      <c r="D188" s="995"/>
      <c r="E188" s="346"/>
      <c r="F188" s="347">
        <f>C187</f>
        <v>0</v>
      </c>
      <c r="G188" s="346"/>
      <c r="H188" s="347">
        <f>I187</f>
        <v>0</v>
      </c>
      <c r="I188" s="996"/>
      <c r="J188" s="997"/>
      <c r="K188" s="998"/>
      <c r="L188" s="999"/>
      <c r="M188" s="999"/>
      <c r="N188" s="995"/>
      <c r="O188" s="984"/>
      <c r="P188" s="985"/>
      <c r="Q188" s="985"/>
      <c r="R188" s="985"/>
      <c r="S188" s="986"/>
      <c r="T188" s="340" t="s">
        <v>687</v>
      </c>
      <c r="U188" s="341"/>
      <c r="V188" s="342"/>
      <c r="W188" s="328" t="str">
        <f>IF(W187="","",VLOOKUP(W187,シフト記号表!$C$6:$L$47,10,FALSE))</f>
        <v/>
      </c>
      <c r="X188" s="329" t="str">
        <f>IF(X187="","",VLOOKUP(X187,シフト記号表!$C$6:$L$47,10,FALSE))</f>
        <v/>
      </c>
      <c r="Y188" s="329" t="str">
        <f>IF(Y187="","",VLOOKUP(Y187,シフト記号表!$C$6:$L$47,10,FALSE))</f>
        <v/>
      </c>
      <c r="Z188" s="329" t="str">
        <f>IF(Z187="","",VLOOKUP(Z187,シフト記号表!$C$6:$L$47,10,FALSE))</f>
        <v/>
      </c>
      <c r="AA188" s="329" t="str">
        <f>IF(AA187="","",VLOOKUP(AA187,シフト記号表!$C$6:$L$47,10,FALSE))</f>
        <v/>
      </c>
      <c r="AB188" s="329" t="str">
        <f>IF(AB187="","",VLOOKUP(AB187,シフト記号表!$C$6:$L$47,10,FALSE))</f>
        <v/>
      </c>
      <c r="AC188" s="330" t="str">
        <f>IF(AC187="","",VLOOKUP(AC187,シフト記号表!$C$6:$L$47,10,FALSE))</f>
        <v/>
      </c>
      <c r="AD188" s="328" t="str">
        <f>IF(AD187="","",VLOOKUP(AD187,シフト記号表!$C$6:$L$47,10,FALSE))</f>
        <v/>
      </c>
      <c r="AE188" s="329" t="str">
        <f>IF(AE187="","",VLOOKUP(AE187,シフト記号表!$C$6:$L$47,10,FALSE))</f>
        <v/>
      </c>
      <c r="AF188" s="329" t="str">
        <f>IF(AF187="","",VLOOKUP(AF187,シフト記号表!$C$6:$L$47,10,FALSE))</f>
        <v/>
      </c>
      <c r="AG188" s="329" t="str">
        <f>IF(AG187="","",VLOOKUP(AG187,シフト記号表!$C$6:$L$47,10,FALSE))</f>
        <v/>
      </c>
      <c r="AH188" s="329" t="str">
        <f>IF(AH187="","",VLOOKUP(AH187,シフト記号表!$C$6:$L$47,10,FALSE))</f>
        <v/>
      </c>
      <c r="AI188" s="329" t="str">
        <f>IF(AI187="","",VLOOKUP(AI187,シフト記号表!$C$6:$L$47,10,FALSE))</f>
        <v/>
      </c>
      <c r="AJ188" s="330" t="str">
        <f>IF(AJ187="","",VLOOKUP(AJ187,シフト記号表!$C$6:$L$47,10,FALSE))</f>
        <v/>
      </c>
      <c r="AK188" s="328" t="str">
        <f>IF(AK187="","",VLOOKUP(AK187,シフト記号表!$C$6:$L$47,10,FALSE))</f>
        <v/>
      </c>
      <c r="AL188" s="329" t="str">
        <f>IF(AL187="","",VLOOKUP(AL187,シフト記号表!$C$6:$L$47,10,FALSE))</f>
        <v/>
      </c>
      <c r="AM188" s="329" t="str">
        <f>IF(AM187="","",VLOOKUP(AM187,シフト記号表!$C$6:$L$47,10,FALSE))</f>
        <v/>
      </c>
      <c r="AN188" s="329" t="str">
        <f>IF(AN187="","",VLOOKUP(AN187,シフト記号表!$C$6:$L$47,10,FALSE))</f>
        <v/>
      </c>
      <c r="AO188" s="329" t="str">
        <f>IF(AO187="","",VLOOKUP(AO187,シフト記号表!$C$6:$L$47,10,FALSE))</f>
        <v/>
      </c>
      <c r="AP188" s="329" t="str">
        <f>IF(AP187="","",VLOOKUP(AP187,シフト記号表!$C$6:$L$47,10,FALSE))</f>
        <v/>
      </c>
      <c r="AQ188" s="330" t="str">
        <f>IF(AQ187="","",VLOOKUP(AQ187,シフト記号表!$C$6:$L$47,10,FALSE))</f>
        <v/>
      </c>
      <c r="AR188" s="328" t="str">
        <f>IF(AR187="","",VLOOKUP(AR187,シフト記号表!$C$6:$L$47,10,FALSE))</f>
        <v/>
      </c>
      <c r="AS188" s="329" t="str">
        <f>IF(AS187="","",VLOOKUP(AS187,シフト記号表!$C$6:$L$47,10,FALSE))</f>
        <v/>
      </c>
      <c r="AT188" s="329" t="str">
        <f>IF(AT187="","",VLOOKUP(AT187,シフト記号表!$C$6:$L$47,10,FALSE))</f>
        <v/>
      </c>
      <c r="AU188" s="329" t="str">
        <f>IF(AU187="","",VLOOKUP(AU187,シフト記号表!$C$6:$L$47,10,FALSE))</f>
        <v/>
      </c>
      <c r="AV188" s="329" t="str">
        <f>IF(AV187="","",VLOOKUP(AV187,シフト記号表!$C$6:$L$47,10,FALSE))</f>
        <v/>
      </c>
      <c r="AW188" s="329" t="str">
        <f>IF(AW187="","",VLOOKUP(AW187,シフト記号表!$C$6:$L$47,10,FALSE))</f>
        <v/>
      </c>
      <c r="AX188" s="330" t="str">
        <f>IF(AX187="","",VLOOKUP(AX187,シフト記号表!$C$6:$L$47,10,FALSE))</f>
        <v/>
      </c>
      <c r="AY188" s="328" t="str">
        <f>IF(AY187="","",VLOOKUP(AY187,シフト記号表!$C$6:$L$47,10,FALSE))</f>
        <v/>
      </c>
      <c r="AZ188" s="329" t="str">
        <f>IF(AZ187="","",VLOOKUP(AZ187,シフト記号表!$C$6:$L$47,10,FALSE))</f>
        <v/>
      </c>
      <c r="BA188" s="329" t="str">
        <f>IF(BA187="","",VLOOKUP(BA187,シフト記号表!$C$6:$L$47,10,FALSE))</f>
        <v/>
      </c>
      <c r="BB188" s="967">
        <f>IF($BE$3="４週",SUM(W188:AX188),IF($BE$3="暦月",SUM(W188:BA188),""))</f>
        <v>0</v>
      </c>
      <c r="BC188" s="968"/>
      <c r="BD188" s="969">
        <f>IF($BE$3="４週",BB188/4,IF($BE$3="暦月",(BB188/($BE$8/7)),""))</f>
        <v>0</v>
      </c>
      <c r="BE188" s="968"/>
      <c r="BF188" s="964"/>
      <c r="BG188" s="965"/>
      <c r="BH188" s="965"/>
      <c r="BI188" s="965"/>
      <c r="BJ188" s="966"/>
    </row>
    <row r="189" spans="2:62" ht="20.25" hidden="1" customHeight="1">
      <c r="B189" s="970">
        <f>B187+1</f>
        <v>87</v>
      </c>
      <c r="C189" s="972"/>
      <c r="D189" s="973"/>
      <c r="E189" s="323"/>
      <c r="F189" s="324"/>
      <c r="G189" s="323"/>
      <c r="H189" s="324"/>
      <c r="I189" s="976"/>
      <c r="J189" s="977"/>
      <c r="K189" s="980"/>
      <c r="L189" s="981"/>
      <c r="M189" s="981"/>
      <c r="N189" s="973"/>
      <c r="O189" s="984"/>
      <c r="P189" s="985"/>
      <c r="Q189" s="985"/>
      <c r="R189" s="985"/>
      <c r="S189" s="986"/>
      <c r="T189" s="343" t="s">
        <v>682</v>
      </c>
      <c r="U189" s="344"/>
      <c r="V189" s="345"/>
      <c r="W189" s="336"/>
      <c r="X189" s="337"/>
      <c r="Y189" s="337"/>
      <c r="Z189" s="337"/>
      <c r="AA189" s="337"/>
      <c r="AB189" s="337"/>
      <c r="AC189" s="338"/>
      <c r="AD189" s="336"/>
      <c r="AE189" s="337"/>
      <c r="AF189" s="337"/>
      <c r="AG189" s="337"/>
      <c r="AH189" s="337"/>
      <c r="AI189" s="337"/>
      <c r="AJ189" s="338"/>
      <c r="AK189" s="336"/>
      <c r="AL189" s="337"/>
      <c r="AM189" s="337"/>
      <c r="AN189" s="337"/>
      <c r="AO189" s="337"/>
      <c r="AP189" s="337"/>
      <c r="AQ189" s="338"/>
      <c r="AR189" s="336"/>
      <c r="AS189" s="337"/>
      <c r="AT189" s="337"/>
      <c r="AU189" s="337"/>
      <c r="AV189" s="337"/>
      <c r="AW189" s="337"/>
      <c r="AX189" s="338"/>
      <c r="AY189" s="336"/>
      <c r="AZ189" s="337"/>
      <c r="BA189" s="339"/>
      <c r="BB189" s="990"/>
      <c r="BC189" s="991"/>
      <c r="BD189" s="949"/>
      <c r="BE189" s="950"/>
      <c r="BF189" s="951"/>
      <c r="BG189" s="952"/>
      <c r="BH189" s="952"/>
      <c r="BI189" s="952"/>
      <c r="BJ189" s="953"/>
    </row>
    <row r="190" spans="2:62" ht="20.25" hidden="1" customHeight="1">
      <c r="B190" s="993"/>
      <c r="C190" s="994"/>
      <c r="D190" s="995"/>
      <c r="E190" s="346"/>
      <c r="F190" s="347">
        <f>C189</f>
        <v>0</v>
      </c>
      <c r="G190" s="346"/>
      <c r="H190" s="347">
        <f>I189</f>
        <v>0</v>
      </c>
      <c r="I190" s="996"/>
      <c r="J190" s="997"/>
      <c r="K190" s="998"/>
      <c r="L190" s="999"/>
      <c r="M190" s="999"/>
      <c r="N190" s="995"/>
      <c r="O190" s="984"/>
      <c r="P190" s="985"/>
      <c r="Q190" s="985"/>
      <c r="R190" s="985"/>
      <c r="S190" s="986"/>
      <c r="T190" s="340" t="s">
        <v>687</v>
      </c>
      <c r="U190" s="341"/>
      <c r="V190" s="342"/>
      <c r="W190" s="328" t="str">
        <f>IF(W189="","",VLOOKUP(W189,シフト記号表!$C$6:$L$47,10,FALSE))</f>
        <v/>
      </c>
      <c r="X190" s="329" t="str">
        <f>IF(X189="","",VLOOKUP(X189,シフト記号表!$C$6:$L$47,10,FALSE))</f>
        <v/>
      </c>
      <c r="Y190" s="329" t="str">
        <f>IF(Y189="","",VLOOKUP(Y189,シフト記号表!$C$6:$L$47,10,FALSE))</f>
        <v/>
      </c>
      <c r="Z190" s="329" t="str">
        <f>IF(Z189="","",VLOOKUP(Z189,シフト記号表!$C$6:$L$47,10,FALSE))</f>
        <v/>
      </c>
      <c r="AA190" s="329" t="str">
        <f>IF(AA189="","",VLOOKUP(AA189,シフト記号表!$C$6:$L$47,10,FALSE))</f>
        <v/>
      </c>
      <c r="AB190" s="329" t="str">
        <f>IF(AB189="","",VLOOKUP(AB189,シフト記号表!$C$6:$L$47,10,FALSE))</f>
        <v/>
      </c>
      <c r="AC190" s="330" t="str">
        <f>IF(AC189="","",VLOOKUP(AC189,シフト記号表!$C$6:$L$47,10,FALSE))</f>
        <v/>
      </c>
      <c r="AD190" s="328" t="str">
        <f>IF(AD189="","",VLOOKUP(AD189,シフト記号表!$C$6:$L$47,10,FALSE))</f>
        <v/>
      </c>
      <c r="AE190" s="329" t="str">
        <f>IF(AE189="","",VLOOKUP(AE189,シフト記号表!$C$6:$L$47,10,FALSE))</f>
        <v/>
      </c>
      <c r="AF190" s="329" t="str">
        <f>IF(AF189="","",VLOOKUP(AF189,シフト記号表!$C$6:$L$47,10,FALSE))</f>
        <v/>
      </c>
      <c r="AG190" s="329" t="str">
        <f>IF(AG189="","",VLOOKUP(AG189,シフト記号表!$C$6:$L$47,10,FALSE))</f>
        <v/>
      </c>
      <c r="AH190" s="329" t="str">
        <f>IF(AH189="","",VLOOKUP(AH189,シフト記号表!$C$6:$L$47,10,FALSE))</f>
        <v/>
      </c>
      <c r="AI190" s="329" t="str">
        <f>IF(AI189="","",VLOOKUP(AI189,シフト記号表!$C$6:$L$47,10,FALSE))</f>
        <v/>
      </c>
      <c r="AJ190" s="330" t="str">
        <f>IF(AJ189="","",VLOOKUP(AJ189,シフト記号表!$C$6:$L$47,10,FALSE))</f>
        <v/>
      </c>
      <c r="AK190" s="328" t="str">
        <f>IF(AK189="","",VLOOKUP(AK189,シフト記号表!$C$6:$L$47,10,FALSE))</f>
        <v/>
      </c>
      <c r="AL190" s="329" t="str">
        <f>IF(AL189="","",VLOOKUP(AL189,シフト記号表!$C$6:$L$47,10,FALSE))</f>
        <v/>
      </c>
      <c r="AM190" s="329" t="str">
        <f>IF(AM189="","",VLOOKUP(AM189,シフト記号表!$C$6:$L$47,10,FALSE))</f>
        <v/>
      </c>
      <c r="AN190" s="329" t="str">
        <f>IF(AN189="","",VLOOKUP(AN189,シフト記号表!$C$6:$L$47,10,FALSE))</f>
        <v/>
      </c>
      <c r="AO190" s="329" t="str">
        <f>IF(AO189="","",VLOOKUP(AO189,シフト記号表!$C$6:$L$47,10,FALSE))</f>
        <v/>
      </c>
      <c r="AP190" s="329" t="str">
        <f>IF(AP189="","",VLOOKUP(AP189,シフト記号表!$C$6:$L$47,10,FALSE))</f>
        <v/>
      </c>
      <c r="AQ190" s="330" t="str">
        <f>IF(AQ189="","",VLOOKUP(AQ189,シフト記号表!$C$6:$L$47,10,FALSE))</f>
        <v/>
      </c>
      <c r="AR190" s="328" t="str">
        <f>IF(AR189="","",VLOOKUP(AR189,シフト記号表!$C$6:$L$47,10,FALSE))</f>
        <v/>
      </c>
      <c r="AS190" s="329" t="str">
        <f>IF(AS189="","",VLOOKUP(AS189,シフト記号表!$C$6:$L$47,10,FALSE))</f>
        <v/>
      </c>
      <c r="AT190" s="329" t="str">
        <f>IF(AT189="","",VLOOKUP(AT189,シフト記号表!$C$6:$L$47,10,FALSE))</f>
        <v/>
      </c>
      <c r="AU190" s="329" t="str">
        <f>IF(AU189="","",VLOOKUP(AU189,シフト記号表!$C$6:$L$47,10,FALSE))</f>
        <v/>
      </c>
      <c r="AV190" s="329" t="str">
        <f>IF(AV189="","",VLOOKUP(AV189,シフト記号表!$C$6:$L$47,10,FALSE))</f>
        <v/>
      </c>
      <c r="AW190" s="329" t="str">
        <f>IF(AW189="","",VLOOKUP(AW189,シフト記号表!$C$6:$L$47,10,FALSE))</f>
        <v/>
      </c>
      <c r="AX190" s="330" t="str">
        <f>IF(AX189="","",VLOOKUP(AX189,シフト記号表!$C$6:$L$47,10,FALSE))</f>
        <v/>
      </c>
      <c r="AY190" s="328" t="str">
        <f>IF(AY189="","",VLOOKUP(AY189,シフト記号表!$C$6:$L$47,10,FALSE))</f>
        <v/>
      </c>
      <c r="AZ190" s="329" t="str">
        <f>IF(AZ189="","",VLOOKUP(AZ189,シフト記号表!$C$6:$L$47,10,FALSE))</f>
        <v/>
      </c>
      <c r="BA190" s="329" t="str">
        <f>IF(BA189="","",VLOOKUP(BA189,シフト記号表!$C$6:$L$47,10,FALSE))</f>
        <v/>
      </c>
      <c r="BB190" s="967">
        <f>IF($BE$3="４週",SUM(W190:AX190),IF($BE$3="暦月",SUM(W190:BA190),""))</f>
        <v>0</v>
      </c>
      <c r="BC190" s="968"/>
      <c r="BD190" s="969">
        <f>IF($BE$3="４週",BB190/4,IF($BE$3="暦月",(BB190/($BE$8/7)),""))</f>
        <v>0</v>
      </c>
      <c r="BE190" s="968"/>
      <c r="BF190" s="964"/>
      <c r="BG190" s="965"/>
      <c r="BH190" s="965"/>
      <c r="BI190" s="965"/>
      <c r="BJ190" s="966"/>
    </row>
    <row r="191" spans="2:62" ht="20.25" hidden="1" customHeight="1">
      <c r="B191" s="970">
        <f>B189+1</f>
        <v>88</v>
      </c>
      <c r="C191" s="972"/>
      <c r="D191" s="973"/>
      <c r="E191" s="323"/>
      <c r="F191" s="324"/>
      <c r="G191" s="323"/>
      <c r="H191" s="324"/>
      <c r="I191" s="976"/>
      <c r="J191" s="977"/>
      <c r="K191" s="980"/>
      <c r="L191" s="981"/>
      <c r="M191" s="981"/>
      <c r="N191" s="973"/>
      <c r="O191" s="984"/>
      <c r="P191" s="985"/>
      <c r="Q191" s="985"/>
      <c r="R191" s="985"/>
      <c r="S191" s="986"/>
      <c r="T191" s="343" t="s">
        <v>682</v>
      </c>
      <c r="U191" s="344"/>
      <c r="V191" s="345"/>
      <c r="W191" s="336"/>
      <c r="X191" s="337"/>
      <c r="Y191" s="337"/>
      <c r="Z191" s="337"/>
      <c r="AA191" s="337"/>
      <c r="AB191" s="337"/>
      <c r="AC191" s="338"/>
      <c r="AD191" s="336"/>
      <c r="AE191" s="337"/>
      <c r="AF191" s="337"/>
      <c r="AG191" s="337"/>
      <c r="AH191" s="337"/>
      <c r="AI191" s="337"/>
      <c r="AJ191" s="338"/>
      <c r="AK191" s="336"/>
      <c r="AL191" s="337"/>
      <c r="AM191" s="337"/>
      <c r="AN191" s="337"/>
      <c r="AO191" s="337"/>
      <c r="AP191" s="337"/>
      <c r="AQ191" s="338"/>
      <c r="AR191" s="336"/>
      <c r="AS191" s="337"/>
      <c r="AT191" s="337"/>
      <c r="AU191" s="337"/>
      <c r="AV191" s="337"/>
      <c r="AW191" s="337"/>
      <c r="AX191" s="338"/>
      <c r="AY191" s="336"/>
      <c r="AZ191" s="337"/>
      <c r="BA191" s="339"/>
      <c r="BB191" s="990"/>
      <c r="BC191" s="991"/>
      <c r="BD191" s="949"/>
      <c r="BE191" s="950"/>
      <c r="BF191" s="951"/>
      <c r="BG191" s="952"/>
      <c r="BH191" s="952"/>
      <c r="BI191" s="952"/>
      <c r="BJ191" s="953"/>
    </row>
    <row r="192" spans="2:62" ht="20.25" hidden="1" customHeight="1">
      <c r="B192" s="993"/>
      <c r="C192" s="994"/>
      <c r="D192" s="995"/>
      <c r="E192" s="346"/>
      <c r="F192" s="347">
        <f>C191</f>
        <v>0</v>
      </c>
      <c r="G192" s="346"/>
      <c r="H192" s="347">
        <f>I191</f>
        <v>0</v>
      </c>
      <c r="I192" s="996"/>
      <c r="J192" s="997"/>
      <c r="K192" s="998"/>
      <c r="L192" s="999"/>
      <c r="M192" s="999"/>
      <c r="N192" s="995"/>
      <c r="O192" s="984"/>
      <c r="P192" s="985"/>
      <c r="Q192" s="985"/>
      <c r="R192" s="985"/>
      <c r="S192" s="986"/>
      <c r="T192" s="340" t="s">
        <v>687</v>
      </c>
      <c r="U192" s="341"/>
      <c r="V192" s="342"/>
      <c r="W192" s="328" t="str">
        <f>IF(W191="","",VLOOKUP(W191,シフト記号表!$C$6:$L$47,10,FALSE))</f>
        <v/>
      </c>
      <c r="X192" s="329" t="str">
        <f>IF(X191="","",VLOOKUP(X191,シフト記号表!$C$6:$L$47,10,FALSE))</f>
        <v/>
      </c>
      <c r="Y192" s="329" t="str">
        <f>IF(Y191="","",VLOOKUP(Y191,シフト記号表!$C$6:$L$47,10,FALSE))</f>
        <v/>
      </c>
      <c r="Z192" s="329" t="str">
        <f>IF(Z191="","",VLOOKUP(Z191,シフト記号表!$C$6:$L$47,10,FALSE))</f>
        <v/>
      </c>
      <c r="AA192" s="329" t="str">
        <f>IF(AA191="","",VLOOKUP(AA191,シフト記号表!$C$6:$L$47,10,FALSE))</f>
        <v/>
      </c>
      <c r="AB192" s="329" t="str">
        <f>IF(AB191="","",VLOOKUP(AB191,シフト記号表!$C$6:$L$47,10,FALSE))</f>
        <v/>
      </c>
      <c r="AC192" s="330" t="str">
        <f>IF(AC191="","",VLOOKUP(AC191,シフト記号表!$C$6:$L$47,10,FALSE))</f>
        <v/>
      </c>
      <c r="AD192" s="328" t="str">
        <f>IF(AD191="","",VLOOKUP(AD191,シフト記号表!$C$6:$L$47,10,FALSE))</f>
        <v/>
      </c>
      <c r="AE192" s="329" t="str">
        <f>IF(AE191="","",VLOOKUP(AE191,シフト記号表!$C$6:$L$47,10,FALSE))</f>
        <v/>
      </c>
      <c r="AF192" s="329" t="str">
        <f>IF(AF191="","",VLOOKUP(AF191,シフト記号表!$C$6:$L$47,10,FALSE))</f>
        <v/>
      </c>
      <c r="AG192" s="329" t="str">
        <f>IF(AG191="","",VLOOKUP(AG191,シフト記号表!$C$6:$L$47,10,FALSE))</f>
        <v/>
      </c>
      <c r="AH192" s="329" t="str">
        <f>IF(AH191="","",VLOOKUP(AH191,シフト記号表!$C$6:$L$47,10,FALSE))</f>
        <v/>
      </c>
      <c r="AI192" s="329" t="str">
        <f>IF(AI191="","",VLOOKUP(AI191,シフト記号表!$C$6:$L$47,10,FALSE))</f>
        <v/>
      </c>
      <c r="AJ192" s="330" t="str">
        <f>IF(AJ191="","",VLOOKUP(AJ191,シフト記号表!$C$6:$L$47,10,FALSE))</f>
        <v/>
      </c>
      <c r="AK192" s="328" t="str">
        <f>IF(AK191="","",VLOOKUP(AK191,シフト記号表!$C$6:$L$47,10,FALSE))</f>
        <v/>
      </c>
      <c r="AL192" s="329" t="str">
        <f>IF(AL191="","",VLOOKUP(AL191,シフト記号表!$C$6:$L$47,10,FALSE))</f>
        <v/>
      </c>
      <c r="AM192" s="329" t="str">
        <f>IF(AM191="","",VLOOKUP(AM191,シフト記号表!$C$6:$L$47,10,FALSE))</f>
        <v/>
      </c>
      <c r="AN192" s="329" t="str">
        <f>IF(AN191="","",VLOOKUP(AN191,シフト記号表!$C$6:$L$47,10,FALSE))</f>
        <v/>
      </c>
      <c r="AO192" s="329" t="str">
        <f>IF(AO191="","",VLOOKUP(AO191,シフト記号表!$C$6:$L$47,10,FALSE))</f>
        <v/>
      </c>
      <c r="AP192" s="329" t="str">
        <f>IF(AP191="","",VLOOKUP(AP191,シフト記号表!$C$6:$L$47,10,FALSE))</f>
        <v/>
      </c>
      <c r="AQ192" s="330" t="str">
        <f>IF(AQ191="","",VLOOKUP(AQ191,シフト記号表!$C$6:$L$47,10,FALSE))</f>
        <v/>
      </c>
      <c r="AR192" s="328" t="str">
        <f>IF(AR191="","",VLOOKUP(AR191,シフト記号表!$C$6:$L$47,10,FALSE))</f>
        <v/>
      </c>
      <c r="AS192" s="329" t="str">
        <f>IF(AS191="","",VLOOKUP(AS191,シフト記号表!$C$6:$L$47,10,FALSE))</f>
        <v/>
      </c>
      <c r="AT192" s="329" t="str">
        <f>IF(AT191="","",VLOOKUP(AT191,シフト記号表!$C$6:$L$47,10,FALSE))</f>
        <v/>
      </c>
      <c r="AU192" s="329" t="str">
        <f>IF(AU191="","",VLOOKUP(AU191,シフト記号表!$C$6:$L$47,10,FALSE))</f>
        <v/>
      </c>
      <c r="AV192" s="329" t="str">
        <f>IF(AV191="","",VLOOKUP(AV191,シフト記号表!$C$6:$L$47,10,FALSE))</f>
        <v/>
      </c>
      <c r="AW192" s="329" t="str">
        <f>IF(AW191="","",VLOOKUP(AW191,シフト記号表!$C$6:$L$47,10,FALSE))</f>
        <v/>
      </c>
      <c r="AX192" s="330" t="str">
        <f>IF(AX191="","",VLOOKUP(AX191,シフト記号表!$C$6:$L$47,10,FALSE))</f>
        <v/>
      </c>
      <c r="AY192" s="328" t="str">
        <f>IF(AY191="","",VLOOKUP(AY191,シフト記号表!$C$6:$L$47,10,FALSE))</f>
        <v/>
      </c>
      <c r="AZ192" s="329" t="str">
        <f>IF(AZ191="","",VLOOKUP(AZ191,シフト記号表!$C$6:$L$47,10,FALSE))</f>
        <v/>
      </c>
      <c r="BA192" s="329" t="str">
        <f>IF(BA191="","",VLOOKUP(BA191,シフト記号表!$C$6:$L$47,10,FALSE))</f>
        <v/>
      </c>
      <c r="BB192" s="967">
        <f>IF($BE$3="４週",SUM(W192:AX192),IF($BE$3="暦月",SUM(W192:BA192),""))</f>
        <v>0</v>
      </c>
      <c r="BC192" s="968"/>
      <c r="BD192" s="969">
        <f>IF($BE$3="４週",BB192/4,IF($BE$3="暦月",(BB192/($BE$8/7)),""))</f>
        <v>0</v>
      </c>
      <c r="BE192" s="968"/>
      <c r="BF192" s="964"/>
      <c r="BG192" s="965"/>
      <c r="BH192" s="965"/>
      <c r="BI192" s="965"/>
      <c r="BJ192" s="966"/>
    </row>
    <row r="193" spans="2:62" ht="20.25" hidden="1" customHeight="1">
      <c r="B193" s="970">
        <f>B191+1</f>
        <v>89</v>
      </c>
      <c r="C193" s="972"/>
      <c r="D193" s="973"/>
      <c r="E193" s="323"/>
      <c r="F193" s="324"/>
      <c r="G193" s="323"/>
      <c r="H193" s="324"/>
      <c r="I193" s="976"/>
      <c r="J193" s="977"/>
      <c r="K193" s="980"/>
      <c r="L193" s="981"/>
      <c r="M193" s="981"/>
      <c r="N193" s="973"/>
      <c r="O193" s="984"/>
      <c r="P193" s="985"/>
      <c r="Q193" s="985"/>
      <c r="R193" s="985"/>
      <c r="S193" s="986"/>
      <c r="T193" s="343" t="s">
        <v>682</v>
      </c>
      <c r="U193" s="344"/>
      <c r="V193" s="345"/>
      <c r="W193" s="336"/>
      <c r="X193" s="337"/>
      <c r="Y193" s="337"/>
      <c r="Z193" s="337"/>
      <c r="AA193" s="337"/>
      <c r="AB193" s="337"/>
      <c r="AC193" s="338"/>
      <c r="AD193" s="336"/>
      <c r="AE193" s="337"/>
      <c r="AF193" s="337"/>
      <c r="AG193" s="337"/>
      <c r="AH193" s="337"/>
      <c r="AI193" s="337"/>
      <c r="AJ193" s="338"/>
      <c r="AK193" s="336"/>
      <c r="AL193" s="337"/>
      <c r="AM193" s="337"/>
      <c r="AN193" s="337"/>
      <c r="AO193" s="337"/>
      <c r="AP193" s="337"/>
      <c r="AQ193" s="338"/>
      <c r="AR193" s="336"/>
      <c r="AS193" s="337"/>
      <c r="AT193" s="337"/>
      <c r="AU193" s="337"/>
      <c r="AV193" s="337"/>
      <c r="AW193" s="337"/>
      <c r="AX193" s="338"/>
      <c r="AY193" s="336"/>
      <c r="AZ193" s="337"/>
      <c r="BA193" s="339"/>
      <c r="BB193" s="990"/>
      <c r="BC193" s="991"/>
      <c r="BD193" s="949"/>
      <c r="BE193" s="950"/>
      <c r="BF193" s="951"/>
      <c r="BG193" s="952"/>
      <c r="BH193" s="952"/>
      <c r="BI193" s="952"/>
      <c r="BJ193" s="953"/>
    </row>
    <row r="194" spans="2:62" ht="20.25" hidden="1" customHeight="1">
      <c r="B194" s="993"/>
      <c r="C194" s="994"/>
      <c r="D194" s="995"/>
      <c r="E194" s="346"/>
      <c r="F194" s="347">
        <f>C193</f>
        <v>0</v>
      </c>
      <c r="G194" s="346"/>
      <c r="H194" s="347">
        <f>I193</f>
        <v>0</v>
      </c>
      <c r="I194" s="996"/>
      <c r="J194" s="997"/>
      <c r="K194" s="998"/>
      <c r="L194" s="999"/>
      <c r="M194" s="999"/>
      <c r="N194" s="995"/>
      <c r="O194" s="984"/>
      <c r="P194" s="985"/>
      <c r="Q194" s="985"/>
      <c r="R194" s="985"/>
      <c r="S194" s="986"/>
      <c r="T194" s="340" t="s">
        <v>687</v>
      </c>
      <c r="U194" s="341"/>
      <c r="V194" s="342"/>
      <c r="W194" s="328" t="str">
        <f>IF(W193="","",VLOOKUP(W193,シフト記号表!$C$6:$L$47,10,FALSE))</f>
        <v/>
      </c>
      <c r="X194" s="329" t="str">
        <f>IF(X193="","",VLOOKUP(X193,シフト記号表!$C$6:$L$47,10,FALSE))</f>
        <v/>
      </c>
      <c r="Y194" s="329" t="str">
        <f>IF(Y193="","",VLOOKUP(Y193,シフト記号表!$C$6:$L$47,10,FALSE))</f>
        <v/>
      </c>
      <c r="Z194" s="329" t="str">
        <f>IF(Z193="","",VLOOKUP(Z193,シフト記号表!$C$6:$L$47,10,FALSE))</f>
        <v/>
      </c>
      <c r="AA194" s="329" t="str">
        <f>IF(AA193="","",VLOOKUP(AA193,シフト記号表!$C$6:$L$47,10,FALSE))</f>
        <v/>
      </c>
      <c r="AB194" s="329" t="str">
        <f>IF(AB193="","",VLOOKUP(AB193,シフト記号表!$C$6:$L$47,10,FALSE))</f>
        <v/>
      </c>
      <c r="AC194" s="330" t="str">
        <f>IF(AC193="","",VLOOKUP(AC193,シフト記号表!$C$6:$L$47,10,FALSE))</f>
        <v/>
      </c>
      <c r="AD194" s="328" t="str">
        <f>IF(AD193="","",VLOOKUP(AD193,シフト記号表!$C$6:$L$47,10,FALSE))</f>
        <v/>
      </c>
      <c r="AE194" s="329" t="str">
        <f>IF(AE193="","",VLOOKUP(AE193,シフト記号表!$C$6:$L$47,10,FALSE))</f>
        <v/>
      </c>
      <c r="AF194" s="329" t="str">
        <f>IF(AF193="","",VLOOKUP(AF193,シフト記号表!$C$6:$L$47,10,FALSE))</f>
        <v/>
      </c>
      <c r="AG194" s="329" t="str">
        <f>IF(AG193="","",VLOOKUP(AG193,シフト記号表!$C$6:$L$47,10,FALSE))</f>
        <v/>
      </c>
      <c r="AH194" s="329" t="str">
        <f>IF(AH193="","",VLOOKUP(AH193,シフト記号表!$C$6:$L$47,10,FALSE))</f>
        <v/>
      </c>
      <c r="AI194" s="329" t="str">
        <f>IF(AI193="","",VLOOKUP(AI193,シフト記号表!$C$6:$L$47,10,FALSE))</f>
        <v/>
      </c>
      <c r="AJ194" s="330" t="str">
        <f>IF(AJ193="","",VLOOKUP(AJ193,シフト記号表!$C$6:$L$47,10,FALSE))</f>
        <v/>
      </c>
      <c r="AK194" s="328" t="str">
        <f>IF(AK193="","",VLOOKUP(AK193,シフト記号表!$C$6:$L$47,10,FALSE))</f>
        <v/>
      </c>
      <c r="AL194" s="329" t="str">
        <f>IF(AL193="","",VLOOKUP(AL193,シフト記号表!$C$6:$L$47,10,FALSE))</f>
        <v/>
      </c>
      <c r="AM194" s="329" t="str">
        <f>IF(AM193="","",VLOOKUP(AM193,シフト記号表!$C$6:$L$47,10,FALSE))</f>
        <v/>
      </c>
      <c r="AN194" s="329" t="str">
        <f>IF(AN193="","",VLOOKUP(AN193,シフト記号表!$C$6:$L$47,10,FALSE))</f>
        <v/>
      </c>
      <c r="AO194" s="329" t="str">
        <f>IF(AO193="","",VLOOKUP(AO193,シフト記号表!$C$6:$L$47,10,FALSE))</f>
        <v/>
      </c>
      <c r="AP194" s="329" t="str">
        <f>IF(AP193="","",VLOOKUP(AP193,シフト記号表!$C$6:$L$47,10,FALSE))</f>
        <v/>
      </c>
      <c r="AQ194" s="330" t="str">
        <f>IF(AQ193="","",VLOOKUP(AQ193,シフト記号表!$C$6:$L$47,10,FALSE))</f>
        <v/>
      </c>
      <c r="AR194" s="328" t="str">
        <f>IF(AR193="","",VLOOKUP(AR193,シフト記号表!$C$6:$L$47,10,FALSE))</f>
        <v/>
      </c>
      <c r="AS194" s="329" t="str">
        <f>IF(AS193="","",VLOOKUP(AS193,シフト記号表!$C$6:$L$47,10,FALSE))</f>
        <v/>
      </c>
      <c r="AT194" s="329" t="str">
        <f>IF(AT193="","",VLOOKUP(AT193,シフト記号表!$C$6:$L$47,10,FALSE))</f>
        <v/>
      </c>
      <c r="AU194" s="329" t="str">
        <f>IF(AU193="","",VLOOKUP(AU193,シフト記号表!$C$6:$L$47,10,FALSE))</f>
        <v/>
      </c>
      <c r="AV194" s="329" t="str">
        <f>IF(AV193="","",VLOOKUP(AV193,シフト記号表!$C$6:$L$47,10,FALSE))</f>
        <v/>
      </c>
      <c r="AW194" s="329" t="str">
        <f>IF(AW193="","",VLOOKUP(AW193,シフト記号表!$C$6:$L$47,10,FALSE))</f>
        <v/>
      </c>
      <c r="AX194" s="330" t="str">
        <f>IF(AX193="","",VLOOKUP(AX193,シフト記号表!$C$6:$L$47,10,FALSE))</f>
        <v/>
      </c>
      <c r="AY194" s="328" t="str">
        <f>IF(AY193="","",VLOOKUP(AY193,シフト記号表!$C$6:$L$47,10,FALSE))</f>
        <v/>
      </c>
      <c r="AZ194" s="329" t="str">
        <f>IF(AZ193="","",VLOOKUP(AZ193,シフト記号表!$C$6:$L$47,10,FALSE))</f>
        <v/>
      </c>
      <c r="BA194" s="329" t="str">
        <f>IF(BA193="","",VLOOKUP(BA193,シフト記号表!$C$6:$L$47,10,FALSE))</f>
        <v/>
      </c>
      <c r="BB194" s="967">
        <f>IF($BE$3="４週",SUM(W194:AX194),IF($BE$3="暦月",SUM(W194:BA194),""))</f>
        <v>0</v>
      </c>
      <c r="BC194" s="968"/>
      <c r="BD194" s="969">
        <f>IF($BE$3="４週",BB194/4,IF($BE$3="暦月",(BB194/($BE$8/7)),""))</f>
        <v>0</v>
      </c>
      <c r="BE194" s="968"/>
      <c r="BF194" s="964"/>
      <c r="BG194" s="965"/>
      <c r="BH194" s="965"/>
      <c r="BI194" s="965"/>
      <c r="BJ194" s="966"/>
    </row>
    <row r="195" spans="2:62" ht="20.25" hidden="1" customHeight="1">
      <c r="B195" s="970">
        <f>B193+1</f>
        <v>90</v>
      </c>
      <c r="C195" s="972"/>
      <c r="D195" s="973"/>
      <c r="E195" s="323"/>
      <c r="F195" s="324"/>
      <c r="G195" s="323"/>
      <c r="H195" s="324"/>
      <c r="I195" s="976"/>
      <c r="J195" s="977"/>
      <c r="K195" s="980"/>
      <c r="L195" s="981"/>
      <c r="M195" s="981"/>
      <c r="N195" s="973"/>
      <c r="O195" s="984"/>
      <c r="P195" s="985"/>
      <c r="Q195" s="985"/>
      <c r="R195" s="985"/>
      <c r="S195" s="986"/>
      <c r="T195" s="343" t="s">
        <v>682</v>
      </c>
      <c r="U195" s="344"/>
      <c r="V195" s="345"/>
      <c r="W195" s="336"/>
      <c r="X195" s="337"/>
      <c r="Y195" s="337"/>
      <c r="Z195" s="337"/>
      <c r="AA195" s="337"/>
      <c r="AB195" s="337"/>
      <c r="AC195" s="338"/>
      <c r="AD195" s="336"/>
      <c r="AE195" s="337"/>
      <c r="AF195" s="337"/>
      <c r="AG195" s="337"/>
      <c r="AH195" s="337"/>
      <c r="AI195" s="337"/>
      <c r="AJ195" s="338"/>
      <c r="AK195" s="336"/>
      <c r="AL195" s="337"/>
      <c r="AM195" s="337"/>
      <c r="AN195" s="337"/>
      <c r="AO195" s="337"/>
      <c r="AP195" s="337"/>
      <c r="AQ195" s="338"/>
      <c r="AR195" s="336"/>
      <c r="AS195" s="337"/>
      <c r="AT195" s="337"/>
      <c r="AU195" s="337"/>
      <c r="AV195" s="337"/>
      <c r="AW195" s="337"/>
      <c r="AX195" s="338"/>
      <c r="AY195" s="336"/>
      <c r="AZ195" s="337"/>
      <c r="BA195" s="339"/>
      <c r="BB195" s="990"/>
      <c r="BC195" s="991"/>
      <c r="BD195" s="949"/>
      <c r="BE195" s="950"/>
      <c r="BF195" s="951"/>
      <c r="BG195" s="952"/>
      <c r="BH195" s="952"/>
      <c r="BI195" s="952"/>
      <c r="BJ195" s="953"/>
    </row>
    <row r="196" spans="2:62" ht="20.25" hidden="1" customHeight="1">
      <c r="B196" s="993"/>
      <c r="C196" s="994"/>
      <c r="D196" s="995"/>
      <c r="E196" s="346"/>
      <c r="F196" s="347">
        <f>C195</f>
        <v>0</v>
      </c>
      <c r="G196" s="346"/>
      <c r="H196" s="347">
        <f>I195</f>
        <v>0</v>
      </c>
      <c r="I196" s="996"/>
      <c r="J196" s="997"/>
      <c r="K196" s="998"/>
      <c r="L196" s="999"/>
      <c r="M196" s="999"/>
      <c r="N196" s="995"/>
      <c r="O196" s="984"/>
      <c r="P196" s="985"/>
      <c r="Q196" s="985"/>
      <c r="R196" s="985"/>
      <c r="S196" s="986"/>
      <c r="T196" s="340" t="s">
        <v>687</v>
      </c>
      <c r="U196" s="341"/>
      <c r="V196" s="342"/>
      <c r="W196" s="328" t="str">
        <f>IF(W195="","",VLOOKUP(W195,シフト記号表!$C$6:$L$47,10,FALSE))</f>
        <v/>
      </c>
      <c r="X196" s="329" t="str">
        <f>IF(X195="","",VLOOKUP(X195,シフト記号表!$C$6:$L$47,10,FALSE))</f>
        <v/>
      </c>
      <c r="Y196" s="329" t="str">
        <f>IF(Y195="","",VLOOKUP(Y195,シフト記号表!$C$6:$L$47,10,FALSE))</f>
        <v/>
      </c>
      <c r="Z196" s="329" t="str">
        <f>IF(Z195="","",VLOOKUP(Z195,シフト記号表!$C$6:$L$47,10,FALSE))</f>
        <v/>
      </c>
      <c r="AA196" s="329" t="str">
        <f>IF(AA195="","",VLOOKUP(AA195,シフト記号表!$C$6:$L$47,10,FALSE))</f>
        <v/>
      </c>
      <c r="AB196" s="329" t="str">
        <f>IF(AB195="","",VLOOKUP(AB195,シフト記号表!$C$6:$L$47,10,FALSE))</f>
        <v/>
      </c>
      <c r="AC196" s="330" t="str">
        <f>IF(AC195="","",VLOOKUP(AC195,シフト記号表!$C$6:$L$47,10,FALSE))</f>
        <v/>
      </c>
      <c r="AD196" s="328" t="str">
        <f>IF(AD195="","",VLOOKUP(AD195,シフト記号表!$C$6:$L$47,10,FALSE))</f>
        <v/>
      </c>
      <c r="AE196" s="329" t="str">
        <f>IF(AE195="","",VLOOKUP(AE195,シフト記号表!$C$6:$L$47,10,FALSE))</f>
        <v/>
      </c>
      <c r="AF196" s="329" t="str">
        <f>IF(AF195="","",VLOOKUP(AF195,シフト記号表!$C$6:$L$47,10,FALSE))</f>
        <v/>
      </c>
      <c r="AG196" s="329" t="str">
        <f>IF(AG195="","",VLOOKUP(AG195,シフト記号表!$C$6:$L$47,10,FALSE))</f>
        <v/>
      </c>
      <c r="AH196" s="329" t="str">
        <f>IF(AH195="","",VLOOKUP(AH195,シフト記号表!$C$6:$L$47,10,FALSE))</f>
        <v/>
      </c>
      <c r="AI196" s="329" t="str">
        <f>IF(AI195="","",VLOOKUP(AI195,シフト記号表!$C$6:$L$47,10,FALSE))</f>
        <v/>
      </c>
      <c r="AJ196" s="330" t="str">
        <f>IF(AJ195="","",VLOOKUP(AJ195,シフト記号表!$C$6:$L$47,10,FALSE))</f>
        <v/>
      </c>
      <c r="AK196" s="328" t="str">
        <f>IF(AK195="","",VLOOKUP(AK195,シフト記号表!$C$6:$L$47,10,FALSE))</f>
        <v/>
      </c>
      <c r="AL196" s="329" t="str">
        <f>IF(AL195="","",VLOOKUP(AL195,シフト記号表!$C$6:$L$47,10,FALSE))</f>
        <v/>
      </c>
      <c r="AM196" s="329" t="str">
        <f>IF(AM195="","",VLOOKUP(AM195,シフト記号表!$C$6:$L$47,10,FALSE))</f>
        <v/>
      </c>
      <c r="AN196" s="329" t="str">
        <f>IF(AN195="","",VLOOKUP(AN195,シフト記号表!$C$6:$L$47,10,FALSE))</f>
        <v/>
      </c>
      <c r="AO196" s="329" t="str">
        <f>IF(AO195="","",VLOOKUP(AO195,シフト記号表!$C$6:$L$47,10,FALSE))</f>
        <v/>
      </c>
      <c r="AP196" s="329" t="str">
        <f>IF(AP195="","",VLOOKUP(AP195,シフト記号表!$C$6:$L$47,10,FALSE))</f>
        <v/>
      </c>
      <c r="AQ196" s="330" t="str">
        <f>IF(AQ195="","",VLOOKUP(AQ195,シフト記号表!$C$6:$L$47,10,FALSE))</f>
        <v/>
      </c>
      <c r="AR196" s="328" t="str">
        <f>IF(AR195="","",VLOOKUP(AR195,シフト記号表!$C$6:$L$47,10,FALSE))</f>
        <v/>
      </c>
      <c r="AS196" s="329" t="str">
        <f>IF(AS195="","",VLOOKUP(AS195,シフト記号表!$C$6:$L$47,10,FALSE))</f>
        <v/>
      </c>
      <c r="AT196" s="329" t="str">
        <f>IF(AT195="","",VLOOKUP(AT195,シフト記号表!$C$6:$L$47,10,FALSE))</f>
        <v/>
      </c>
      <c r="AU196" s="329" t="str">
        <f>IF(AU195="","",VLOOKUP(AU195,シフト記号表!$C$6:$L$47,10,FALSE))</f>
        <v/>
      </c>
      <c r="AV196" s="329" t="str">
        <f>IF(AV195="","",VLOOKUP(AV195,シフト記号表!$C$6:$L$47,10,FALSE))</f>
        <v/>
      </c>
      <c r="AW196" s="329" t="str">
        <f>IF(AW195="","",VLOOKUP(AW195,シフト記号表!$C$6:$L$47,10,FALSE))</f>
        <v/>
      </c>
      <c r="AX196" s="330" t="str">
        <f>IF(AX195="","",VLOOKUP(AX195,シフト記号表!$C$6:$L$47,10,FALSE))</f>
        <v/>
      </c>
      <c r="AY196" s="328" t="str">
        <f>IF(AY195="","",VLOOKUP(AY195,シフト記号表!$C$6:$L$47,10,FALSE))</f>
        <v/>
      </c>
      <c r="AZ196" s="329" t="str">
        <f>IF(AZ195="","",VLOOKUP(AZ195,シフト記号表!$C$6:$L$47,10,FALSE))</f>
        <v/>
      </c>
      <c r="BA196" s="329" t="str">
        <f>IF(BA195="","",VLOOKUP(BA195,シフト記号表!$C$6:$L$47,10,FALSE))</f>
        <v/>
      </c>
      <c r="BB196" s="967">
        <f>IF($BE$3="４週",SUM(W196:AX196),IF($BE$3="暦月",SUM(W196:BA196),""))</f>
        <v>0</v>
      </c>
      <c r="BC196" s="968"/>
      <c r="BD196" s="969">
        <f>IF($BE$3="４週",BB196/4,IF($BE$3="暦月",(BB196/($BE$8/7)),""))</f>
        <v>0</v>
      </c>
      <c r="BE196" s="968"/>
      <c r="BF196" s="964"/>
      <c r="BG196" s="965"/>
      <c r="BH196" s="965"/>
      <c r="BI196" s="965"/>
      <c r="BJ196" s="966"/>
    </row>
    <row r="197" spans="2:62" ht="20.25" hidden="1" customHeight="1">
      <c r="B197" s="970">
        <f>B195+1</f>
        <v>91</v>
      </c>
      <c r="C197" s="972"/>
      <c r="D197" s="973"/>
      <c r="E197" s="323"/>
      <c r="F197" s="324"/>
      <c r="G197" s="323"/>
      <c r="H197" s="324"/>
      <c r="I197" s="976"/>
      <c r="J197" s="977"/>
      <c r="K197" s="980"/>
      <c r="L197" s="981"/>
      <c r="M197" s="981"/>
      <c r="N197" s="973"/>
      <c r="O197" s="984"/>
      <c r="P197" s="985"/>
      <c r="Q197" s="985"/>
      <c r="R197" s="985"/>
      <c r="S197" s="986"/>
      <c r="T197" s="343" t="s">
        <v>682</v>
      </c>
      <c r="U197" s="344"/>
      <c r="V197" s="345"/>
      <c r="W197" s="336"/>
      <c r="X197" s="337"/>
      <c r="Y197" s="337"/>
      <c r="Z197" s="337"/>
      <c r="AA197" s="337"/>
      <c r="AB197" s="337"/>
      <c r="AC197" s="338"/>
      <c r="AD197" s="336"/>
      <c r="AE197" s="337"/>
      <c r="AF197" s="337"/>
      <c r="AG197" s="337"/>
      <c r="AH197" s="337"/>
      <c r="AI197" s="337"/>
      <c r="AJ197" s="338"/>
      <c r="AK197" s="336"/>
      <c r="AL197" s="337"/>
      <c r="AM197" s="337"/>
      <c r="AN197" s="337"/>
      <c r="AO197" s="337"/>
      <c r="AP197" s="337"/>
      <c r="AQ197" s="338"/>
      <c r="AR197" s="336"/>
      <c r="AS197" s="337"/>
      <c r="AT197" s="337"/>
      <c r="AU197" s="337"/>
      <c r="AV197" s="337"/>
      <c r="AW197" s="337"/>
      <c r="AX197" s="338"/>
      <c r="AY197" s="336"/>
      <c r="AZ197" s="337"/>
      <c r="BA197" s="339"/>
      <c r="BB197" s="990"/>
      <c r="BC197" s="991"/>
      <c r="BD197" s="949"/>
      <c r="BE197" s="950"/>
      <c r="BF197" s="951"/>
      <c r="BG197" s="952"/>
      <c r="BH197" s="952"/>
      <c r="BI197" s="952"/>
      <c r="BJ197" s="953"/>
    </row>
    <row r="198" spans="2:62" ht="20.25" hidden="1" customHeight="1">
      <c r="B198" s="993"/>
      <c r="C198" s="994"/>
      <c r="D198" s="995"/>
      <c r="E198" s="346"/>
      <c r="F198" s="347">
        <f>C197</f>
        <v>0</v>
      </c>
      <c r="G198" s="346"/>
      <c r="H198" s="347">
        <f>I197</f>
        <v>0</v>
      </c>
      <c r="I198" s="996"/>
      <c r="J198" s="997"/>
      <c r="K198" s="998"/>
      <c r="L198" s="999"/>
      <c r="M198" s="999"/>
      <c r="N198" s="995"/>
      <c r="O198" s="984"/>
      <c r="P198" s="985"/>
      <c r="Q198" s="985"/>
      <c r="R198" s="985"/>
      <c r="S198" s="986"/>
      <c r="T198" s="340" t="s">
        <v>687</v>
      </c>
      <c r="U198" s="341"/>
      <c r="V198" s="342"/>
      <c r="W198" s="328" t="str">
        <f>IF(W197="","",VLOOKUP(W197,シフト記号表!$C$6:$L$47,10,FALSE))</f>
        <v/>
      </c>
      <c r="X198" s="329" t="str">
        <f>IF(X197="","",VLOOKUP(X197,シフト記号表!$C$6:$L$47,10,FALSE))</f>
        <v/>
      </c>
      <c r="Y198" s="329" t="str">
        <f>IF(Y197="","",VLOOKUP(Y197,シフト記号表!$C$6:$L$47,10,FALSE))</f>
        <v/>
      </c>
      <c r="Z198" s="329" t="str">
        <f>IF(Z197="","",VLOOKUP(Z197,シフト記号表!$C$6:$L$47,10,FALSE))</f>
        <v/>
      </c>
      <c r="AA198" s="329" t="str">
        <f>IF(AA197="","",VLOOKUP(AA197,シフト記号表!$C$6:$L$47,10,FALSE))</f>
        <v/>
      </c>
      <c r="AB198" s="329" t="str">
        <f>IF(AB197="","",VLOOKUP(AB197,シフト記号表!$C$6:$L$47,10,FALSE))</f>
        <v/>
      </c>
      <c r="AC198" s="330" t="str">
        <f>IF(AC197="","",VLOOKUP(AC197,シフト記号表!$C$6:$L$47,10,FALSE))</f>
        <v/>
      </c>
      <c r="AD198" s="328" t="str">
        <f>IF(AD197="","",VLOOKUP(AD197,シフト記号表!$C$6:$L$47,10,FALSE))</f>
        <v/>
      </c>
      <c r="AE198" s="329" t="str">
        <f>IF(AE197="","",VLOOKUP(AE197,シフト記号表!$C$6:$L$47,10,FALSE))</f>
        <v/>
      </c>
      <c r="AF198" s="329" t="str">
        <f>IF(AF197="","",VLOOKUP(AF197,シフト記号表!$C$6:$L$47,10,FALSE))</f>
        <v/>
      </c>
      <c r="AG198" s="329" t="str">
        <f>IF(AG197="","",VLOOKUP(AG197,シフト記号表!$C$6:$L$47,10,FALSE))</f>
        <v/>
      </c>
      <c r="AH198" s="329" t="str">
        <f>IF(AH197="","",VLOOKUP(AH197,シフト記号表!$C$6:$L$47,10,FALSE))</f>
        <v/>
      </c>
      <c r="AI198" s="329" t="str">
        <f>IF(AI197="","",VLOOKUP(AI197,シフト記号表!$C$6:$L$47,10,FALSE))</f>
        <v/>
      </c>
      <c r="AJ198" s="330" t="str">
        <f>IF(AJ197="","",VLOOKUP(AJ197,シフト記号表!$C$6:$L$47,10,FALSE))</f>
        <v/>
      </c>
      <c r="AK198" s="328" t="str">
        <f>IF(AK197="","",VLOOKUP(AK197,シフト記号表!$C$6:$L$47,10,FALSE))</f>
        <v/>
      </c>
      <c r="AL198" s="329" t="str">
        <f>IF(AL197="","",VLOOKUP(AL197,シフト記号表!$C$6:$L$47,10,FALSE))</f>
        <v/>
      </c>
      <c r="AM198" s="329" t="str">
        <f>IF(AM197="","",VLOOKUP(AM197,シフト記号表!$C$6:$L$47,10,FALSE))</f>
        <v/>
      </c>
      <c r="AN198" s="329" t="str">
        <f>IF(AN197="","",VLOOKUP(AN197,シフト記号表!$C$6:$L$47,10,FALSE))</f>
        <v/>
      </c>
      <c r="AO198" s="329" t="str">
        <f>IF(AO197="","",VLOOKUP(AO197,シフト記号表!$C$6:$L$47,10,FALSE))</f>
        <v/>
      </c>
      <c r="AP198" s="329" t="str">
        <f>IF(AP197="","",VLOOKUP(AP197,シフト記号表!$C$6:$L$47,10,FALSE))</f>
        <v/>
      </c>
      <c r="AQ198" s="330" t="str">
        <f>IF(AQ197="","",VLOOKUP(AQ197,シフト記号表!$C$6:$L$47,10,FALSE))</f>
        <v/>
      </c>
      <c r="AR198" s="328" t="str">
        <f>IF(AR197="","",VLOOKUP(AR197,シフト記号表!$C$6:$L$47,10,FALSE))</f>
        <v/>
      </c>
      <c r="AS198" s="329" t="str">
        <f>IF(AS197="","",VLOOKUP(AS197,シフト記号表!$C$6:$L$47,10,FALSE))</f>
        <v/>
      </c>
      <c r="AT198" s="329" t="str">
        <f>IF(AT197="","",VLOOKUP(AT197,シフト記号表!$C$6:$L$47,10,FALSE))</f>
        <v/>
      </c>
      <c r="AU198" s="329" t="str">
        <f>IF(AU197="","",VLOOKUP(AU197,シフト記号表!$C$6:$L$47,10,FALSE))</f>
        <v/>
      </c>
      <c r="AV198" s="329" t="str">
        <f>IF(AV197="","",VLOOKUP(AV197,シフト記号表!$C$6:$L$47,10,FALSE))</f>
        <v/>
      </c>
      <c r="AW198" s="329" t="str">
        <f>IF(AW197="","",VLOOKUP(AW197,シフト記号表!$C$6:$L$47,10,FALSE))</f>
        <v/>
      </c>
      <c r="AX198" s="330" t="str">
        <f>IF(AX197="","",VLOOKUP(AX197,シフト記号表!$C$6:$L$47,10,FALSE))</f>
        <v/>
      </c>
      <c r="AY198" s="328" t="str">
        <f>IF(AY197="","",VLOOKUP(AY197,シフト記号表!$C$6:$L$47,10,FALSE))</f>
        <v/>
      </c>
      <c r="AZ198" s="329" t="str">
        <f>IF(AZ197="","",VLOOKUP(AZ197,シフト記号表!$C$6:$L$47,10,FALSE))</f>
        <v/>
      </c>
      <c r="BA198" s="329" t="str">
        <f>IF(BA197="","",VLOOKUP(BA197,シフト記号表!$C$6:$L$47,10,FALSE))</f>
        <v/>
      </c>
      <c r="BB198" s="967">
        <f>IF($BE$3="４週",SUM(W198:AX198),IF($BE$3="暦月",SUM(W198:BA198),""))</f>
        <v>0</v>
      </c>
      <c r="BC198" s="968"/>
      <c r="BD198" s="969">
        <f>IF($BE$3="４週",BB198/4,IF($BE$3="暦月",(BB198/($BE$8/7)),""))</f>
        <v>0</v>
      </c>
      <c r="BE198" s="968"/>
      <c r="BF198" s="964"/>
      <c r="BG198" s="965"/>
      <c r="BH198" s="965"/>
      <c r="BI198" s="965"/>
      <c r="BJ198" s="966"/>
    </row>
    <row r="199" spans="2:62" ht="20.25" hidden="1" customHeight="1">
      <c r="B199" s="970">
        <f>B197+1</f>
        <v>92</v>
      </c>
      <c r="C199" s="972"/>
      <c r="D199" s="973"/>
      <c r="E199" s="323"/>
      <c r="F199" s="324"/>
      <c r="G199" s="323"/>
      <c r="H199" s="324"/>
      <c r="I199" s="976"/>
      <c r="J199" s="977"/>
      <c r="K199" s="980"/>
      <c r="L199" s="981"/>
      <c r="M199" s="981"/>
      <c r="N199" s="973"/>
      <c r="O199" s="984"/>
      <c r="P199" s="985"/>
      <c r="Q199" s="985"/>
      <c r="R199" s="985"/>
      <c r="S199" s="986"/>
      <c r="T199" s="343" t="s">
        <v>682</v>
      </c>
      <c r="U199" s="344"/>
      <c r="V199" s="345"/>
      <c r="W199" s="336"/>
      <c r="X199" s="337"/>
      <c r="Y199" s="337"/>
      <c r="Z199" s="337"/>
      <c r="AA199" s="337"/>
      <c r="AB199" s="337"/>
      <c r="AC199" s="338"/>
      <c r="AD199" s="336"/>
      <c r="AE199" s="337"/>
      <c r="AF199" s="337"/>
      <c r="AG199" s="337"/>
      <c r="AH199" s="337"/>
      <c r="AI199" s="337"/>
      <c r="AJ199" s="338"/>
      <c r="AK199" s="336"/>
      <c r="AL199" s="337"/>
      <c r="AM199" s="337"/>
      <c r="AN199" s="337"/>
      <c r="AO199" s="337"/>
      <c r="AP199" s="337"/>
      <c r="AQ199" s="338"/>
      <c r="AR199" s="336"/>
      <c r="AS199" s="337"/>
      <c r="AT199" s="337"/>
      <c r="AU199" s="337"/>
      <c r="AV199" s="337"/>
      <c r="AW199" s="337"/>
      <c r="AX199" s="338"/>
      <c r="AY199" s="336"/>
      <c r="AZ199" s="337"/>
      <c r="BA199" s="339"/>
      <c r="BB199" s="990"/>
      <c r="BC199" s="991"/>
      <c r="BD199" s="949"/>
      <c r="BE199" s="950"/>
      <c r="BF199" s="951"/>
      <c r="BG199" s="952"/>
      <c r="BH199" s="952"/>
      <c r="BI199" s="952"/>
      <c r="BJ199" s="953"/>
    </row>
    <row r="200" spans="2:62" ht="20.25" hidden="1" customHeight="1">
      <c r="B200" s="993"/>
      <c r="C200" s="994"/>
      <c r="D200" s="995"/>
      <c r="E200" s="346"/>
      <c r="F200" s="347">
        <f>C199</f>
        <v>0</v>
      </c>
      <c r="G200" s="346"/>
      <c r="H200" s="347">
        <f>I199</f>
        <v>0</v>
      </c>
      <c r="I200" s="996"/>
      <c r="J200" s="997"/>
      <c r="K200" s="998"/>
      <c r="L200" s="999"/>
      <c r="M200" s="999"/>
      <c r="N200" s="995"/>
      <c r="O200" s="984"/>
      <c r="P200" s="985"/>
      <c r="Q200" s="985"/>
      <c r="R200" s="985"/>
      <c r="S200" s="986"/>
      <c r="T200" s="340" t="s">
        <v>687</v>
      </c>
      <c r="U200" s="341"/>
      <c r="V200" s="342"/>
      <c r="W200" s="328" t="str">
        <f>IF(W199="","",VLOOKUP(W199,シフト記号表!$C$6:$L$47,10,FALSE))</f>
        <v/>
      </c>
      <c r="X200" s="329" t="str">
        <f>IF(X199="","",VLOOKUP(X199,シフト記号表!$C$6:$L$47,10,FALSE))</f>
        <v/>
      </c>
      <c r="Y200" s="329" t="str">
        <f>IF(Y199="","",VLOOKUP(Y199,シフト記号表!$C$6:$L$47,10,FALSE))</f>
        <v/>
      </c>
      <c r="Z200" s="329" t="str">
        <f>IF(Z199="","",VLOOKUP(Z199,シフト記号表!$C$6:$L$47,10,FALSE))</f>
        <v/>
      </c>
      <c r="AA200" s="329" t="str">
        <f>IF(AA199="","",VLOOKUP(AA199,シフト記号表!$C$6:$L$47,10,FALSE))</f>
        <v/>
      </c>
      <c r="AB200" s="329" t="str">
        <f>IF(AB199="","",VLOOKUP(AB199,シフト記号表!$C$6:$L$47,10,FALSE))</f>
        <v/>
      </c>
      <c r="AC200" s="330" t="str">
        <f>IF(AC199="","",VLOOKUP(AC199,シフト記号表!$C$6:$L$47,10,FALSE))</f>
        <v/>
      </c>
      <c r="AD200" s="328" t="str">
        <f>IF(AD199="","",VLOOKUP(AD199,シフト記号表!$C$6:$L$47,10,FALSE))</f>
        <v/>
      </c>
      <c r="AE200" s="329" t="str">
        <f>IF(AE199="","",VLOOKUP(AE199,シフト記号表!$C$6:$L$47,10,FALSE))</f>
        <v/>
      </c>
      <c r="AF200" s="329" t="str">
        <f>IF(AF199="","",VLOOKUP(AF199,シフト記号表!$C$6:$L$47,10,FALSE))</f>
        <v/>
      </c>
      <c r="AG200" s="329" t="str">
        <f>IF(AG199="","",VLOOKUP(AG199,シフト記号表!$C$6:$L$47,10,FALSE))</f>
        <v/>
      </c>
      <c r="AH200" s="329" t="str">
        <f>IF(AH199="","",VLOOKUP(AH199,シフト記号表!$C$6:$L$47,10,FALSE))</f>
        <v/>
      </c>
      <c r="AI200" s="329" t="str">
        <f>IF(AI199="","",VLOOKUP(AI199,シフト記号表!$C$6:$L$47,10,FALSE))</f>
        <v/>
      </c>
      <c r="AJ200" s="330" t="str">
        <f>IF(AJ199="","",VLOOKUP(AJ199,シフト記号表!$C$6:$L$47,10,FALSE))</f>
        <v/>
      </c>
      <c r="AK200" s="328" t="str">
        <f>IF(AK199="","",VLOOKUP(AK199,シフト記号表!$C$6:$L$47,10,FALSE))</f>
        <v/>
      </c>
      <c r="AL200" s="329" t="str">
        <f>IF(AL199="","",VLOOKUP(AL199,シフト記号表!$C$6:$L$47,10,FALSE))</f>
        <v/>
      </c>
      <c r="AM200" s="329" t="str">
        <f>IF(AM199="","",VLOOKUP(AM199,シフト記号表!$C$6:$L$47,10,FALSE))</f>
        <v/>
      </c>
      <c r="AN200" s="329" t="str">
        <f>IF(AN199="","",VLOOKUP(AN199,シフト記号表!$C$6:$L$47,10,FALSE))</f>
        <v/>
      </c>
      <c r="AO200" s="329" t="str">
        <f>IF(AO199="","",VLOOKUP(AO199,シフト記号表!$C$6:$L$47,10,FALSE))</f>
        <v/>
      </c>
      <c r="AP200" s="329" t="str">
        <f>IF(AP199="","",VLOOKUP(AP199,シフト記号表!$C$6:$L$47,10,FALSE))</f>
        <v/>
      </c>
      <c r="AQ200" s="330" t="str">
        <f>IF(AQ199="","",VLOOKUP(AQ199,シフト記号表!$C$6:$L$47,10,FALSE))</f>
        <v/>
      </c>
      <c r="AR200" s="328" t="str">
        <f>IF(AR199="","",VLOOKUP(AR199,シフト記号表!$C$6:$L$47,10,FALSE))</f>
        <v/>
      </c>
      <c r="AS200" s="329" t="str">
        <f>IF(AS199="","",VLOOKUP(AS199,シフト記号表!$C$6:$L$47,10,FALSE))</f>
        <v/>
      </c>
      <c r="AT200" s="329" t="str">
        <f>IF(AT199="","",VLOOKUP(AT199,シフト記号表!$C$6:$L$47,10,FALSE))</f>
        <v/>
      </c>
      <c r="AU200" s="329" t="str">
        <f>IF(AU199="","",VLOOKUP(AU199,シフト記号表!$C$6:$L$47,10,FALSE))</f>
        <v/>
      </c>
      <c r="AV200" s="329" t="str">
        <f>IF(AV199="","",VLOOKUP(AV199,シフト記号表!$C$6:$L$47,10,FALSE))</f>
        <v/>
      </c>
      <c r="AW200" s="329" t="str">
        <f>IF(AW199="","",VLOOKUP(AW199,シフト記号表!$C$6:$L$47,10,FALSE))</f>
        <v/>
      </c>
      <c r="AX200" s="330" t="str">
        <f>IF(AX199="","",VLOOKUP(AX199,シフト記号表!$C$6:$L$47,10,FALSE))</f>
        <v/>
      </c>
      <c r="AY200" s="328" t="str">
        <f>IF(AY199="","",VLOOKUP(AY199,シフト記号表!$C$6:$L$47,10,FALSE))</f>
        <v/>
      </c>
      <c r="AZ200" s="329" t="str">
        <f>IF(AZ199="","",VLOOKUP(AZ199,シフト記号表!$C$6:$L$47,10,FALSE))</f>
        <v/>
      </c>
      <c r="BA200" s="329" t="str">
        <f>IF(BA199="","",VLOOKUP(BA199,シフト記号表!$C$6:$L$47,10,FALSE))</f>
        <v/>
      </c>
      <c r="BB200" s="967">
        <f>IF($BE$3="４週",SUM(W200:AX200),IF($BE$3="暦月",SUM(W200:BA200),""))</f>
        <v>0</v>
      </c>
      <c r="BC200" s="968"/>
      <c r="BD200" s="969">
        <f>IF($BE$3="４週",BB200/4,IF($BE$3="暦月",(BB200/($BE$8/7)),""))</f>
        <v>0</v>
      </c>
      <c r="BE200" s="968"/>
      <c r="BF200" s="964"/>
      <c r="BG200" s="965"/>
      <c r="BH200" s="965"/>
      <c r="BI200" s="965"/>
      <c r="BJ200" s="966"/>
    </row>
    <row r="201" spans="2:62" ht="20.25" hidden="1" customHeight="1">
      <c r="B201" s="970">
        <f>B199+1</f>
        <v>93</v>
      </c>
      <c r="C201" s="972"/>
      <c r="D201" s="973"/>
      <c r="E201" s="323"/>
      <c r="F201" s="324"/>
      <c r="G201" s="323"/>
      <c r="H201" s="324"/>
      <c r="I201" s="976"/>
      <c r="J201" s="977"/>
      <c r="K201" s="980"/>
      <c r="L201" s="981"/>
      <c r="M201" s="981"/>
      <c r="N201" s="973"/>
      <c r="O201" s="984"/>
      <c r="P201" s="985"/>
      <c r="Q201" s="985"/>
      <c r="R201" s="985"/>
      <c r="S201" s="986"/>
      <c r="T201" s="343" t="s">
        <v>682</v>
      </c>
      <c r="U201" s="344"/>
      <c r="V201" s="345"/>
      <c r="W201" s="336"/>
      <c r="X201" s="337"/>
      <c r="Y201" s="337"/>
      <c r="Z201" s="337"/>
      <c r="AA201" s="337"/>
      <c r="AB201" s="337"/>
      <c r="AC201" s="338"/>
      <c r="AD201" s="336"/>
      <c r="AE201" s="337"/>
      <c r="AF201" s="337"/>
      <c r="AG201" s="337"/>
      <c r="AH201" s="337"/>
      <c r="AI201" s="337"/>
      <c r="AJ201" s="338"/>
      <c r="AK201" s="336"/>
      <c r="AL201" s="337"/>
      <c r="AM201" s="337"/>
      <c r="AN201" s="337"/>
      <c r="AO201" s="337"/>
      <c r="AP201" s="337"/>
      <c r="AQ201" s="338"/>
      <c r="AR201" s="336"/>
      <c r="AS201" s="337"/>
      <c r="AT201" s="337"/>
      <c r="AU201" s="337"/>
      <c r="AV201" s="337"/>
      <c r="AW201" s="337"/>
      <c r="AX201" s="338"/>
      <c r="AY201" s="336"/>
      <c r="AZ201" s="337"/>
      <c r="BA201" s="339"/>
      <c r="BB201" s="990"/>
      <c r="BC201" s="991"/>
      <c r="BD201" s="949"/>
      <c r="BE201" s="950"/>
      <c r="BF201" s="951"/>
      <c r="BG201" s="952"/>
      <c r="BH201" s="952"/>
      <c r="BI201" s="952"/>
      <c r="BJ201" s="953"/>
    </row>
    <row r="202" spans="2:62" ht="20.25" hidden="1" customHeight="1">
      <c r="B202" s="993"/>
      <c r="C202" s="994"/>
      <c r="D202" s="995"/>
      <c r="E202" s="346"/>
      <c r="F202" s="347">
        <f>C201</f>
        <v>0</v>
      </c>
      <c r="G202" s="346"/>
      <c r="H202" s="347">
        <f>I201</f>
        <v>0</v>
      </c>
      <c r="I202" s="996"/>
      <c r="J202" s="997"/>
      <c r="K202" s="998"/>
      <c r="L202" s="999"/>
      <c r="M202" s="999"/>
      <c r="N202" s="995"/>
      <c r="O202" s="984"/>
      <c r="P202" s="985"/>
      <c r="Q202" s="985"/>
      <c r="R202" s="985"/>
      <c r="S202" s="986"/>
      <c r="T202" s="340" t="s">
        <v>687</v>
      </c>
      <c r="U202" s="341"/>
      <c r="V202" s="342"/>
      <c r="W202" s="328" t="str">
        <f>IF(W201="","",VLOOKUP(W201,シフト記号表!$C$6:$L$47,10,FALSE))</f>
        <v/>
      </c>
      <c r="X202" s="329" t="str">
        <f>IF(X201="","",VLOOKUP(X201,シフト記号表!$C$6:$L$47,10,FALSE))</f>
        <v/>
      </c>
      <c r="Y202" s="329" t="str">
        <f>IF(Y201="","",VLOOKUP(Y201,シフト記号表!$C$6:$L$47,10,FALSE))</f>
        <v/>
      </c>
      <c r="Z202" s="329" t="str">
        <f>IF(Z201="","",VLOOKUP(Z201,シフト記号表!$C$6:$L$47,10,FALSE))</f>
        <v/>
      </c>
      <c r="AA202" s="329" t="str">
        <f>IF(AA201="","",VLOOKUP(AA201,シフト記号表!$C$6:$L$47,10,FALSE))</f>
        <v/>
      </c>
      <c r="AB202" s="329" t="str">
        <f>IF(AB201="","",VLOOKUP(AB201,シフト記号表!$C$6:$L$47,10,FALSE))</f>
        <v/>
      </c>
      <c r="AC202" s="330" t="str">
        <f>IF(AC201="","",VLOOKUP(AC201,シフト記号表!$C$6:$L$47,10,FALSE))</f>
        <v/>
      </c>
      <c r="AD202" s="328" t="str">
        <f>IF(AD201="","",VLOOKUP(AD201,シフト記号表!$C$6:$L$47,10,FALSE))</f>
        <v/>
      </c>
      <c r="AE202" s="329" t="str">
        <f>IF(AE201="","",VLOOKUP(AE201,シフト記号表!$C$6:$L$47,10,FALSE))</f>
        <v/>
      </c>
      <c r="AF202" s="329" t="str">
        <f>IF(AF201="","",VLOOKUP(AF201,シフト記号表!$C$6:$L$47,10,FALSE))</f>
        <v/>
      </c>
      <c r="AG202" s="329" t="str">
        <f>IF(AG201="","",VLOOKUP(AG201,シフト記号表!$C$6:$L$47,10,FALSE))</f>
        <v/>
      </c>
      <c r="AH202" s="329" t="str">
        <f>IF(AH201="","",VLOOKUP(AH201,シフト記号表!$C$6:$L$47,10,FALSE))</f>
        <v/>
      </c>
      <c r="AI202" s="329" t="str">
        <f>IF(AI201="","",VLOOKUP(AI201,シフト記号表!$C$6:$L$47,10,FALSE))</f>
        <v/>
      </c>
      <c r="AJ202" s="330" t="str">
        <f>IF(AJ201="","",VLOOKUP(AJ201,シフト記号表!$C$6:$L$47,10,FALSE))</f>
        <v/>
      </c>
      <c r="AK202" s="328" t="str">
        <f>IF(AK201="","",VLOOKUP(AK201,シフト記号表!$C$6:$L$47,10,FALSE))</f>
        <v/>
      </c>
      <c r="AL202" s="329" t="str">
        <f>IF(AL201="","",VLOOKUP(AL201,シフト記号表!$C$6:$L$47,10,FALSE))</f>
        <v/>
      </c>
      <c r="AM202" s="329" t="str">
        <f>IF(AM201="","",VLOOKUP(AM201,シフト記号表!$C$6:$L$47,10,FALSE))</f>
        <v/>
      </c>
      <c r="AN202" s="329" t="str">
        <f>IF(AN201="","",VLOOKUP(AN201,シフト記号表!$C$6:$L$47,10,FALSE))</f>
        <v/>
      </c>
      <c r="AO202" s="329" t="str">
        <f>IF(AO201="","",VLOOKUP(AO201,シフト記号表!$C$6:$L$47,10,FALSE))</f>
        <v/>
      </c>
      <c r="AP202" s="329" t="str">
        <f>IF(AP201="","",VLOOKUP(AP201,シフト記号表!$C$6:$L$47,10,FALSE))</f>
        <v/>
      </c>
      <c r="AQ202" s="330" t="str">
        <f>IF(AQ201="","",VLOOKUP(AQ201,シフト記号表!$C$6:$L$47,10,FALSE))</f>
        <v/>
      </c>
      <c r="AR202" s="328" t="str">
        <f>IF(AR201="","",VLOOKUP(AR201,シフト記号表!$C$6:$L$47,10,FALSE))</f>
        <v/>
      </c>
      <c r="AS202" s="329" t="str">
        <f>IF(AS201="","",VLOOKUP(AS201,シフト記号表!$C$6:$L$47,10,FALSE))</f>
        <v/>
      </c>
      <c r="AT202" s="329" t="str">
        <f>IF(AT201="","",VLOOKUP(AT201,シフト記号表!$C$6:$L$47,10,FALSE))</f>
        <v/>
      </c>
      <c r="AU202" s="329" t="str">
        <f>IF(AU201="","",VLOOKUP(AU201,シフト記号表!$C$6:$L$47,10,FALSE))</f>
        <v/>
      </c>
      <c r="AV202" s="329" t="str">
        <f>IF(AV201="","",VLOOKUP(AV201,シフト記号表!$C$6:$L$47,10,FALSE))</f>
        <v/>
      </c>
      <c r="AW202" s="329" t="str">
        <f>IF(AW201="","",VLOOKUP(AW201,シフト記号表!$C$6:$L$47,10,FALSE))</f>
        <v/>
      </c>
      <c r="AX202" s="330" t="str">
        <f>IF(AX201="","",VLOOKUP(AX201,シフト記号表!$C$6:$L$47,10,FALSE))</f>
        <v/>
      </c>
      <c r="AY202" s="328" t="str">
        <f>IF(AY201="","",VLOOKUP(AY201,シフト記号表!$C$6:$L$47,10,FALSE))</f>
        <v/>
      </c>
      <c r="AZ202" s="329" t="str">
        <f>IF(AZ201="","",VLOOKUP(AZ201,シフト記号表!$C$6:$L$47,10,FALSE))</f>
        <v/>
      </c>
      <c r="BA202" s="329" t="str">
        <f>IF(BA201="","",VLOOKUP(BA201,シフト記号表!$C$6:$L$47,10,FALSE))</f>
        <v/>
      </c>
      <c r="BB202" s="967">
        <f>IF($BE$3="４週",SUM(W202:AX202),IF($BE$3="暦月",SUM(W202:BA202),""))</f>
        <v>0</v>
      </c>
      <c r="BC202" s="968"/>
      <c r="BD202" s="969">
        <f>IF($BE$3="４週",BB202/4,IF($BE$3="暦月",(BB202/($BE$8/7)),""))</f>
        <v>0</v>
      </c>
      <c r="BE202" s="968"/>
      <c r="BF202" s="964"/>
      <c r="BG202" s="965"/>
      <c r="BH202" s="965"/>
      <c r="BI202" s="965"/>
      <c r="BJ202" s="966"/>
    </row>
    <row r="203" spans="2:62" ht="20.25" hidden="1" customHeight="1">
      <c r="B203" s="970">
        <f>B201+1</f>
        <v>94</v>
      </c>
      <c r="C203" s="972"/>
      <c r="D203" s="973"/>
      <c r="E203" s="323"/>
      <c r="F203" s="324"/>
      <c r="G203" s="323"/>
      <c r="H203" s="324"/>
      <c r="I203" s="976"/>
      <c r="J203" s="977"/>
      <c r="K203" s="980"/>
      <c r="L203" s="981"/>
      <c r="M203" s="981"/>
      <c r="N203" s="973"/>
      <c r="O203" s="984"/>
      <c r="P203" s="985"/>
      <c r="Q203" s="985"/>
      <c r="R203" s="985"/>
      <c r="S203" s="986"/>
      <c r="T203" s="343" t="s">
        <v>682</v>
      </c>
      <c r="U203" s="344"/>
      <c r="V203" s="345"/>
      <c r="W203" s="336"/>
      <c r="X203" s="337"/>
      <c r="Y203" s="337"/>
      <c r="Z203" s="337"/>
      <c r="AA203" s="337"/>
      <c r="AB203" s="337"/>
      <c r="AC203" s="338"/>
      <c r="AD203" s="336"/>
      <c r="AE203" s="337"/>
      <c r="AF203" s="337"/>
      <c r="AG203" s="337"/>
      <c r="AH203" s="337"/>
      <c r="AI203" s="337"/>
      <c r="AJ203" s="338"/>
      <c r="AK203" s="336"/>
      <c r="AL203" s="337"/>
      <c r="AM203" s="337"/>
      <c r="AN203" s="337"/>
      <c r="AO203" s="337"/>
      <c r="AP203" s="337"/>
      <c r="AQ203" s="338"/>
      <c r="AR203" s="336"/>
      <c r="AS203" s="337"/>
      <c r="AT203" s="337"/>
      <c r="AU203" s="337"/>
      <c r="AV203" s="337"/>
      <c r="AW203" s="337"/>
      <c r="AX203" s="338"/>
      <c r="AY203" s="336"/>
      <c r="AZ203" s="337"/>
      <c r="BA203" s="339"/>
      <c r="BB203" s="990"/>
      <c r="BC203" s="991"/>
      <c r="BD203" s="949"/>
      <c r="BE203" s="950"/>
      <c r="BF203" s="951"/>
      <c r="BG203" s="952"/>
      <c r="BH203" s="952"/>
      <c r="BI203" s="952"/>
      <c r="BJ203" s="953"/>
    </row>
    <row r="204" spans="2:62" ht="20.25" hidden="1" customHeight="1">
      <c r="B204" s="993"/>
      <c r="C204" s="994"/>
      <c r="D204" s="995"/>
      <c r="E204" s="346"/>
      <c r="F204" s="347">
        <f>C203</f>
        <v>0</v>
      </c>
      <c r="G204" s="346"/>
      <c r="H204" s="347">
        <f>I203</f>
        <v>0</v>
      </c>
      <c r="I204" s="996"/>
      <c r="J204" s="997"/>
      <c r="K204" s="998"/>
      <c r="L204" s="999"/>
      <c r="M204" s="999"/>
      <c r="N204" s="995"/>
      <c r="O204" s="984"/>
      <c r="P204" s="985"/>
      <c r="Q204" s="985"/>
      <c r="R204" s="985"/>
      <c r="S204" s="986"/>
      <c r="T204" s="340" t="s">
        <v>687</v>
      </c>
      <c r="U204" s="341"/>
      <c r="V204" s="342"/>
      <c r="W204" s="328" t="str">
        <f>IF(W203="","",VLOOKUP(W203,シフト記号表!$C$6:$L$47,10,FALSE))</f>
        <v/>
      </c>
      <c r="X204" s="329" t="str">
        <f>IF(X203="","",VLOOKUP(X203,シフト記号表!$C$6:$L$47,10,FALSE))</f>
        <v/>
      </c>
      <c r="Y204" s="329" t="str">
        <f>IF(Y203="","",VLOOKUP(Y203,シフト記号表!$C$6:$L$47,10,FALSE))</f>
        <v/>
      </c>
      <c r="Z204" s="329" t="str">
        <f>IF(Z203="","",VLOOKUP(Z203,シフト記号表!$C$6:$L$47,10,FALSE))</f>
        <v/>
      </c>
      <c r="AA204" s="329" t="str">
        <f>IF(AA203="","",VLOOKUP(AA203,シフト記号表!$C$6:$L$47,10,FALSE))</f>
        <v/>
      </c>
      <c r="AB204" s="329" t="str">
        <f>IF(AB203="","",VLOOKUP(AB203,シフト記号表!$C$6:$L$47,10,FALSE))</f>
        <v/>
      </c>
      <c r="AC204" s="330" t="str">
        <f>IF(AC203="","",VLOOKUP(AC203,シフト記号表!$C$6:$L$47,10,FALSE))</f>
        <v/>
      </c>
      <c r="AD204" s="328" t="str">
        <f>IF(AD203="","",VLOOKUP(AD203,シフト記号表!$C$6:$L$47,10,FALSE))</f>
        <v/>
      </c>
      <c r="AE204" s="329" t="str">
        <f>IF(AE203="","",VLOOKUP(AE203,シフト記号表!$C$6:$L$47,10,FALSE))</f>
        <v/>
      </c>
      <c r="AF204" s="329" t="str">
        <f>IF(AF203="","",VLOOKUP(AF203,シフト記号表!$C$6:$L$47,10,FALSE))</f>
        <v/>
      </c>
      <c r="AG204" s="329" t="str">
        <f>IF(AG203="","",VLOOKUP(AG203,シフト記号表!$C$6:$L$47,10,FALSE))</f>
        <v/>
      </c>
      <c r="AH204" s="329" t="str">
        <f>IF(AH203="","",VLOOKUP(AH203,シフト記号表!$C$6:$L$47,10,FALSE))</f>
        <v/>
      </c>
      <c r="AI204" s="329" t="str">
        <f>IF(AI203="","",VLOOKUP(AI203,シフト記号表!$C$6:$L$47,10,FALSE))</f>
        <v/>
      </c>
      <c r="AJ204" s="330" t="str">
        <f>IF(AJ203="","",VLOOKUP(AJ203,シフト記号表!$C$6:$L$47,10,FALSE))</f>
        <v/>
      </c>
      <c r="AK204" s="328" t="str">
        <f>IF(AK203="","",VLOOKUP(AK203,シフト記号表!$C$6:$L$47,10,FALSE))</f>
        <v/>
      </c>
      <c r="AL204" s="329" t="str">
        <f>IF(AL203="","",VLOOKUP(AL203,シフト記号表!$C$6:$L$47,10,FALSE))</f>
        <v/>
      </c>
      <c r="AM204" s="329" t="str">
        <f>IF(AM203="","",VLOOKUP(AM203,シフト記号表!$C$6:$L$47,10,FALSE))</f>
        <v/>
      </c>
      <c r="AN204" s="329" t="str">
        <f>IF(AN203="","",VLOOKUP(AN203,シフト記号表!$C$6:$L$47,10,FALSE))</f>
        <v/>
      </c>
      <c r="AO204" s="329" t="str">
        <f>IF(AO203="","",VLOOKUP(AO203,シフト記号表!$C$6:$L$47,10,FALSE))</f>
        <v/>
      </c>
      <c r="AP204" s="329" t="str">
        <f>IF(AP203="","",VLOOKUP(AP203,シフト記号表!$C$6:$L$47,10,FALSE))</f>
        <v/>
      </c>
      <c r="AQ204" s="330" t="str">
        <f>IF(AQ203="","",VLOOKUP(AQ203,シフト記号表!$C$6:$L$47,10,FALSE))</f>
        <v/>
      </c>
      <c r="AR204" s="328" t="str">
        <f>IF(AR203="","",VLOOKUP(AR203,シフト記号表!$C$6:$L$47,10,FALSE))</f>
        <v/>
      </c>
      <c r="AS204" s="329" t="str">
        <f>IF(AS203="","",VLOOKUP(AS203,シフト記号表!$C$6:$L$47,10,FALSE))</f>
        <v/>
      </c>
      <c r="AT204" s="329" t="str">
        <f>IF(AT203="","",VLOOKUP(AT203,シフト記号表!$C$6:$L$47,10,FALSE))</f>
        <v/>
      </c>
      <c r="AU204" s="329" t="str">
        <f>IF(AU203="","",VLOOKUP(AU203,シフト記号表!$C$6:$L$47,10,FALSE))</f>
        <v/>
      </c>
      <c r="AV204" s="329" t="str">
        <f>IF(AV203="","",VLOOKUP(AV203,シフト記号表!$C$6:$L$47,10,FALSE))</f>
        <v/>
      </c>
      <c r="AW204" s="329" t="str">
        <f>IF(AW203="","",VLOOKUP(AW203,シフト記号表!$C$6:$L$47,10,FALSE))</f>
        <v/>
      </c>
      <c r="AX204" s="330" t="str">
        <f>IF(AX203="","",VLOOKUP(AX203,シフト記号表!$C$6:$L$47,10,FALSE))</f>
        <v/>
      </c>
      <c r="AY204" s="328" t="str">
        <f>IF(AY203="","",VLOOKUP(AY203,シフト記号表!$C$6:$L$47,10,FALSE))</f>
        <v/>
      </c>
      <c r="AZ204" s="329" t="str">
        <f>IF(AZ203="","",VLOOKUP(AZ203,シフト記号表!$C$6:$L$47,10,FALSE))</f>
        <v/>
      </c>
      <c r="BA204" s="329" t="str">
        <f>IF(BA203="","",VLOOKUP(BA203,シフト記号表!$C$6:$L$47,10,FALSE))</f>
        <v/>
      </c>
      <c r="BB204" s="967">
        <f>IF($BE$3="４週",SUM(W204:AX204),IF($BE$3="暦月",SUM(W204:BA204),""))</f>
        <v>0</v>
      </c>
      <c r="BC204" s="968"/>
      <c r="BD204" s="969">
        <f>IF($BE$3="４週",BB204/4,IF($BE$3="暦月",(BB204/($BE$8/7)),""))</f>
        <v>0</v>
      </c>
      <c r="BE204" s="968"/>
      <c r="BF204" s="964"/>
      <c r="BG204" s="965"/>
      <c r="BH204" s="965"/>
      <c r="BI204" s="965"/>
      <c r="BJ204" s="966"/>
    </row>
    <row r="205" spans="2:62" ht="20.25" hidden="1" customHeight="1">
      <c r="B205" s="970">
        <f>B203+1</f>
        <v>95</v>
      </c>
      <c r="C205" s="972"/>
      <c r="D205" s="973"/>
      <c r="E205" s="323"/>
      <c r="F205" s="324"/>
      <c r="G205" s="323"/>
      <c r="H205" s="324"/>
      <c r="I205" s="976"/>
      <c r="J205" s="977"/>
      <c r="K205" s="980"/>
      <c r="L205" s="981"/>
      <c r="M205" s="981"/>
      <c r="N205" s="973"/>
      <c r="O205" s="984"/>
      <c r="P205" s="985"/>
      <c r="Q205" s="985"/>
      <c r="R205" s="985"/>
      <c r="S205" s="986"/>
      <c r="T205" s="343" t="s">
        <v>682</v>
      </c>
      <c r="U205" s="344"/>
      <c r="V205" s="345"/>
      <c r="W205" s="336"/>
      <c r="X205" s="337"/>
      <c r="Y205" s="337"/>
      <c r="Z205" s="337"/>
      <c r="AA205" s="337"/>
      <c r="AB205" s="337"/>
      <c r="AC205" s="338"/>
      <c r="AD205" s="336"/>
      <c r="AE205" s="337"/>
      <c r="AF205" s="337"/>
      <c r="AG205" s="337"/>
      <c r="AH205" s="337"/>
      <c r="AI205" s="337"/>
      <c r="AJ205" s="338"/>
      <c r="AK205" s="336"/>
      <c r="AL205" s="337"/>
      <c r="AM205" s="337"/>
      <c r="AN205" s="337"/>
      <c r="AO205" s="337"/>
      <c r="AP205" s="337"/>
      <c r="AQ205" s="338"/>
      <c r="AR205" s="336"/>
      <c r="AS205" s="337"/>
      <c r="AT205" s="337"/>
      <c r="AU205" s="337"/>
      <c r="AV205" s="337"/>
      <c r="AW205" s="337"/>
      <c r="AX205" s="338"/>
      <c r="AY205" s="336"/>
      <c r="AZ205" s="337"/>
      <c r="BA205" s="339"/>
      <c r="BB205" s="990"/>
      <c r="BC205" s="991"/>
      <c r="BD205" s="949"/>
      <c r="BE205" s="950"/>
      <c r="BF205" s="951"/>
      <c r="BG205" s="952"/>
      <c r="BH205" s="952"/>
      <c r="BI205" s="952"/>
      <c r="BJ205" s="953"/>
    </row>
    <row r="206" spans="2:62" ht="20.25" hidden="1" customHeight="1">
      <c r="B206" s="993"/>
      <c r="C206" s="994"/>
      <c r="D206" s="995"/>
      <c r="E206" s="346"/>
      <c r="F206" s="347">
        <f>C205</f>
        <v>0</v>
      </c>
      <c r="G206" s="346"/>
      <c r="H206" s="347">
        <f>I205</f>
        <v>0</v>
      </c>
      <c r="I206" s="996"/>
      <c r="J206" s="997"/>
      <c r="K206" s="998"/>
      <c r="L206" s="999"/>
      <c r="M206" s="999"/>
      <c r="N206" s="995"/>
      <c r="O206" s="984"/>
      <c r="P206" s="985"/>
      <c r="Q206" s="985"/>
      <c r="R206" s="985"/>
      <c r="S206" s="986"/>
      <c r="T206" s="340" t="s">
        <v>687</v>
      </c>
      <c r="U206" s="341"/>
      <c r="V206" s="342"/>
      <c r="W206" s="328" t="str">
        <f>IF(W205="","",VLOOKUP(W205,シフト記号表!$C$6:$L$47,10,FALSE))</f>
        <v/>
      </c>
      <c r="X206" s="329" t="str">
        <f>IF(X205="","",VLOOKUP(X205,シフト記号表!$C$6:$L$47,10,FALSE))</f>
        <v/>
      </c>
      <c r="Y206" s="329" t="str">
        <f>IF(Y205="","",VLOOKUP(Y205,シフト記号表!$C$6:$L$47,10,FALSE))</f>
        <v/>
      </c>
      <c r="Z206" s="329" t="str">
        <f>IF(Z205="","",VLOOKUP(Z205,シフト記号表!$C$6:$L$47,10,FALSE))</f>
        <v/>
      </c>
      <c r="AA206" s="329" t="str">
        <f>IF(AA205="","",VLOOKUP(AA205,シフト記号表!$C$6:$L$47,10,FALSE))</f>
        <v/>
      </c>
      <c r="AB206" s="329" t="str">
        <f>IF(AB205="","",VLOOKUP(AB205,シフト記号表!$C$6:$L$47,10,FALSE))</f>
        <v/>
      </c>
      <c r="AC206" s="330" t="str">
        <f>IF(AC205="","",VLOOKUP(AC205,シフト記号表!$C$6:$L$47,10,FALSE))</f>
        <v/>
      </c>
      <c r="AD206" s="328" t="str">
        <f>IF(AD205="","",VLOOKUP(AD205,シフト記号表!$C$6:$L$47,10,FALSE))</f>
        <v/>
      </c>
      <c r="AE206" s="329" t="str">
        <f>IF(AE205="","",VLOOKUP(AE205,シフト記号表!$C$6:$L$47,10,FALSE))</f>
        <v/>
      </c>
      <c r="AF206" s="329" t="str">
        <f>IF(AF205="","",VLOOKUP(AF205,シフト記号表!$C$6:$L$47,10,FALSE))</f>
        <v/>
      </c>
      <c r="AG206" s="329" t="str">
        <f>IF(AG205="","",VLOOKUP(AG205,シフト記号表!$C$6:$L$47,10,FALSE))</f>
        <v/>
      </c>
      <c r="AH206" s="329" t="str">
        <f>IF(AH205="","",VLOOKUP(AH205,シフト記号表!$C$6:$L$47,10,FALSE))</f>
        <v/>
      </c>
      <c r="AI206" s="329" t="str">
        <f>IF(AI205="","",VLOOKUP(AI205,シフト記号表!$C$6:$L$47,10,FALSE))</f>
        <v/>
      </c>
      <c r="AJ206" s="330" t="str">
        <f>IF(AJ205="","",VLOOKUP(AJ205,シフト記号表!$C$6:$L$47,10,FALSE))</f>
        <v/>
      </c>
      <c r="AK206" s="328" t="str">
        <f>IF(AK205="","",VLOOKUP(AK205,シフト記号表!$C$6:$L$47,10,FALSE))</f>
        <v/>
      </c>
      <c r="AL206" s="329" t="str">
        <f>IF(AL205="","",VLOOKUP(AL205,シフト記号表!$C$6:$L$47,10,FALSE))</f>
        <v/>
      </c>
      <c r="AM206" s="329" t="str">
        <f>IF(AM205="","",VLOOKUP(AM205,シフト記号表!$C$6:$L$47,10,FALSE))</f>
        <v/>
      </c>
      <c r="AN206" s="329" t="str">
        <f>IF(AN205="","",VLOOKUP(AN205,シフト記号表!$C$6:$L$47,10,FALSE))</f>
        <v/>
      </c>
      <c r="AO206" s="329" t="str">
        <f>IF(AO205="","",VLOOKUP(AO205,シフト記号表!$C$6:$L$47,10,FALSE))</f>
        <v/>
      </c>
      <c r="AP206" s="329" t="str">
        <f>IF(AP205="","",VLOOKUP(AP205,シフト記号表!$C$6:$L$47,10,FALSE))</f>
        <v/>
      </c>
      <c r="AQ206" s="330" t="str">
        <f>IF(AQ205="","",VLOOKUP(AQ205,シフト記号表!$C$6:$L$47,10,FALSE))</f>
        <v/>
      </c>
      <c r="AR206" s="328" t="str">
        <f>IF(AR205="","",VLOOKUP(AR205,シフト記号表!$C$6:$L$47,10,FALSE))</f>
        <v/>
      </c>
      <c r="AS206" s="329" t="str">
        <f>IF(AS205="","",VLOOKUP(AS205,シフト記号表!$C$6:$L$47,10,FALSE))</f>
        <v/>
      </c>
      <c r="AT206" s="329" t="str">
        <f>IF(AT205="","",VLOOKUP(AT205,シフト記号表!$C$6:$L$47,10,FALSE))</f>
        <v/>
      </c>
      <c r="AU206" s="329" t="str">
        <f>IF(AU205="","",VLOOKUP(AU205,シフト記号表!$C$6:$L$47,10,FALSE))</f>
        <v/>
      </c>
      <c r="AV206" s="329" t="str">
        <f>IF(AV205="","",VLOOKUP(AV205,シフト記号表!$C$6:$L$47,10,FALSE))</f>
        <v/>
      </c>
      <c r="AW206" s="329" t="str">
        <f>IF(AW205="","",VLOOKUP(AW205,シフト記号表!$C$6:$L$47,10,FALSE))</f>
        <v/>
      </c>
      <c r="AX206" s="330" t="str">
        <f>IF(AX205="","",VLOOKUP(AX205,シフト記号表!$C$6:$L$47,10,FALSE))</f>
        <v/>
      </c>
      <c r="AY206" s="328" t="str">
        <f>IF(AY205="","",VLOOKUP(AY205,シフト記号表!$C$6:$L$47,10,FALSE))</f>
        <v/>
      </c>
      <c r="AZ206" s="329" t="str">
        <f>IF(AZ205="","",VLOOKUP(AZ205,シフト記号表!$C$6:$L$47,10,FALSE))</f>
        <v/>
      </c>
      <c r="BA206" s="329" t="str">
        <f>IF(BA205="","",VLOOKUP(BA205,シフト記号表!$C$6:$L$47,10,FALSE))</f>
        <v/>
      </c>
      <c r="BB206" s="967">
        <f>IF($BE$3="４週",SUM(W206:AX206),IF($BE$3="暦月",SUM(W206:BA206),""))</f>
        <v>0</v>
      </c>
      <c r="BC206" s="968"/>
      <c r="BD206" s="969">
        <f>IF($BE$3="４週",BB206/4,IF($BE$3="暦月",(BB206/($BE$8/7)),""))</f>
        <v>0</v>
      </c>
      <c r="BE206" s="968"/>
      <c r="BF206" s="964"/>
      <c r="BG206" s="965"/>
      <c r="BH206" s="965"/>
      <c r="BI206" s="965"/>
      <c r="BJ206" s="966"/>
    </row>
    <row r="207" spans="2:62" ht="20.25" hidden="1" customHeight="1">
      <c r="B207" s="970">
        <f>B205+1</f>
        <v>96</v>
      </c>
      <c r="C207" s="972"/>
      <c r="D207" s="973"/>
      <c r="E207" s="323"/>
      <c r="F207" s="324"/>
      <c r="G207" s="323"/>
      <c r="H207" s="324"/>
      <c r="I207" s="976"/>
      <c r="J207" s="977"/>
      <c r="K207" s="980"/>
      <c r="L207" s="981"/>
      <c r="M207" s="981"/>
      <c r="N207" s="973"/>
      <c r="O207" s="984"/>
      <c r="P207" s="985"/>
      <c r="Q207" s="985"/>
      <c r="R207" s="985"/>
      <c r="S207" s="986"/>
      <c r="T207" s="343" t="s">
        <v>682</v>
      </c>
      <c r="U207" s="344"/>
      <c r="V207" s="345"/>
      <c r="W207" s="336"/>
      <c r="X207" s="337"/>
      <c r="Y207" s="337"/>
      <c r="Z207" s="337"/>
      <c r="AA207" s="337"/>
      <c r="AB207" s="337"/>
      <c r="AC207" s="338"/>
      <c r="AD207" s="336"/>
      <c r="AE207" s="337"/>
      <c r="AF207" s="337"/>
      <c r="AG207" s="337"/>
      <c r="AH207" s="337"/>
      <c r="AI207" s="337"/>
      <c r="AJ207" s="338"/>
      <c r="AK207" s="336"/>
      <c r="AL207" s="337"/>
      <c r="AM207" s="337"/>
      <c r="AN207" s="337"/>
      <c r="AO207" s="337"/>
      <c r="AP207" s="337"/>
      <c r="AQ207" s="338"/>
      <c r="AR207" s="336"/>
      <c r="AS207" s="337"/>
      <c r="AT207" s="337"/>
      <c r="AU207" s="337"/>
      <c r="AV207" s="337"/>
      <c r="AW207" s="337"/>
      <c r="AX207" s="338"/>
      <c r="AY207" s="336"/>
      <c r="AZ207" s="337"/>
      <c r="BA207" s="339"/>
      <c r="BB207" s="990"/>
      <c r="BC207" s="991"/>
      <c r="BD207" s="949"/>
      <c r="BE207" s="950"/>
      <c r="BF207" s="951"/>
      <c r="BG207" s="952"/>
      <c r="BH207" s="952"/>
      <c r="BI207" s="952"/>
      <c r="BJ207" s="953"/>
    </row>
    <row r="208" spans="2:62" ht="20.25" hidden="1" customHeight="1">
      <c r="B208" s="993"/>
      <c r="C208" s="994"/>
      <c r="D208" s="995"/>
      <c r="E208" s="346"/>
      <c r="F208" s="347">
        <f>C207</f>
        <v>0</v>
      </c>
      <c r="G208" s="346"/>
      <c r="H208" s="347">
        <f>I207</f>
        <v>0</v>
      </c>
      <c r="I208" s="996"/>
      <c r="J208" s="997"/>
      <c r="K208" s="998"/>
      <c r="L208" s="999"/>
      <c r="M208" s="999"/>
      <c r="N208" s="995"/>
      <c r="O208" s="984"/>
      <c r="P208" s="985"/>
      <c r="Q208" s="985"/>
      <c r="R208" s="985"/>
      <c r="S208" s="986"/>
      <c r="T208" s="340" t="s">
        <v>687</v>
      </c>
      <c r="U208" s="341"/>
      <c r="V208" s="342"/>
      <c r="W208" s="328" t="str">
        <f>IF(W207="","",VLOOKUP(W207,シフト記号表!$C$6:$L$47,10,FALSE))</f>
        <v/>
      </c>
      <c r="X208" s="329" t="str">
        <f>IF(X207="","",VLOOKUP(X207,シフト記号表!$C$6:$L$47,10,FALSE))</f>
        <v/>
      </c>
      <c r="Y208" s="329" t="str">
        <f>IF(Y207="","",VLOOKUP(Y207,シフト記号表!$C$6:$L$47,10,FALSE))</f>
        <v/>
      </c>
      <c r="Z208" s="329" t="str">
        <f>IF(Z207="","",VLOOKUP(Z207,シフト記号表!$C$6:$L$47,10,FALSE))</f>
        <v/>
      </c>
      <c r="AA208" s="329" t="str">
        <f>IF(AA207="","",VLOOKUP(AA207,シフト記号表!$C$6:$L$47,10,FALSE))</f>
        <v/>
      </c>
      <c r="AB208" s="329" t="str">
        <f>IF(AB207="","",VLOOKUP(AB207,シフト記号表!$C$6:$L$47,10,FALSE))</f>
        <v/>
      </c>
      <c r="AC208" s="330" t="str">
        <f>IF(AC207="","",VLOOKUP(AC207,シフト記号表!$C$6:$L$47,10,FALSE))</f>
        <v/>
      </c>
      <c r="AD208" s="328" t="str">
        <f>IF(AD207="","",VLOOKUP(AD207,シフト記号表!$C$6:$L$47,10,FALSE))</f>
        <v/>
      </c>
      <c r="AE208" s="329" t="str">
        <f>IF(AE207="","",VLOOKUP(AE207,シフト記号表!$C$6:$L$47,10,FALSE))</f>
        <v/>
      </c>
      <c r="AF208" s="329" t="str">
        <f>IF(AF207="","",VLOOKUP(AF207,シフト記号表!$C$6:$L$47,10,FALSE))</f>
        <v/>
      </c>
      <c r="AG208" s="329" t="str">
        <f>IF(AG207="","",VLOOKUP(AG207,シフト記号表!$C$6:$L$47,10,FALSE))</f>
        <v/>
      </c>
      <c r="AH208" s="329" t="str">
        <f>IF(AH207="","",VLOOKUP(AH207,シフト記号表!$C$6:$L$47,10,FALSE))</f>
        <v/>
      </c>
      <c r="AI208" s="329" t="str">
        <f>IF(AI207="","",VLOOKUP(AI207,シフト記号表!$C$6:$L$47,10,FALSE))</f>
        <v/>
      </c>
      <c r="AJ208" s="330" t="str">
        <f>IF(AJ207="","",VLOOKUP(AJ207,シフト記号表!$C$6:$L$47,10,FALSE))</f>
        <v/>
      </c>
      <c r="AK208" s="328" t="str">
        <f>IF(AK207="","",VLOOKUP(AK207,シフト記号表!$C$6:$L$47,10,FALSE))</f>
        <v/>
      </c>
      <c r="AL208" s="329" t="str">
        <f>IF(AL207="","",VLOOKUP(AL207,シフト記号表!$C$6:$L$47,10,FALSE))</f>
        <v/>
      </c>
      <c r="AM208" s="329" t="str">
        <f>IF(AM207="","",VLOOKUP(AM207,シフト記号表!$C$6:$L$47,10,FALSE))</f>
        <v/>
      </c>
      <c r="AN208" s="329" t="str">
        <f>IF(AN207="","",VLOOKUP(AN207,シフト記号表!$C$6:$L$47,10,FALSE))</f>
        <v/>
      </c>
      <c r="AO208" s="329" t="str">
        <f>IF(AO207="","",VLOOKUP(AO207,シフト記号表!$C$6:$L$47,10,FALSE))</f>
        <v/>
      </c>
      <c r="AP208" s="329" t="str">
        <f>IF(AP207="","",VLOOKUP(AP207,シフト記号表!$C$6:$L$47,10,FALSE))</f>
        <v/>
      </c>
      <c r="AQ208" s="330" t="str">
        <f>IF(AQ207="","",VLOOKUP(AQ207,シフト記号表!$C$6:$L$47,10,FALSE))</f>
        <v/>
      </c>
      <c r="AR208" s="328" t="str">
        <f>IF(AR207="","",VLOOKUP(AR207,シフト記号表!$C$6:$L$47,10,FALSE))</f>
        <v/>
      </c>
      <c r="AS208" s="329" t="str">
        <f>IF(AS207="","",VLOOKUP(AS207,シフト記号表!$C$6:$L$47,10,FALSE))</f>
        <v/>
      </c>
      <c r="AT208" s="329" t="str">
        <f>IF(AT207="","",VLOOKUP(AT207,シフト記号表!$C$6:$L$47,10,FALSE))</f>
        <v/>
      </c>
      <c r="AU208" s="329" t="str">
        <f>IF(AU207="","",VLOOKUP(AU207,シフト記号表!$C$6:$L$47,10,FALSE))</f>
        <v/>
      </c>
      <c r="AV208" s="329" t="str">
        <f>IF(AV207="","",VLOOKUP(AV207,シフト記号表!$C$6:$L$47,10,FALSE))</f>
        <v/>
      </c>
      <c r="AW208" s="329" t="str">
        <f>IF(AW207="","",VLOOKUP(AW207,シフト記号表!$C$6:$L$47,10,FALSE))</f>
        <v/>
      </c>
      <c r="AX208" s="330" t="str">
        <f>IF(AX207="","",VLOOKUP(AX207,シフト記号表!$C$6:$L$47,10,FALSE))</f>
        <v/>
      </c>
      <c r="AY208" s="328" t="str">
        <f>IF(AY207="","",VLOOKUP(AY207,シフト記号表!$C$6:$L$47,10,FALSE))</f>
        <v/>
      </c>
      <c r="AZ208" s="329" t="str">
        <f>IF(AZ207="","",VLOOKUP(AZ207,シフト記号表!$C$6:$L$47,10,FALSE))</f>
        <v/>
      </c>
      <c r="BA208" s="329" t="str">
        <f>IF(BA207="","",VLOOKUP(BA207,シフト記号表!$C$6:$L$47,10,FALSE))</f>
        <v/>
      </c>
      <c r="BB208" s="967">
        <f>IF($BE$3="４週",SUM(W208:AX208),IF($BE$3="暦月",SUM(W208:BA208),""))</f>
        <v>0</v>
      </c>
      <c r="BC208" s="968"/>
      <c r="BD208" s="969">
        <f>IF($BE$3="４週",BB208/4,IF($BE$3="暦月",(BB208/($BE$8/7)),""))</f>
        <v>0</v>
      </c>
      <c r="BE208" s="968"/>
      <c r="BF208" s="964"/>
      <c r="BG208" s="965"/>
      <c r="BH208" s="965"/>
      <c r="BI208" s="965"/>
      <c r="BJ208" s="966"/>
    </row>
    <row r="209" spans="2:62" ht="20.25" hidden="1" customHeight="1">
      <c r="B209" s="970">
        <f>B207+1</f>
        <v>97</v>
      </c>
      <c r="C209" s="972"/>
      <c r="D209" s="973"/>
      <c r="E209" s="323"/>
      <c r="F209" s="324"/>
      <c r="G209" s="323"/>
      <c r="H209" s="324"/>
      <c r="I209" s="976"/>
      <c r="J209" s="977"/>
      <c r="K209" s="980"/>
      <c r="L209" s="981"/>
      <c r="M209" s="981"/>
      <c r="N209" s="973"/>
      <c r="O209" s="984"/>
      <c r="P209" s="985"/>
      <c r="Q209" s="985"/>
      <c r="R209" s="985"/>
      <c r="S209" s="986"/>
      <c r="T209" s="343" t="s">
        <v>682</v>
      </c>
      <c r="U209" s="344"/>
      <c r="V209" s="345"/>
      <c r="W209" s="336"/>
      <c r="X209" s="337"/>
      <c r="Y209" s="337"/>
      <c r="Z209" s="337"/>
      <c r="AA209" s="337"/>
      <c r="AB209" s="337"/>
      <c r="AC209" s="338"/>
      <c r="AD209" s="336"/>
      <c r="AE209" s="337"/>
      <c r="AF209" s="337"/>
      <c r="AG209" s="337"/>
      <c r="AH209" s="337"/>
      <c r="AI209" s="337"/>
      <c r="AJ209" s="338"/>
      <c r="AK209" s="336"/>
      <c r="AL209" s="337"/>
      <c r="AM209" s="337"/>
      <c r="AN209" s="337"/>
      <c r="AO209" s="337"/>
      <c r="AP209" s="337"/>
      <c r="AQ209" s="338"/>
      <c r="AR209" s="336"/>
      <c r="AS209" s="337"/>
      <c r="AT209" s="337"/>
      <c r="AU209" s="337"/>
      <c r="AV209" s="337"/>
      <c r="AW209" s="337"/>
      <c r="AX209" s="338"/>
      <c r="AY209" s="336"/>
      <c r="AZ209" s="337"/>
      <c r="BA209" s="339"/>
      <c r="BB209" s="990"/>
      <c r="BC209" s="991"/>
      <c r="BD209" s="949"/>
      <c r="BE209" s="950"/>
      <c r="BF209" s="951"/>
      <c r="BG209" s="952"/>
      <c r="BH209" s="952"/>
      <c r="BI209" s="952"/>
      <c r="BJ209" s="953"/>
    </row>
    <row r="210" spans="2:62" ht="20.25" hidden="1" customHeight="1">
      <c r="B210" s="993"/>
      <c r="C210" s="994"/>
      <c r="D210" s="995"/>
      <c r="E210" s="346"/>
      <c r="F210" s="347">
        <f>C209</f>
        <v>0</v>
      </c>
      <c r="G210" s="346"/>
      <c r="H210" s="347">
        <f>I209</f>
        <v>0</v>
      </c>
      <c r="I210" s="996"/>
      <c r="J210" s="997"/>
      <c r="K210" s="998"/>
      <c r="L210" s="999"/>
      <c r="M210" s="999"/>
      <c r="N210" s="995"/>
      <c r="O210" s="984"/>
      <c r="P210" s="985"/>
      <c r="Q210" s="985"/>
      <c r="R210" s="985"/>
      <c r="S210" s="986"/>
      <c r="T210" s="340" t="s">
        <v>687</v>
      </c>
      <c r="U210" s="341"/>
      <c r="V210" s="342"/>
      <c r="W210" s="328" t="str">
        <f>IF(W209="","",VLOOKUP(W209,シフト記号表!$C$6:$L$47,10,FALSE))</f>
        <v/>
      </c>
      <c r="X210" s="329" t="str">
        <f>IF(X209="","",VLOOKUP(X209,シフト記号表!$C$6:$L$47,10,FALSE))</f>
        <v/>
      </c>
      <c r="Y210" s="329" t="str">
        <f>IF(Y209="","",VLOOKUP(Y209,シフト記号表!$C$6:$L$47,10,FALSE))</f>
        <v/>
      </c>
      <c r="Z210" s="329" t="str">
        <f>IF(Z209="","",VLOOKUP(Z209,シフト記号表!$C$6:$L$47,10,FALSE))</f>
        <v/>
      </c>
      <c r="AA210" s="329" t="str">
        <f>IF(AA209="","",VLOOKUP(AA209,シフト記号表!$C$6:$L$47,10,FALSE))</f>
        <v/>
      </c>
      <c r="AB210" s="329" t="str">
        <f>IF(AB209="","",VLOOKUP(AB209,シフト記号表!$C$6:$L$47,10,FALSE))</f>
        <v/>
      </c>
      <c r="AC210" s="330" t="str">
        <f>IF(AC209="","",VLOOKUP(AC209,シフト記号表!$C$6:$L$47,10,FALSE))</f>
        <v/>
      </c>
      <c r="AD210" s="328" t="str">
        <f>IF(AD209="","",VLOOKUP(AD209,シフト記号表!$C$6:$L$47,10,FALSE))</f>
        <v/>
      </c>
      <c r="AE210" s="329" t="str">
        <f>IF(AE209="","",VLOOKUP(AE209,シフト記号表!$C$6:$L$47,10,FALSE))</f>
        <v/>
      </c>
      <c r="AF210" s="329" t="str">
        <f>IF(AF209="","",VLOOKUP(AF209,シフト記号表!$C$6:$L$47,10,FALSE))</f>
        <v/>
      </c>
      <c r="AG210" s="329" t="str">
        <f>IF(AG209="","",VLOOKUP(AG209,シフト記号表!$C$6:$L$47,10,FALSE))</f>
        <v/>
      </c>
      <c r="AH210" s="329" t="str">
        <f>IF(AH209="","",VLOOKUP(AH209,シフト記号表!$C$6:$L$47,10,FALSE))</f>
        <v/>
      </c>
      <c r="AI210" s="329" t="str">
        <f>IF(AI209="","",VLOOKUP(AI209,シフト記号表!$C$6:$L$47,10,FALSE))</f>
        <v/>
      </c>
      <c r="AJ210" s="330" t="str">
        <f>IF(AJ209="","",VLOOKUP(AJ209,シフト記号表!$C$6:$L$47,10,FALSE))</f>
        <v/>
      </c>
      <c r="AK210" s="328" t="str">
        <f>IF(AK209="","",VLOOKUP(AK209,シフト記号表!$C$6:$L$47,10,FALSE))</f>
        <v/>
      </c>
      <c r="AL210" s="329" t="str">
        <f>IF(AL209="","",VLOOKUP(AL209,シフト記号表!$C$6:$L$47,10,FALSE))</f>
        <v/>
      </c>
      <c r="AM210" s="329" t="str">
        <f>IF(AM209="","",VLOOKUP(AM209,シフト記号表!$C$6:$L$47,10,FALSE))</f>
        <v/>
      </c>
      <c r="AN210" s="329" t="str">
        <f>IF(AN209="","",VLOOKUP(AN209,シフト記号表!$C$6:$L$47,10,FALSE))</f>
        <v/>
      </c>
      <c r="AO210" s="329" t="str">
        <f>IF(AO209="","",VLOOKUP(AO209,シフト記号表!$C$6:$L$47,10,FALSE))</f>
        <v/>
      </c>
      <c r="AP210" s="329" t="str">
        <f>IF(AP209="","",VLOOKUP(AP209,シフト記号表!$C$6:$L$47,10,FALSE))</f>
        <v/>
      </c>
      <c r="AQ210" s="330" t="str">
        <f>IF(AQ209="","",VLOOKUP(AQ209,シフト記号表!$C$6:$L$47,10,FALSE))</f>
        <v/>
      </c>
      <c r="AR210" s="328" t="str">
        <f>IF(AR209="","",VLOOKUP(AR209,シフト記号表!$C$6:$L$47,10,FALSE))</f>
        <v/>
      </c>
      <c r="AS210" s="329" t="str">
        <f>IF(AS209="","",VLOOKUP(AS209,シフト記号表!$C$6:$L$47,10,FALSE))</f>
        <v/>
      </c>
      <c r="AT210" s="329" t="str">
        <f>IF(AT209="","",VLOOKUP(AT209,シフト記号表!$C$6:$L$47,10,FALSE))</f>
        <v/>
      </c>
      <c r="AU210" s="329" t="str">
        <f>IF(AU209="","",VLOOKUP(AU209,シフト記号表!$C$6:$L$47,10,FALSE))</f>
        <v/>
      </c>
      <c r="AV210" s="329" t="str">
        <f>IF(AV209="","",VLOOKUP(AV209,シフト記号表!$C$6:$L$47,10,FALSE))</f>
        <v/>
      </c>
      <c r="AW210" s="329" t="str">
        <f>IF(AW209="","",VLOOKUP(AW209,シフト記号表!$C$6:$L$47,10,FALSE))</f>
        <v/>
      </c>
      <c r="AX210" s="330" t="str">
        <f>IF(AX209="","",VLOOKUP(AX209,シフト記号表!$C$6:$L$47,10,FALSE))</f>
        <v/>
      </c>
      <c r="AY210" s="328" t="str">
        <f>IF(AY209="","",VLOOKUP(AY209,シフト記号表!$C$6:$L$47,10,FALSE))</f>
        <v/>
      </c>
      <c r="AZ210" s="329" t="str">
        <f>IF(AZ209="","",VLOOKUP(AZ209,シフト記号表!$C$6:$L$47,10,FALSE))</f>
        <v/>
      </c>
      <c r="BA210" s="329" t="str">
        <f>IF(BA209="","",VLOOKUP(BA209,シフト記号表!$C$6:$L$47,10,FALSE))</f>
        <v/>
      </c>
      <c r="BB210" s="967">
        <f>IF($BE$3="４週",SUM(W210:AX210),IF($BE$3="暦月",SUM(W210:BA210),""))</f>
        <v>0</v>
      </c>
      <c r="BC210" s="968"/>
      <c r="BD210" s="969">
        <f>IF($BE$3="４週",BB210/4,IF($BE$3="暦月",(BB210/($BE$8/7)),""))</f>
        <v>0</v>
      </c>
      <c r="BE210" s="968"/>
      <c r="BF210" s="964"/>
      <c r="BG210" s="965"/>
      <c r="BH210" s="965"/>
      <c r="BI210" s="965"/>
      <c r="BJ210" s="966"/>
    </row>
    <row r="211" spans="2:62" ht="20.25" hidden="1" customHeight="1">
      <c r="B211" s="970">
        <f>B209+1</f>
        <v>98</v>
      </c>
      <c r="C211" s="972"/>
      <c r="D211" s="973"/>
      <c r="E211" s="323"/>
      <c r="F211" s="324"/>
      <c r="G211" s="323"/>
      <c r="H211" s="324"/>
      <c r="I211" s="976"/>
      <c r="J211" s="977"/>
      <c r="K211" s="980"/>
      <c r="L211" s="981"/>
      <c r="M211" s="981"/>
      <c r="N211" s="973"/>
      <c r="O211" s="984"/>
      <c r="P211" s="985"/>
      <c r="Q211" s="985"/>
      <c r="R211" s="985"/>
      <c r="S211" s="986"/>
      <c r="T211" s="343" t="s">
        <v>682</v>
      </c>
      <c r="U211" s="344"/>
      <c r="V211" s="345"/>
      <c r="W211" s="336"/>
      <c r="X211" s="337"/>
      <c r="Y211" s="337"/>
      <c r="Z211" s="337"/>
      <c r="AA211" s="337"/>
      <c r="AB211" s="337"/>
      <c r="AC211" s="338"/>
      <c r="AD211" s="336"/>
      <c r="AE211" s="337"/>
      <c r="AF211" s="337"/>
      <c r="AG211" s="337"/>
      <c r="AH211" s="337"/>
      <c r="AI211" s="337"/>
      <c r="AJ211" s="338"/>
      <c r="AK211" s="336"/>
      <c r="AL211" s="337"/>
      <c r="AM211" s="337"/>
      <c r="AN211" s="337"/>
      <c r="AO211" s="337"/>
      <c r="AP211" s="337"/>
      <c r="AQ211" s="338"/>
      <c r="AR211" s="336"/>
      <c r="AS211" s="337"/>
      <c r="AT211" s="337"/>
      <c r="AU211" s="337"/>
      <c r="AV211" s="337"/>
      <c r="AW211" s="337"/>
      <c r="AX211" s="338"/>
      <c r="AY211" s="336"/>
      <c r="AZ211" s="337"/>
      <c r="BA211" s="339"/>
      <c r="BB211" s="990"/>
      <c r="BC211" s="991"/>
      <c r="BD211" s="949"/>
      <c r="BE211" s="950"/>
      <c r="BF211" s="951"/>
      <c r="BG211" s="952"/>
      <c r="BH211" s="952"/>
      <c r="BI211" s="952"/>
      <c r="BJ211" s="953"/>
    </row>
    <row r="212" spans="2:62" ht="20.25" hidden="1" customHeight="1">
      <c r="B212" s="993"/>
      <c r="C212" s="994"/>
      <c r="D212" s="995"/>
      <c r="E212" s="346"/>
      <c r="F212" s="347">
        <f>C211</f>
        <v>0</v>
      </c>
      <c r="G212" s="346"/>
      <c r="H212" s="347">
        <f>I211</f>
        <v>0</v>
      </c>
      <c r="I212" s="996"/>
      <c r="J212" s="997"/>
      <c r="K212" s="998"/>
      <c r="L212" s="999"/>
      <c r="M212" s="999"/>
      <c r="N212" s="995"/>
      <c r="O212" s="984"/>
      <c r="P212" s="985"/>
      <c r="Q212" s="985"/>
      <c r="R212" s="985"/>
      <c r="S212" s="986"/>
      <c r="T212" s="340" t="s">
        <v>687</v>
      </c>
      <c r="U212" s="341"/>
      <c r="V212" s="342"/>
      <c r="W212" s="328" t="str">
        <f>IF(W211="","",VLOOKUP(W211,シフト記号表!$C$6:$L$47,10,FALSE))</f>
        <v/>
      </c>
      <c r="X212" s="329" t="str">
        <f>IF(X211="","",VLOOKUP(X211,シフト記号表!$C$6:$L$47,10,FALSE))</f>
        <v/>
      </c>
      <c r="Y212" s="329" t="str">
        <f>IF(Y211="","",VLOOKUP(Y211,シフト記号表!$C$6:$L$47,10,FALSE))</f>
        <v/>
      </c>
      <c r="Z212" s="329" t="str">
        <f>IF(Z211="","",VLOOKUP(Z211,シフト記号表!$C$6:$L$47,10,FALSE))</f>
        <v/>
      </c>
      <c r="AA212" s="329" t="str">
        <f>IF(AA211="","",VLOOKUP(AA211,シフト記号表!$C$6:$L$47,10,FALSE))</f>
        <v/>
      </c>
      <c r="AB212" s="329" t="str">
        <f>IF(AB211="","",VLOOKUP(AB211,シフト記号表!$C$6:$L$47,10,FALSE))</f>
        <v/>
      </c>
      <c r="AC212" s="330" t="str">
        <f>IF(AC211="","",VLOOKUP(AC211,シフト記号表!$C$6:$L$47,10,FALSE))</f>
        <v/>
      </c>
      <c r="AD212" s="328" t="str">
        <f>IF(AD211="","",VLOOKUP(AD211,シフト記号表!$C$6:$L$47,10,FALSE))</f>
        <v/>
      </c>
      <c r="AE212" s="329" t="str">
        <f>IF(AE211="","",VLOOKUP(AE211,シフト記号表!$C$6:$L$47,10,FALSE))</f>
        <v/>
      </c>
      <c r="AF212" s="329" t="str">
        <f>IF(AF211="","",VLOOKUP(AF211,シフト記号表!$C$6:$L$47,10,FALSE))</f>
        <v/>
      </c>
      <c r="AG212" s="329" t="str">
        <f>IF(AG211="","",VLOOKUP(AG211,シフト記号表!$C$6:$L$47,10,FALSE))</f>
        <v/>
      </c>
      <c r="AH212" s="329" t="str">
        <f>IF(AH211="","",VLOOKUP(AH211,シフト記号表!$C$6:$L$47,10,FALSE))</f>
        <v/>
      </c>
      <c r="AI212" s="329" t="str">
        <f>IF(AI211="","",VLOOKUP(AI211,シフト記号表!$C$6:$L$47,10,FALSE))</f>
        <v/>
      </c>
      <c r="AJ212" s="330" t="str">
        <f>IF(AJ211="","",VLOOKUP(AJ211,シフト記号表!$C$6:$L$47,10,FALSE))</f>
        <v/>
      </c>
      <c r="AK212" s="328" t="str">
        <f>IF(AK211="","",VLOOKUP(AK211,シフト記号表!$C$6:$L$47,10,FALSE))</f>
        <v/>
      </c>
      <c r="AL212" s="329" t="str">
        <f>IF(AL211="","",VLOOKUP(AL211,シフト記号表!$C$6:$L$47,10,FALSE))</f>
        <v/>
      </c>
      <c r="AM212" s="329" t="str">
        <f>IF(AM211="","",VLOOKUP(AM211,シフト記号表!$C$6:$L$47,10,FALSE))</f>
        <v/>
      </c>
      <c r="AN212" s="329" t="str">
        <f>IF(AN211="","",VLOOKUP(AN211,シフト記号表!$C$6:$L$47,10,FALSE))</f>
        <v/>
      </c>
      <c r="AO212" s="329" t="str">
        <f>IF(AO211="","",VLOOKUP(AO211,シフト記号表!$C$6:$L$47,10,FALSE))</f>
        <v/>
      </c>
      <c r="AP212" s="329" t="str">
        <f>IF(AP211="","",VLOOKUP(AP211,シフト記号表!$C$6:$L$47,10,FALSE))</f>
        <v/>
      </c>
      <c r="AQ212" s="330" t="str">
        <f>IF(AQ211="","",VLOOKUP(AQ211,シフト記号表!$C$6:$L$47,10,FALSE))</f>
        <v/>
      </c>
      <c r="AR212" s="328" t="str">
        <f>IF(AR211="","",VLOOKUP(AR211,シフト記号表!$C$6:$L$47,10,FALSE))</f>
        <v/>
      </c>
      <c r="AS212" s="329" t="str">
        <f>IF(AS211="","",VLOOKUP(AS211,シフト記号表!$C$6:$L$47,10,FALSE))</f>
        <v/>
      </c>
      <c r="AT212" s="329" t="str">
        <f>IF(AT211="","",VLOOKUP(AT211,シフト記号表!$C$6:$L$47,10,FALSE))</f>
        <v/>
      </c>
      <c r="AU212" s="329" t="str">
        <f>IF(AU211="","",VLOOKUP(AU211,シフト記号表!$C$6:$L$47,10,FALSE))</f>
        <v/>
      </c>
      <c r="AV212" s="329" t="str">
        <f>IF(AV211="","",VLOOKUP(AV211,シフト記号表!$C$6:$L$47,10,FALSE))</f>
        <v/>
      </c>
      <c r="AW212" s="329" t="str">
        <f>IF(AW211="","",VLOOKUP(AW211,シフト記号表!$C$6:$L$47,10,FALSE))</f>
        <v/>
      </c>
      <c r="AX212" s="330" t="str">
        <f>IF(AX211="","",VLOOKUP(AX211,シフト記号表!$C$6:$L$47,10,FALSE))</f>
        <v/>
      </c>
      <c r="AY212" s="328" t="str">
        <f>IF(AY211="","",VLOOKUP(AY211,シフト記号表!$C$6:$L$47,10,FALSE))</f>
        <v/>
      </c>
      <c r="AZ212" s="329" t="str">
        <f>IF(AZ211="","",VLOOKUP(AZ211,シフト記号表!$C$6:$L$47,10,FALSE))</f>
        <v/>
      </c>
      <c r="BA212" s="329" t="str">
        <f>IF(BA211="","",VLOOKUP(BA211,シフト記号表!$C$6:$L$47,10,FALSE))</f>
        <v/>
      </c>
      <c r="BB212" s="967">
        <f>IF($BE$3="４週",SUM(W212:AX212),IF($BE$3="暦月",SUM(W212:BA212),""))</f>
        <v>0</v>
      </c>
      <c r="BC212" s="968"/>
      <c r="BD212" s="969">
        <f>IF($BE$3="４週",BB212/4,IF($BE$3="暦月",(BB212/($BE$8/7)),""))</f>
        <v>0</v>
      </c>
      <c r="BE212" s="968"/>
      <c r="BF212" s="964"/>
      <c r="BG212" s="965"/>
      <c r="BH212" s="965"/>
      <c r="BI212" s="965"/>
      <c r="BJ212" s="966"/>
    </row>
    <row r="213" spans="2:62" ht="20.25" hidden="1" customHeight="1">
      <c r="B213" s="970">
        <f>B211+1</f>
        <v>99</v>
      </c>
      <c r="C213" s="972"/>
      <c r="D213" s="973"/>
      <c r="E213" s="323"/>
      <c r="F213" s="324"/>
      <c r="G213" s="323"/>
      <c r="H213" s="324"/>
      <c r="I213" s="976"/>
      <c r="J213" s="977"/>
      <c r="K213" s="980"/>
      <c r="L213" s="981"/>
      <c r="M213" s="981"/>
      <c r="N213" s="973"/>
      <c r="O213" s="984"/>
      <c r="P213" s="985"/>
      <c r="Q213" s="985"/>
      <c r="R213" s="985"/>
      <c r="S213" s="986"/>
      <c r="T213" s="343" t="s">
        <v>682</v>
      </c>
      <c r="U213" s="344"/>
      <c r="V213" s="345"/>
      <c r="W213" s="336"/>
      <c r="X213" s="337"/>
      <c r="Y213" s="337"/>
      <c r="Z213" s="337"/>
      <c r="AA213" s="337"/>
      <c r="AB213" s="337"/>
      <c r="AC213" s="338"/>
      <c r="AD213" s="336"/>
      <c r="AE213" s="337"/>
      <c r="AF213" s="337"/>
      <c r="AG213" s="337"/>
      <c r="AH213" s="337"/>
      <c r="AI213" s="337"/>
      <c r="AJ213" s="338"/>
      <c r="AK213" s="336"/>
      <c r="AL213" s="337"/>
      <c r="AM213" s="337"/>
      <c r="AN213" s="337"/>
      <c r="AO213" s="337"/>
      <c r="AP213" s="337"/>
      <c r="AQ213" s="338"/>
      <c r="AR213" s="336"/>
      <c r="AS213" s="337"/>
      <c r="AT213" s="337"/>
      <c r="AU213" s="337"/>
      <c r="AV213" s="337"/>
      <c r="AW213" s="337"/>
      <c r="AX213" s="338"/>
      <c r="AY213" s="336"/>
      <c r="AZ213" s="337"/>
      <c r="BA213" s="339"/>
      <c r="BB213" s="990"/>
      <c r="BC213" s="991"/>
      <c r="BD213" s="949"/>
      <c r="BE213" s="950"/>
      <c r="BF213" s="951"/>
      <c r="BG213" s="952"/>
      <c r="BH213" s="952"/>
      <c r="BI213" s="952"/>
      <c r="BJ213" s="953"/>
    </row>
    <row r="214" spans="2:62" ht="20.25" hidden="1" customHeight="1">
      <c r="B214" s="993"/>
      <c r="C214" s="994"/>
      <c r="D214" s="995"/>
      <c r="E214" s="346"/>
      <c r="F214" s="347">
        <f>C213</f>
        <v>0</v>
      </c>
      <c r="G214" s="346"/>
      <c r="H214" s="347">
        <f>I213</f>
        <v>0</v>
      </c>
      <c r="I214" s="996"/>
      <c r="J214" s="997"/>
      <c r="K214" s="998"/>
      <c r="L214" s="999"/>
      <c r="M214" s="999"/>
      <c r="N214" s="995"/>
      <c r="O214" s="984"/>
      <c r="P214" s="985"/>
      <c r="Q214" s="985"/>
      <c r="R214" s="985"/>
      <c r="S214" s="986"/>
      <c r="T214" s="340" t="s">
        <v>687</v>
      </c>
      <c r="U214" s="341"/>
      <c r="V214" s="342"/>
      <c r="W214" s="328" t="str">
        <f>IF(W213="","",VLOOKUP(W213,シフト記号表!$C$6:$L$47,10,FALSE))</f>
        <v/>
      </c>
      <c r="X214" s="329" t="str">
        <f>IF(X213="","",VLOOKUP(X213,シフト記号表!$C$6:$L$47,10,FALSE))</f>
        <v/>
      </c>
      <c r="Y214" s="329" t="str">
        <f>IF(Y213="","",VLOOKUP(Y213,シフト記号表!$C$6:$L$47,10,FALSE))</f>
        <v/>
      </c>
      <c r="Z214" s="329" t="str">
        <f>IF(Z213="","",VLOOKUP(Z213,シフト記号表!$C$6:$L$47,10,FALSE))</f>
        <v/>
      </c>
      <c r="AA214" s="329" t="str">
        <f>IF(AA213="","",VLOOKUP(AA213,シフト記号表!$C$6:$L$47,10,FALSE))</f>
        <v/>
      </c>
      <c r="AB214" s="329" t="str">
        <f>IF(AB213="","",VLOOKUP(AB213,シフト記号表!$C$6:$L$47,10,FALSE))</f>
        <v/>
      </c>
      <c r="AC214" s="330" t="str">
        <f>IF(AC213="","",VLOOKUP(AC213,シフト記号表!$C$6:$L$47,10,FALSE))</f>
        <v/>
      </c>
      <c r="AD214" s="328" t="str">
        <f>IF(AD213="","",VLOOKUP(AD213,シフト記号表!$C$6:$L$47,10,FALSE))</f>
        <v/>
      </c>
      <c r="AE214" s="329" t="str">
        <f>IF(AE213="","",VLOOKUP(AE213,シフト記号表!$C$6:$L$47,10,FALSE))</f>
        <v/>
      </c>
      <c r="AF214" s="329" t="str">
        <f>IF(AF213="","",VLOOKUP(AF213,シフト記号表!$C$6:$L$47,10,FALSE))</f>
        <v/>
      </c>
      <c r="AG214" s="329" t="str">
        <f>IF(AG213="","",VLOOKUP(AG213,シフト記号表!$C$6:$L$47,10,FALSE))</f>
        <v/>
      </c>
      <c r="AH214" s="329" t="str">
        <f>IF(AH213="","",VLOOKUP(AH213,シフト記号表!$C$6:$L$47,10,FALSE))</f>
        <v/>
      </c>
      <c r="AI214" s="329" t="str">
        <f>IF(AI213="","",VLOOKUP(AI213,シフト記号表!$C$6:$L$47,10,FALSE))</f>
        <v/>
      </c>
      <c r="AJ214" s="330" t="str">
        <f>IF(AJ213="","",VLOOKUP(AJ213,シフト記号表!$C$6:$L$47,10,FALSE))</f>
        <v/>
      </c>
      <c r="AK214" s="328" t="str">
        <f>IF(AK213="","",VLOOKUP(AK213,シフト記号表!$C$6:$L$47,10,FALSE))</f>
        <v/>
      </c>
      <c r="AL214" s="329" t="str">
        <f>IF(AL213="","",VLOOKUP(AL213,シフト記号表!$C$6:$L$47,10,FALSE))</f>
        <v/>
      </c>
      <c r="AM214" s="329" t="str">
        <f>IF(AM213="","",VLOOKUP(AM213,シフト記号表!$C$6:$L$47,10,FALSE))</f>
        <v/>
      </c>
      <c r="AN214" s="329" t="str">
        <f>IF(AN213="","",VLOOKUP(AN213,シフト記号表!$C$6:$L$47,10,FALSE))</f>
        <v/>
      </c>
      <c r="AO214" s="329" t="str">
        <f>IF(AO213="","",VLOOKUP(AO213,シフト記号表!$C$6:$L$47,10,FALSE))</f>
        <v/>
      </c>
      <c r="AP214" s="329" t="str">
        <f>IF(AP213="","",VLOOKUP(AP213,シフト記号表!$C$6:$L$47,10,FALSE))</f>
        <v/>
      </c>
      <c r="AQ214" s="330" t="str">
        <f>IF(AQ213="","",VLOOKUP(AQ213,シフト記号表!$C$6:$L$47,10,FALSE))</f>
        <v/>
      </c>
      <c r="AR214" s="328" t="str">
        <f>IF(AR213="","",VLOOKUP(AR213,シフト記号表!$C$6:$L$47,10,FALSE))</f>
        <v/>
      </c>
      <c r="AS214" s="329" t="str">
        <f>IF(AS213="","",VLOOKUP(AS213,シフト記号表!$C$6:$L$47,10,FALSE))</f>
        <v/>
      </c>
      <c r="AT214" s="329" t="str">
        <f>IF(AT213="","",VLOOKUP(AT213,シフト記号表!$C$6:$L$47,10,FALSE))</f>
        <v/>
      </c>
      <c r="AU214" s="329" t="str">
        <f>IF(AU213="","",VLOOKUP(AU213,シフト記号表!$C$6:$L$47,10,FALSE))</f>
        <v/>
      </c>
      <c r="AV214" s="329" t="str">
        <f>IF(AV213="","",VLOOKUP(AV213,シフト記号表!$C$6:$L$47,10,FALSE))</f>
        <v/>
      </c>
      <c r="AW214" s="329" t="str">
        <f>IF(AW213="","",VLOOKUP(AW213,シフト記号表!$C$6:$L$47,10,FALSE))</f>
        <v/>
      </c>
      <c r="AX214" s="330" t="str">
        <f>IF(AX213="","",VLOOKUP(AX213,シフト記号表!$C$6:$L$47,10,FALSE))</f>
        <v/>
      </c>
      <c r="AY214" s="328" t="str">
        <f>IF(AY213="","",VLOOKUP(AY213,シフト記号表!$C$6:$L$47,10,FALSE))</f>
        <v/>
      </c>
      <c r="AZ214" s="329" t="str">
        <f>IF(AZ213="","",VLOOKUP(AZ213,シフト記号表!$C$6:$L$47,10,FALSE))</f>
        <v/>
      </c>
      <c r="BA214" s="329" t="str">
        <f>IF(BA213="","",VLOOKUP(BA213,シフト記号表!$C$6:$L$47,10,FALSE))</f>
        <v/>
      </c>
      <c r="BB214" s="967">
        <f>IF($BE$3="４週",SUM(W214:AX214),IF($BE$3="暦月",SUM(W214:BA214),""))</f>
        <v>0</v>
      </c>
      <c r="BC214" s="968"/>
      <c r="BD214" s="969">
        <f>IF($BE$3="４週",BB214/4,IF($BE$3="暦月",(BB214/($BE$8/7)),""))</f>
        <v>0</v>
      </c>
      <c r="BE214" s="968"/>
      <c r="BF214" s="964"/>
      <c r="BG214" s="965"/>
      <c r="BH214" s="965"/>
      <c r="BI214" s="965"/>
      <c r="BJ214" s="966"/>
    </row>
    <row r="215" spans="2:62" ht="20.25" hidden="1" customHeight="1">
      <c r="B215" s="970">
        <f>B213+1</f>
        <v>100</v>
      </c>
      <c r="C215" s="972"/>
      <c r="D215" s="973"/>
      <c r="E215" s="331"/>
      <c r="F215" s="332"/>
      <c r="G215" s="331"/>
      <c r="H215" s="332"/>
      <c r="I215" s="976"/>
      <c r="J215" s="977"/>
      <c r="K215" s="980"/>
      <c r="L215" s="981"/>
      <c r="M215" s="981"/>
      <c r="N215" s="973"/>
      <c r="O215" s="984"/>
      <c r="P215" s="985"/>
      <c r="Q215" s="985"/>
      <c r="R215" s="985"/>
      <c r="S215" s="986"/>
      <c r="T215" s="333" t="s">
        <v>682</v>
      </c>
      <c r="U215" s="334"/>
      <c r="V215" s="335"/>
      <c r="W215" s="336"/>
      <c r="X215" s="337"/>
      <c r="Y215" s="337"/>
      <c r="Z215" s="337"/>
      <c r="AA215" s="337"/>
      <c r="AB215" s="337"/>
      <c r="AC215" s="338"/>
      <c r="AD215" s="336"/>
      <c r="AE215" s="337"/>
      <c r="AF215" s="337"/>
      <c r="AG215" s="337"/>
      <c r="AH215" s="337"/>
      <c r="AI215" s="337"/>
      <c r="AJ215" s="338"/>
      <c r="AK215" s="336"/>
      <c r="AL215" s="337"/>
      <c r="AM215" s="337"/>
      <c r="AN215" s="337"/>
      <c r="AO215" s="337"/>
      <c r="AP215" s="337"/>
      <c r="AQ215" s="338"/>
      <c r="AR215" s="336"/>
      <c r="AS215" s="337"/>
      <c r="AT215" s="337"/>
      <c r="AU215" s="337"/>
      <c r="AV215" s="337"/>
      <c r="AW215" s="337"/>
      <c r="AX215" s="338"/>
      <c r="AY215" s="336"/>
      <c r="AZ215" s="337"/>
      <c r="BA215" s="339"/>
      <c r="BB215" s="990"/>
      <c r="BC215" s="991"/>
      <c r="BD215" s="949"/>
      <c r="BE215" s="950"/>
      <c r="BF215" s="951"/>
      <c r="BG215" s="952"/>
      <c r="BH215" s="952"/>
      <c r="BI215" s="952"/>
      <c r="BJ215" s="953"/>
    </row>
    <row r="216" spans="2:62" ht="20.25" hidden="1" customHeight="1" thickBot="1">
      <c r="B216" s="971"/>
      <c r="C216" s="974"/>
      <c r="D216" s="975"/>
      <c r="E216" s="351"/>
      <c r="F216" s="352">
        <f>C215</f>
        <v>0</v>
      </c>
      <c r="G216" s="351"/>
      <c r="H216" s="352">
        <f>I215</f>
        <v>0</v>
      </c>
      <c r="I216" s="978"/>
      <c r="J216" s="979"/>
      <c r="K216" s="982"/>
      <c r="L216" s="983"/>
      <c r="M216" s="983"/>
      <c r="N216" s="975"/>
      <c r="O216" s="987"/>
      <c r="P216" s="988"/>
      <c r="Q216" s="988"/>
      <c r="R216" s="988"/>
      <c r="S216" s="989"/>
      <c r="T216" s="353" t="s">
        <v>687</v>
      </c>
      <c r="U216" s="354"/>
      <c r="V216" s="355"/>
      <c r="W216" s="356" t="str">
        <f>IF(W215="","",VLOOKUP(W215,シフト記号表!$C$6:$L$47,10,FALSE))</f>
        <v/>
      </c>
      <c r="X216" s="357" t="str">
        <f>IF(X215="","",VLOOKUP(X215,シフト記号表!$C$6:$L$47,10,FALSE))</f>
        <v/>
      </c>
      <c r="Y216" s="357" t="str">
        <f>IF(Y215="","",VLOOKUP(Y215,シフト記号表!$C$6:$L$47,10,FALSE))</f>
        <v/>
      </c>
      <c r="Z216" s="357" t="str">
        <f>IF(Z215="","",VLOOKUP(Z215,シフト記号表!$C$6:$L$47,10,FALSE))</f>
        <v/>
      </c>
      <c r="AA216" s="357" t="str">
        <f>IF(AA215="","",VLOOKUP(AA215,シフト記号表!$C$6:$L$47,10,FALSE))</f>
        <v/>
      </c>
      <c r="AB216" s="357" t="str">
        <f>IF(AB215="","",VLOOKUP(AB215,シフト記号表!$C$6:$L$47,10,FALSE))</f>
        <v/>
      </c>
      <c r="AC216" s="358" t="str">
        <f>IF(AC215="","",VLOOKUP(AC215,シフト記号表!$C$6:$L$47,10,FALSE))</f>
        <v/>
      </c>
      <c r="AD216" s="356" t="str">
        <f>IF(AD215="","",VLOOKUP(AD215,シフト記号表!$C$6:$L$47,10,FALSE))</f>
        <v/>
      </c>
      <c r="AE216" s="357" t="str">
        <f>IF(AE215="","",VLOOKUP(AE215,シフト記号表!$C$6:$L$47,10,FALSE))</f>
        <v/>
      </c>
      <c r="AF216" s="357" t="str">
        <f>IF(AF215="","",VLOOKUP(AF215,シフト記号表!$C$6:$L$47,10,FALSE))</f>
        <v/>
      </c>
      <c r="AG216" s="357" t="str">
        <f>IF(AG215="","",VLOOKUP(AG215,シフト記号表!$C$6:$L$47,10,FALSE))</f>
        <v/>
      </c>
      <c r="AH216" s="357" t="str">
        <f>IF(AH215="","",VLOOKUP(AH215,シフト記号表!$C$6:$L$47,10,FALSE))</f>
        <v/>
      </c>
      <c r="AI216" s="357" t="str">
        <f>IF(AI215="","",VLOOKUP(AI215,シフト記号表!$C$6:$L$47,10,FALSE))</f>
        <v/>
      </c>
      <c r="AJ216" s="358" t="str">
        <f>IF(AJ215="","",VLOOKUP(AJ215,シフト記号表!$C$6:$L$47,10,FALSE))</f>
        <v/>
      </c>
      <c r="AK216" s="356" t="str">
        <f>IF(AK215="","",VLOOKUP(AK215,シフト記号表!$C$6:$L$47,10,FALSE))</f>
        <v/>
      </c>
      <c r="AL216" s="357" t="str">
        <f>IF(AL215="","",VLOOKUP(AL215,シフト記号表!$C$6:$L$47,10,FALSE))</f>
        <v/>
      </c>
      <c r="AM216" s="357" t="str">
        <f>IF(AM215="","",VLOOKUP(AM215,シフト記号表!$C$6:$L$47,10,FALSE))</f>
        <v/>
      </c>
      <c r="AN216" s="357" t="str">
        <f>IF(AN215="","",VLOOKUP(AN215,シフト記号表!$C$6:$L$47,10,FALSE))</f>
        <v/>
      </c>
      <c r="AO216" s="357" t="str">
        <f>IF(AO215="","",VLOOKUP(AO215,シフト記号表!$C$6:$L$47,10,FALSE))</f>
        <v/>
      </c>
      <c r="AP216" s="357" t="str">
        <f>IF(AP215="","",VLOOKUP(AP215,シフト記号表!$C$6:$L$47,10,FALSE))</f>
        <v/>
      </c>
      <c r="AQ216" s="358" t="str">
        <f>IF(AQ215="","",VLOOKUP(AQ215,シフト記号表!$C$6:$L$47,10,FALSE))</f>
        <v/>
      </c>
      <c r="AR216" s="356" t="str">
        <f>IF(AR215="","",VLOOKUP(AR215,シフト記号表!$C$6:$L$47,10,FALSE))</f>
        <v/>
      </c>
      <c r="AS216" s="357" t="str">
        <f>IF(AS215="","",VLOOKUP(AS215,シフト記号表!$C$6:$L$47,10,FALSE))</f>
        <v/>
      </c>
      <c r="AT216" s="357" t="str">
        <f>IF(AT215="","",VLOOKUP(AT215,シフト記号表!$C$6:$L$47,10,FALSE))</f>
        <v/>
      </c>
      <c r="AU216" s="357" t="str">
        <f>IF(AU215="","",VLOOKUP(AU215,シフト記号表!$C$6:$L$47,10,FALSE))</f>
        <v/>
      </c>
      <c r="AV216" s="357" t="str">
        <f>IF(AV215="","",VLOOKUP(AV215,シフト記号表!$C$6:$L$47,10,FALSE))</f>
        <v/>
      </c>
      <c r="AW216" s="357" t="str">
        <f>IF(AW215="","",VLOOKUP(AW215,シフト記号表!$C$6:$L$47,10,FALSE))</f>
        <v/>
      </c>
      <c r="AX216" s="358" t="str">
        <f>IF(AX215="","",VLOOKUP(AX215,シフト記号表!$C$6:$L$47,10,FALSE))</f>
        <v/>
      </c>
      <c r="AY216" s="356" t="str">
        <f>IF(AY215="","",VLOOKUP(AY215,シフト記号表!$C$6:$L$47,10,FALSE))</f>
        <v/>
      </c>
      <c r="AZ216" s="357" t="str">
        <f>IF(AZ215="","",VLOOKUP(AZ215,シフト記号表!$C$6:$L$47,10,FALSE))</f>
        <v/>
      </c>
      <c r="BA216" s="357" t="str">
        <f>IF(BA215="","",VLOOKUP(BA215,シフト記号表!$C$6:$L$47,10,FALSE))</f>
        <v/>
      </c>
      <c r="BB216" s="957">
        <f>IF($BE$3="４週",SUM(W216:AX216),IF($BE$3="暦月",SUM(W216:BA216),""))</f>
        <v>0</v>
      </c>
      <c r="BC216" s="958"/>
      <c r="BD216" s="959">
        <f>IF($BE$3="４週",BB216/4,IF($BE$3="暦月",(BB216/($BE$8/7)),""))</f>
        <v>0</v>
      </c>
      <c r="BE216" s="958"/>
      <c r="BF216" s="954"/>
      <c r="BG216" s="955"/>
      <c r="BH216" s="955"/>
      <c r="BI216" s="955"/>
      <c r="BJ216" s="956"/>
    </row>
    <row r="217" spans="2:62" ht="20.25" customHeight="1">
      <c r="B217" s="249"/>
      <c r="C217" s="360"/>
      <c r="D217" s="360"/>
      <c r="E217" s="360"/>
      <c r="F217" s="360"/>
      <c r="G217" s="360"/>
      <c r="H217" s="360"/>
      <c r="I217" s="361"/>
      <c r="J217" s="361"/>
      <c r="K217" s="360"/>
      <c r="L217" s="360"/>
      <c r="M217" s="360"/>
      <c r="N217" s="360"/>
      <c r="O217" s="362"/>
      <c r="P217" s="362"/>
      <c r="Q217" s="362"/>
      <c r="R217" s="363"/>
      <c r="S217" s="363"/>
      <c r="T217" s="363"/>
      <c r="U217" s="364"/>
      <c r="V217" s="365"/>
      <c r="W217" s="366"/>
      <c r="X217" s="366"/>
      <c r="Y217" s="366"/>
      <c r="Z217" s="366"/>
      <c r="AA217" s="366"/>
      <c r="AB217" s="366"/>
      <c r="AC217" s="366"/>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6"/>
      <c r="AY217" s="366"/>
      <c r="AZ217" s="366"/>
      <c r="BA217" s="366"/>
      <c r="BB217" s="366"/>
      <c r="BC217" s="366"/>
      <c r="BD217" s="367"/>
      <c r="BE217" s="367"/>
      <c r="BF217" s="362"/>
      <c r="BG217" s="362"/>
      <c r="BH217" s="362"/>
      <c r="BI217" s="362"/>
      <c r="BJ217" s="362"/>
    </row>
    <row r="218" spans="2:62" ht="20.25" customHeight="1">
      <c r="B218" s="249"/>
      <c r="C218" s="360"/>
      <c r="D218" s="360"/>
      <c r="E218" s="360"/>
      <c r="F218" s="360"/>
      <c r="G218" s="360"/>
      <c r="H218" s="360"/>
      <c r="I218" s="368"/>
      <c r="J218" s="369" t="s">
        <v>935</v>
      </c>
      <c r="K218" s="369"/>
      <c r="L218" s="369"/>
      <c r="M218" s="369"/>
      <c r="N218" s="369"/>
      <c r="O218" s="369"/>
      <c r="P218" s="369"/>
      <c r="Q218" s="369"/>
      <c r="R218" s="369"/>
      <c r="S218" s="369"/>
      <c r="T218" s="370"/>
      <c r="U218" s="369"/>
      <c r="V218" s="369"/>
      <c r="W218" s="369"/>
      <c r="X218" s="369"/>
      <c r="Y218" s="369"/>
      <c r="Z218" s="371"/>
      <c r="AA218" s="371"/>
      <c r="AB218" s="371"/>
      <c r="AC218" s="371"/>
      <c r="AD218" s="371"/>
      <c r="AE218" s="371"/>
      <c r="AF218" s="371"/>
      <c r="AG218" s="371"/>
      <c r="AH218" s="371"/>
      <c r="AI218" s="371"/>
      <c r="AJ218" s="371"/>
      <c r="AK218" s="371"/>
      <c r="AL218" s="371"/>
      <c r="AM218" s="371"/>
      <c r="AN218" s="371"/>
      <c r="AO218" s="371"/>
      <c r="AP218" s="371"/>
      <c r="AQ218" s="371"/>
      <c r="AR218" s="371"/>
      <c r="AS218" s="371"/>
      <c r="AT218" s="371"/>
      <c r="AU218" s="371"/>
      <c r="AV218" s="371"/>
      <c r="AW218" s="371"/>
      <c r="AX218" s="371"/>
      <c r="AY218" s="371"/>
      <c r="AZ218" s="371"/>
      <c r="BA218" s="371"/>
      <c r="BB218" s="371"/>
      <c r="BC218" s="371"/>
      <c r="BD218" s="372"/>
      <c r="BE218" s="367"/>
      <c r="BF218" s="362"/>
      <c r="BG218" s="362"/>
      <c r="BH218" s="362"/>
      <c r="BI218" s="362"/>
      <c r="BJ218" s="362"/>
    </row>
    <row r="219" spans="2:62" ht="20.25" customHeight="1">
      <c r="B219" s="249"/>
      <c r="C219" s="360"/>
      <c r="D219" s="360"/>
      <c r="E219" s="360"/>
      <c r="F219" s="360"/>
      <c r="G219" s="360"/>
      <c r="H219" s="360"/>
      <c r="I219" s="368"/>
      <c r="J219" s="369"/>
      <c r="K219" s="369" t="s">
        <v>796</v>
      </c>
      <c r="L219" s="369"/>
      <c r="M219" s="369"/>
      <c r="N219" s="369"/>
      <c r="O219" s="369"/>
      <c r="P219" s="369"/>
      <c r="Q219" s="369"/>
      <c r="R219" s="369"/>
      <c r="S219" s="369"/>
      <c r="T219" s="370"/>
      <c r="U219" s="369"/>
      <c r="V219" s="369"/>
      <c r="W219" s="369"/>
      <c r="X219" s="369"/>
      <c r="Y219" s="369"/>
      <c r="Z219" s="371"/>
      <c r="AA219" s="369" t="s">
        <v>797</v>
      </c>
      <c r="AB219" s="369"/>
      <c r="AC219" s="369"/>
      <c r="AD219" s="369"/>
      <c r="AE219" s="369"/>
      <c r="AF219" s="369"/>
      <c r="AG219" s="369"/>
      <c r="AH219" s="369"/>
      <c r="AI219" s="369"/>
      <c r="AJ219" s="370"/>
      <c r="AK219" s="369"/>
      <c r="AL219" s="369"/>
      <c r="AM219" s="369"/>
      <c r="AN219" s="369"/>
      <c r="AO219" s="371"/>
      <c r="AP219" s="371"/>
      <c r="AQ219" s="369" t="s">
        <v>798</v>
      </c>
      <c r="AR219" s="371"/>
      <c r="AS219" s="371"/>
      <c r="AT219" s="371"/>
      <c r="AU219" s="371"/>
      <c r="AV219" s="371"/>
      <c r="AW219" s="371"/>
      <c r="AX219" s="371"/>
      <c r="AY219" s="371"/>
      <c r="AZ219" s="371"/>
      <c r="BA219" s="371"/>
      <c r="BB219" s="371"/>
      <c r="BC219" s="371"/>
      <c r="BD219" s="372"/>
      <c r="BE219" s="367"/>
      <c r="BF219" s="960"/>
      <c r="BG219" s="960"/>
      <c r="BH219" s="960"/>
      <c r="BI219" s="960"/>
      <c r="BJ219" s="362"/>
    </row>
    <row r="220" spans="2:62" ht="20.25" customHeight="1">
      <c r="B220" s="249"/>
      <c r="C220" s="360"/>
      <c r="D220" s="360"/>
      <c r="E220" s="360"/>
      <c r="F220" s="360"/>
      <c r="G220" s="360"/>
      <c r="H220" s="360"/>
      <c r="I220" s="368"/>
      <c r="J220" s="369"/>
      <c r="K220" s="936" t="s">
        <v>799</v>
      </c>
      <c r="L220" s="936"/>
      <c r="M220" s="936" t="s">
        <v>800</v>
      </c>
      <c r="N220" s="936"/>
      <c r="O220" s="936"/>
      <c r="P220" s="936"/>
      <c r="Q220" s="369"/>
      <c r="R220" s="961" t="s">
        <v>801</v>
      </c>
      <c r="S220" s="961"/>
      <c r="T220" s="961"/>
      <c r="U220" s="961"/>
      <c r="V220" s="373"/>
      <c r="W220" s="374" t="s">
        <v>802</v>
      </c>
      <c r="X220" s="374"/>
      <c r="Y220" s="277"/>
      <c r="Z220" s="371"/>
      <c r="AA220" s="936" t="s">
        <v>799</v>
      </c>
      <c r="AB220" s="936"/>
      <c r="AC220" s="936" t="s">
        <v>800</v>
      </c>
      <c r="AD220" s="936"/>
      <c r="AE220" s="936"/>
      <c r="AF220" s="936"/>
      <c r="AG220" s="369"/>
      <c r="AH220" s="961" t="s">
        <v>801</v>
      </c>
      <c r="AI220" s="961"/>
      <c r="AJ220" s="961"/>
      <c r="AK220" s="961"/>
      <c r="AL220" s="373"/>
      <c r="AM220" s="374" t="s">
        <v>802</v>
      </c>
      <c r="AN220" s="374"/>
      <c r="AO220" s="371"/>
      <c r="AP220" s="371"/>
      <c r="AQ220" s="371"/>
      <c r="AR220" s="371"/>
      <c r="AS220" s="371"/>
      <c r="AT220" s="371"/>
      <c r="AU220" s="371"/>
      <c r="AV220" s="371"/>
      <c r="AW220" s="371"/>
      <c r="AX220" s="371"/>
      <c r="AY220" s="371"/>
      <c r="AZ220" s="371"/>
      <c r="BA220" s="371"/>
      <c r="BB220" s="371"/>
      <c r="BC220" s="371"/>
      <c r="BD220" s="372"/>
      <c r="BE220" s="367"/>
      <c r="BF220" s="1000"/>
      <c r="BG220" s="1000"/>
      <c r="BH220" s="1000"/>
      <c r="BI220" s="1000"/>
      <c r="BJ220" s="362"/>
    </row>
    <row r="221" spans="2:62" ht="20.25" customHeight="1">
      <c r="B221" s="249"/>
      <c r="C221" s="360"/>
      <c r="D221" s="360"/>
      <c r="E221" s="360"/>
      <c r="F221" s="360"/>
      <c r="G221" s="360"/>
      <c r="H221" s="360"/>
      <c r="I221" s="368"/>
      <c r="J221" s="369"/>
      <c r="K221" s="937"/>
      <c r="L221" s="937"/>
      <c r="M221" s="937" t="s">
        <v>803</v>
      </c>
      <c r="N221" s="937"/>
      <c r="O221" s="937" t="s">
        <v>804</v>
      </c>
      <c r="P221" s="937"/>
      <c r="Q221" s="369"/>
      <c r="R221" s="937" t="s">
        <v>803</v>
      </c>
      <c r="S221" s="937"/>
      <c r="T221" s="937" t="s">
        <v>804</v>
      </c>
      <c r="U221" s="937"/>
      <c r="V221" s="373"/>
      <c r="W221" s="374" t="s">
        <v>805</v>
      </c>
      <c r="X221" s="374"/>
      <c r="Y221" s="277"/>
      <c r="Z221" s="371"/>
      <c r="AA221" s="937"/>
      <c r="AB221" s="937"/>
      <c r="AC221" s="937" t="s">
        <v>803</v>
      </c>
      <c r="AD221" s="937"/>
      <c r="AE221" s="937" t="s">
        <v>804</v>
      </c>
      <c r="AF221" s="937"/>
      <c r="AG221" s="369"/>
      <c r="AH221" s="937" t="s">
        <v>803</v>
      </c>
      <c r="AI221" s="937"/>
      <c r="AJ221" s="937" t="s">
        <v>804</v>
      </c>
      <c r="AK221" s="937"/>
      <c r="AL221" s="373"/>
      <c r="AM221" s="374" t="s">
        <v>805</v>
      </c>
      <c r="AN221" s="374"/>
      <c r="AO221" s="371"/>
      <c r="AP221" s="371"/>
      <c r="AQ221" s="375" t="s">
        <v>622</v>
      </c>
      <c r="AR221" s="375"/>
      <c r="AS221" s="375"/>
      <c r="AT221" s="375"/>
      <c r="AU221" s="373"/>
      <c r="AV221" s="374" t="s">
        <v>621</v>
      </c>
      <c r="AW221" s="375"/>
      <c r="AX221" s="375"/>
      <c r="AY221" s="375"/>
      <c r="AZ221" s="373"/>
      <c r="BA221" s="937" t="s">
        <v>806</v>
      </c>
      <c r="BB221" s="937"/>
      <c r="BC221" s="937"/>
      <c r="BD221" s="937"/>
      <c r="BE221" s="367"/>
      <c r="BF221" s="992"/>
      <c r="BG221" s="992"/>
      <c r="BH221" s="992"/>
      <c r="BI221" s="992"/>
      <c r="BJ221" s="362"/>
    </row>
    <row r="222" spans="2:62" ht="20.25" customHeight="1">
      <c r="B222" s="249"/>
      <c r="C222" s="360"/>
      <c r="D222" s="360"/>
      <c r="E222" s="360"/>
      <c r="F222" s="360"/>
      <c r="G222" s="360"/>
      <c r="H222" s="360"/>
      <c r="I222" s="368"/>
      <c r="J222" s="369"/>
      <c r="K222" s="927" t="s">
        <v>936</v>
      </c>
      <c r="L222" s="927"/>
      <c r="M222" s="932">
        <f>SUMIFS($BB$17:$BB$216,$F$17:$F$216,"看護職員",$H$17:$H$216,"A")</f>
        <v>0</v>
      </c>
      <c r="N222" s="932"/>
      <c r="O222" s="933">
        <f>SUMIFS($BD$17:$BD$216,$F$17:$F$216,"看護職員",$H$17:$H$216,"A")</f>
        <v>0</v>
      </c>
      <c r="P222" s="933"/>
      <c r="Q222" s="376"/>
      <c r="R222" s="934">
        <v>0</v>
      </c>
      <c r="S222" s="934"/>
      <c r="T222" s="934">
        <v>0</v>
      </c>
      <c r="U222" s="934"/>
      <c r="V222" s="377"/>
      <c r="W222" s="945">
        <v>0</v>
      </c>
      <c r="X222" s="946"/>
      <c r="Y222" s="277"/>
      <c r="Z222" s="371"/>
      <c r="AA222" s="927" t="s">
        <v>614</v>
      </c>
      <c r="AB222" s="927"/>
      <c r="AC222" s="932">
        <f>SUMIFS($BB$17:$BB$216,$F$17:$F$216,"介護職員",$H$17:$H$216,"A")</f>
        <v>0</v>
      </c>
      <c r="AD222" s="932"/>
      <c r="AE222" s="933">
        <f>SUMIFS($BD$17:$BD$216,$F$17:$F$216,"介護職員",$H$17:$H$216,"A")</f>
        <v>0</v>
      </c>
      <c r="AF222" s="933"/>
      <c r="AG222" s="376"/>
      <c r="AH222" s="934">
        <v>0</v>
      </c>
      <c r="AI222" s="934"/>
      <c r="AJ222" s="934">
        <v>0</v>
      </c>
      <c r="AK222" s="934"/>
      <c r="AL222" s="377"/>
      <c r="AM222" s="945">
        <v>0</v>
      </c>
      <c r="AN222" s="946"/>
      <c r="AO222" s="371"/>
      <c r="AP222" s="371"/>
      <c r="AQ222" s="962" t="e">
        <f>U236</f>
        <v>#DIV/0!</v>
      </c>
      <c r="AR222" s="927"/>
      <c r="AS222" s="927"/>
      <c r="AT222" s="927"/>
      <c r="AU222" s="378" t="s">
        <v>937</v>
      </c>
      <c r="AV222" s="962" t="e">
        <f>AK236</f>
        <v>#DIV/0!</v>
      </c>
      <c r="AW222" s="963"/>
      <c r="AX222" s="963"/>
      <c r="AY222" s="963"/>
      <c r="AZ222" s="378" t="s">
        <v>834</v>
      </c>
      <c r="BA222" s="938" t="e">
        <f>ROUNDDOWN(AQ222+AV222,1)</f>
        <v>#DIV/0!</v>
      </c>
      <c r="BB222" s="938"/>
      <c r="BC222" s="938"/>
      <c r="BD222" s="938"/>
      <c r="BE222" s="367"/>
      <c r="BF222" s="379"/>
      <c r="BG222" s="379"/>
      <c r="BH222" s="379"/>
      <c r="BI222" s="379"/>
      <c r="BJ222" s="362"/>
    </row>
    <row r="223" spans="2:62" ht="20.25" customHeight="1">
      <c r="B223" s="249"/>
      <c r="C223" s="360"/>
      <c r="D223" s="360"/>
      <c r="E223" s="360"/>
      <c r="F223" s="360"/>
      <c r="G223" s="360"/>
      <c r="H223" s="360"/>
      <c r="I223" s="368"/>
      <c r="J223" s="369"/>
      <c r="K223" s="927" t="s">
        <v>938</v>
      </c>
      <c r="L223" s="927"/>
      <c r="M223" s="932">
        <f>SUMIFS($BB$17:$BB$216,$F$17:$F$216,"看護職員",$H$17:$H$216,"B")</f>
        <v>0</v>
      </c>
      <c r="N223" s="932"/>
      <c r="O223" s="933">
        <f>SUMIFS($BD$17:$BD$216,$F$17:$F$216,"看護職員",$H$17:$H$216,"B")</f>
        <v>0</v>
      </c>
      <c r="P223" s="933"/>
      <c r="Q223" s="376"/>
      <c r="R223" s="934">
        <v>0</v>
      </c>
      <c r="S223" s="934"/>
      <c r="T223" s="934">
        <v>0</v>
      </c>
      <c r="U223" s="934"/>
      <c r="V223" s="377"/>
      <c r="W223" s="945">
        <v>0</v>
      </c>
      <c r="X223" s="946"/>
      <c r="Y223" s="277"/>
      <c r="Z223" s="371"/>
      <c r="AA223" s="927" t="s">
        <v>939</v>
      </c>
      <c r="AB223" s="927"/>
      <c r="AC223" s="932">
        <f>SUMIFS($BB$17:$BB$216,$F$17:$F$216,"介護職員",$H$17:$H$216,"B")</f>
        <v>0</v>
      </c>
      <c r="AD223" s="932"/>
      <c r="AE223" s="933">
        <f>SUMIFS($BD$17:$BD$216,$F$17:$F$216,"介護職員",$H$17:$H$216,"B")</f>
        <v>0</v>
      </c>
      <c r="AF223" s="933"/>
      <c r="AG223" s="376"/>
      <c r="AH223" s="934">
        <v>0</v>
      </c>
      <c r="AI223" s="934"/>
      <c r="AJ223" s="934">
        <v>0</v>
      </c>
      <c r="AK223" s="934"/>
      <c r="AL223" s="377"/>
      <c r="AM223" s="945">
        <v>0</v>
      </c>
      <c r="AN223" s="946"/>
      <c r="AO223" s="371"/>
      <c r="AP223" s="371"/>
      <c r="AQ223" s="371"/>
      <c r="AR223" s="371"/>
      <c r="AS223" s="371"/>
      <c r="AT223" s="371"/>
      <c r="AU223" s="371"/>
      <c r="AV223" s="371"/>
      <c r="AW223" s="371"/>
      <c r="AX223" s="371"/>
      <c r="AY223" s="371"/>
      <c r="AZ223" s="371"/>
      <c r="BA223" s="371"/>
      <c r="BB223" s="371"/>
      <c r="BC223" s="371"/>
      <c r="BD223" s="372"/>
      <c r="BE223" s="367"/>
      <c r="BF223" s="362"/>
      <c r="BG223" s="362"/>
      <c r="BH223" s="362"/>
      <c r="BI223" s="362"/>
      <c r="BJ223" s="362"/>
    </row>
    <row r="224" spans="2:62" ht="20.25" customHeight="1">
      <c r="B224" s="249"/>
      <c r="C224" s="360"/>
      <c r="D224" s="360"/>
      <c r="E224" s="360"/>
      <c r="F224" s="360"/>
      <c r="G224" s="360"/>
      <c r="H224" s="360"/>
      <c r="I224" s="368"/>
      <c r="J224" s="369"/>
      <c r="K224" s="927" t="s">
        <v>940</v>
      </c>
      <c r="L224" s="927"/>
      <c r="M224" s="932">
        <f>SUMIFS($BB$17:$BB$216,$F$17:$F$216,"看護職員",$H$17:$H$216,"C")</f>
        <v>0</v>
      </c>
      <c r="N224" s="932"/>
      <c r="O224" s="933">
        <f>SUMIFS($BD$17:$BD$216,$F$17:$F$216,"看護職員",$H$17:$H$216,"C")</f>
        <v>0</v>
      </c>
      <c r="P224" s="933"/>
      <c r="Q224" s="376"/>
      <c r="R224" s="934">
        <v>0</v>
      </c>
      <c r="S224" s="934"/>
      <c r="T224" s="935">
        <v>0</v>
      </c>
      <c r="U224" s="935"/>
      <c r="V224" s="377"/>
      <c r="W224" s="930" t="s">
        <v>941</v>
      </c>
      <c r="X224" s="931"/>
      <c r="Y224" s="277"/>
      <c r="Z224" s="371"/>
      <c r="AA224" s="927" t="s">
        <v>610</v>
      </c>
      <c r="AB224" s="927"/>
      <c r="AC224" s="932">
        <f>SUMIFS($BB$17:$BB$216,$F$17:$F$216,"介護職員",$H$17:$H$216,"C")</f>
        <v>0</v>
      </c>
      <c r="AD224" s="932"/>
      <c r="AE224" s="933">
        <f>SUMIFS($BD$17:$BD$216,$F$17:$F$216,"介護職員",$H$17:$H$216,"C")</f>
        <v>0</v>
      </c>
      <c r="AF224" s="933"/>
      <c r="AG224" s="376"/>
      <c r="AH224" s="934">
        <v>0</v>
      </c>
      <c r="AI224" s="934"/>
      <c r="AJ224" s="935">
        <v>0</v>
      </c>
      <c r="AK224" s="935"/>
      <c r="AL224" s="377"/>
      <c r="AM224" s="930" t="s">
        <v>941</v>
      </c>
      <c r="AN224" s="931"/>
      <c r="AO224" s="371"/>
      <c r="AP224" s="371"/>
      <c r="AQ224" s="371"/>
      <c r="AR224" s="371"/>
      <c r="AS224" s="371"/>
      <c r="AT224" s="371"/>
      <c r="AU224" s="371"/>
      <c r="AV224" s="371"/>
      <c r="AW224" s="371"/>
      <c r="AX224" s="371"/>
      <c r="AY224" s="371"/>
      <c r="AZ224" s="371"/>
      <c r="BA224" s="371"/>
      <c r="BB224" s="371"/>
      <c r="BC224" s="371"/>
      <c r="BD224" s="372"/>
      <c r="BE224" s="367"/>
      <c r="BF224" s="362"/>
      <c r="BG224" s="362"/>
      <c r="BH224" s="362"/>
      <c r="BI224" s="362"/>
      <c r="BJ224" s="362"/>
    </row>
    <row r="225" spans="2:62" ht="20.25" customHeight="1">
      <c r="B225" s="249"/>
      <c r="C225" s="360"/>
      <c r="D225" s="360"/>
      <c r="E225" s="360"/>
      <c r="F225" s="360"/>
      <c r="G225" s="360"/>
      <c r="H225" s="360"/>
      <c r="I225" s="368"/>
      <c r="J225" s="369"/>
      <c r="K225" s="927" t="s">
        <v>942</v>
      </c>
      <c r="L225" s="927"/>
      <c r="M225" s="932">
        <f>SUMIFS($BB$17:$BB$216,$F$17:$F$216,"看護職員",$H$17:$H$216,"D")</f>
        <v>0</v>
      </c>
      <c r="N225" s="932"/>
      <c r="O225" s="933">
        <f>SUMIFS($BD$17:$BD$216,$F$17:$F$216,"看護職員",$H$17:$H$216,"D")</f>
        <v>0</v>
      </c>
      <c r="P225" s="933"/>
      <c r="Q225" s="376"/>
      <c r="R225" s="934">
        <v>0</v>
      </c>
      <c r="S225" s="934"/>
      <c r="T225" s="935">
        <v>0</v>
      </c>
      <c r="U225" s="935"/>
      <c r="V225" s="377"/>
      <c r="W225" s="930" t="s">
        <v>941</v>
      </c>
      <c r="X225" s="931"/>
      <c r="Y225" s="277"/>
      <c r="Z225" s="371"/>
      <c r="AA225" s="927" t="s">
        <v>942</v>
      </c>
      <c r="AB225" s="927"/>
      <c r="AC225" s="932">
        <f>SUMIFS($BB$17:$BB$216,$F$17:$F$216,"介護職員",$H$17:$H$216,"D")</f>
        <v>0</v>
      </c>
      <c r="AD225" s="932"/>
      <c r="AE225" s="933">
        <f>SUMIFS($BD$17:$BD$216,$F$17:$F$216,"介護職員",$H$17:$H$216,"D")</f>
        <v>0</v>
      </c>
      <c r="AF225" s="933"/>
      <c r="AG225" s="376"/>
      <c r="AH225" s="934">
        <v>0</v>
      </c>
      <c r="AI225" s="934"/>
      <c r="AJ225" s="935">
        <v>0</v>
      </c>
      <c r="AK225" s="935"/>
      <c r="AL225" s="377"/>
      <c r="AM225" s="930" t="s">
        <v>941</v>
      </c>
      <c r="AN225" s="931"/>
      <c r="AO225" s="371"/>
      <c r="AP225" s="371"/>
      <c r="AQ225" s="369" t="s">
        <v>817</v>
      </c>
      <c r="AR225" s="369"/>
      <c r="AS225" s="369"/>
      <c r="AT225" s="369"/>
      <c r="AU225" s="369"/>
      <c r="AV225" s="369"/>
      <c r="AW225" s="371"/>
      <c r="AX225" s="371"/>
      <c r="AY225" s="371"/>
      <c r="AZ225" s="371"/>
      <c r="BA225" s="371"/>
      <c r="BB225" s="371"/>
      <c r="BC225" s="371"/>
      <c r="BD225" s="372"/>
      <c r="BE225" s="367"/>
      <c r="BF225" s="362"/>
      <c r="BG225" s="362"/>
      <c r="BH225" s="362"/>
      <c r="BI225" s="362"/>
      <c r="BJ225" s="362"/>
    </row>
    <row r="226" spans="2:62" ht="20.25" customHeight="1">
      <c r="B226" s="249"/>
      <c r="C226" s="360"/>
      <c r="D226" s="360"/>
      <c r="E226" s="360"/>
      <c r="F226" s="360"/>
      <c r="G226" s="360"/>
      <c r="H226" s="360"/>
      <c r="I226" s="368"/>
      <c r="J226" s="369"/>
      <c r="K226" s="927" t="s">
        <v>806</v>
      </c>
      <c r="L226" s="927"/>
      <c r="M226" s="932">
        <f>SUM(M222:N225)</f>
        <v>0</v>
      </c>
      <c r="N226" s="932"/>
      <c r="O226" s="933">
        <f>SUM(O222:P225)</f>
        <v>0</v>
      </c>
      <c r="P226" s="933"/>
      <c r="Q226" s="376"/>
      <c r="R226" s="932">
        <f>SUM(R222:S225)</f>
        <v>0</v>
      </c>
      <c r="S226" s="932"/>
      <c r="T226" s="933">
        <f>SUM(T222:U225)</f>
        <v>0</v>
      </c>
      <c r="U226" s="933"/>
      <c r="V226" s="377"/>
      <c r="W226" s="947">
        <f>SUM(W222:X223)</f>
        <v>0</v>
      </c>
      <c r="X226" s="948"/>
      <c r="Y226" s="277"/>
      <c r="Z226" s="371"/>
      <c r="AA226" s="927" t="s">
        <v>806</v>
      </c>
      <c r="AB226" s="927"/>
      <c r="AC226" s="932">
        <f>SUM(AC222:AD225)</f>
        <v>0</v>
      </c>
      <c r="AD226" s="932"/>
      <c r="AE226" s="933">
        <f>SUM(AE222:AF225)</f>
        <v>0</v>
      </c>
      <c r="AF226" s="933"/>
      <c r="AG226" s="376"/>
      <c r="AH226" s="932">
        <f>SUM(AH222:AI225)</f>
        <v>0</v>
      </c>
      <c r="AI226" s="932"/>
      <c r="AJ226" s="933">
        <f>SUM(AJ222:AK225)</f>
        <v>0</v>
      </c>
      <c r="AK226" s="933"/>
      <c r="AL226" s="377"/>
      <c r="AM226" s="947">
        <f>SUM(AM222:AN223)</f>
        <v>0</v>
      </c>
      <c r="AN226" s="948"/>
      <c r="AO226" s="371"/>
      <c r="AP226" s="371"/>
      <c r="AQ226" s="927" t="s">
        <v>616</v>
      </c>
      <c r="AR226" s="927"/>
      <c r="AS226" s="927" t="s">
        <v>615</v>
      </c>
      <c r="AT226" s="927"/>
      <c r="AU226" s="927"/>
      <c r="AV226" s="927"/>
      <c r="AW226" s="371"/>
      <c r="AX226" s="371"/>
      <c r="AY226" s="371"/>
      <c r="AZ226" s="371"/>
      <c r="BA226" s="371"/>
      <c r="BB226" s="371"/>
      <c r="BC226" s="371"/>
      <c r="BD226" s="372"/>
      <c r="BE226" s="367"/>
      <c r="BF226" s="362"/>
      <c r="BG226" s="362"/>
      <c r="BH226" s="362"/>
      <c r="BI226" s="362"/>
      <c r="BJ226" s="362"/>
    </row>
    <row r="227" spans="2:62" ht="20.25" customHeight="1">
      <c r="B227" s="249"/>
      <c r="C227" s="360"/>
      <c r="D227" s="360"/>
      <c r="E227" s="360"/>
      <c r="F227" s="360"/>
      <c r="G227" s="360"/>
      <c r="H227" s="360"/>
      <c r="I227" s="368"/>
      <c r="J227" s="368"/>
      <c r="K227" s="380"/>
      <c r="L227" s="380"/>
      <c r="M227" s="380"/>
      <c r="N227" s="380"/>
      <c r="O227" s="381"/>
      <c r="P227" s="381"/>
      <c r="Q227" s="381"/>
      <c r="R227" s="382"/>
      <c r="S227" s="382"/>
      <c r="T227" s="382"/>
      <c r="U227" s="382"/>
      <c r="V227" s="383"/>
      <c r="W227" s="371"/>
      <c r="X227" s="371"/>
      <c r="Y227" s="371"/>
      <c r="Z227" s="371"/>
      <c r="AA227" s="380"/>
      <c r="AB227" s="380"/>
      <c r="AC227" s="380"/>
      <c r="AD227" s="380"/>
      <c r="AE227" s="381"/>
      <c r="AF227" s="381"/>
      <c r="AG227" s="381"/>
      <c r="AH227" s="382"/>
      <c r="AI227" s="382"/>
      <c r="AJ227" s="382"/>
      <c r="AK227" s="382"/>
      <c r="AL227" s="383"/>
      <c r="AM227" s="371"/>
      <c r="AN227" s="371"/>
      <c r="AO227" s="371"/>
      <c r="AP227" s="371"/>
      <c r="AQ227" s="927" t="s">
        <v>943</v>
      </c>
      <c r="AR227" s="927"/>
      <c r="AS227" s="927" t="s">
        <v>613</v>
      </c>
      <c r="AT227" s="927"/>
      <c r="AU227" s="927"/>
      <c r="AV227" s="927"/>
      <c r="AW227" s="371"/>
      <c r="AX227" s="371"/>
      <c r="AY227" s="371"/>
      <c r="AZ227" s="371"/>
      <c r="BA227" s="371"/>
      <c r="BB227" s="371"/>
      <c r="BC227" s="371"/>
      <c r="BD227" s="372"/>
      <c r="BE227" s="367"/>
      <c r="BF227" s="362"/>
      <c r="BG227" s="362"/>
      <c r="BH227" s="362"/>
      <c r="BI227" s="362"/>
      <c r="BJ227" s="362"/>
    </row>
    <row r="228" spans="2:62" ht="20.25" customHeight="1">
      <c r="B228" s="249"/>
      <c r="C228" s="360"/>
      <c r="D228" s="360"/>
      <c r="E228" s="360"/>
      <c r="F228" s="360"/>
      <c r="G228" s="360"/>
      <c r="H228" s="360"/>
      <c r="I228" s="368"/>
      <c r="J228" s="368"/>
      <c r="K228" s="370" t="s">
        <v>818</v>
      </c>
      <c r="L228" s="369"/>
      <c r="M228" s="369"/>
      <c r="N228" s="369"/>
      <c r="O228" s="369"/>
      <c r="P228" s="369"/>
      <c r="Q228" s="384" t="s">
        <v>819</v>
      </c>
      <c r="R228" s="941" t="s">
        <v>820</v>
      </c>
      <c r="S228" s="942"/>
      <c r="T228" s="385"/>
      <c r="U228" s="385"/>
      <c r="V228" s="369"/>
      <c r="W228" s="369"/>
      <c r="X228" s="369"/>
      <c r="Y228" s="371"/>
      <c r="Z228" s="371"/>
      <c r="AA228" s="370" t="s">
        <v>818</v>
      </c>
      <c r="AB228" s="369"/>
      <c r="AC228" s="369"/>
      <c r="AD228" s="369"/>
      <c r="AE228" s="369"/>
      <c r="AF228" s="369"/>
      <c r="AG228" s="384" t="s">
        <v>819</v>
      </c>
      <c r="AH228" s="943" t="str">
        <f>R228</f>
        <v>週</v>
      </c>
      <c r="AI228" s="944"/>
      <c r="AJ228" s="385"/>
      <c r="AK228" s="385"/>
      <c r="AL228" s="369"/>
      <c r="AM228" s="369"/>
      <c r="AN228" s="369"/>
      <c r="AO228" s="371"/>
      <c r="AP228" s="371"/>
      <c r="AQ228" s="927" t="s">
        <v>939</v>
      </c>
      <c r="AR228" s="927"/>
      <c r="AS228" s="927" t="s">
        <v>611</v>
      </c>
      <c r="AT228" s="927"/>
      <c r="AU228" s="927"/>
      <c r="AV228" s="927"/>
      <c r="AW228" s="371"/>
      <c r="AX228" s="371"/>
      <c r="AY228" s="371"/>
      <c r="AZ228" s="371"/>
      <c r="BA228" s="371"/>
      <c r="BB228" s="371"/>
      <c r="BC228" s="371"/>
      <c r="BD228" s="372"/>
      <c r="BE228" s="367"/>
      <c r="BF228" s="362"/>
      <c r="BG228" s="362"/>
      <c r="BH228" s="362"/>
      <c r="BI228" s="362"/>
      <c r="BJ228" s="362"/>
    </row>
    <row r="229" spans="2:62" ht="20.25" customHeight="1">
      <c r="B229" s="249"/>
      <c r="C229" s="360"/>
      <c r="D229" s="360"/>
      <c r="E229" s="360"/>
      <c r="F229" s="360"/>
      <c r="G229" s="360"/>
      <c r="H229" s="360"/>
      <c r="I229" s="368"/>
      <c r="J229" s="368"/>
      <c r="K229" s="369" t="s">
        <v>821</v>
      </c>
      <c r="L229" s="369"/>
      <c r="M229" s="369"/>
      <c r="N229" s="369"/>
      <c r="O229" s="369"/>
      <c r="P229" s="369" t="s">
        <v>822</v>
      </c>
      <c r="Q229" s="369"/>
      <c r="R229" s="369"/>
      <c r="S229" s="369"/>
      <c r="T229" s="370"/>
      <c r="U229" s="369"/>
      <c r="V229" s="369"/>
      <c r="W229" s="369"/>
      <c r="X229" s="369"/>
      <c r="Y229" s="371"/>
      <c r="Z229" s="371"/>
      <c r="AA229" s="369" t="s">
        <v>821</v>
      </c>
      <c r="AB229" s="369"/>
      <c r="AC229" s="369"/>
      <c r="AD229" s="369"/>
      <c r="AE229" s="369"/>
      <c r="AF229" s="369" t="s">
        <v>822</v>
      </c>
      <c r="AG229" s="369"/>
      <c r="AH229" s="369"/>
      <c r="AI229" s="369"/>
      <c r="AJ229" s="370"/>
      <c r="AK229" s="369"/>
      <c r="AL229" s="369"/>
      <c r="AM229" s="369"/>
      <c r="AN229" s="369"/>
      <c r="AO229" s="371"/>
      <c r="AP229" s="371"/>
      <c r="AQ229" s="927" t="s">
        <v>940</v>
      </c>
      <c r="AR229" s="927"/>
      <c r="AS229" s="927" t="s">
        <v>609</v>
      </c>
      <c r="AT229" s="927"/>
      <c r="AU229" s="927"/>
      <c r="AV229" s="927"/>
      <c r="AW229" s="371"/>
      <c r="AX229" s="371"/>
      <c r="AY229" s="371"/>
      <c r="AZ229" s="371"/>
      <c r="BA229" s="371"/>
      <c r="BB229" s="371"/>
      <c r="BC229" s="371"/>
      <c r="BD229" s="372"/>
      <c r="BE229" s="367"/>
      <c r="BF229" s="362"/>
      <c r="BG229" s="362"/>
      <c r="BH229" s="362"/>
      <c r="BI229" s="362"/>
      <c r="BJ229" s="362"/>
    </row>
    <row r="230" spans="2:62" ht="20.25" customHeight="1">
      <c r="B230" s="249"/>
      <c r="C230" s="360"/>
      <c r="D230" s="360"/>
      <c r="E230" s="360"/>
      <c r="F230" s="360"/>
      <c r="G230" s="360"/>
      <c r="H230" s="360"/>
      <c r="I230" s="368"/>
      <c r="J230" s="368"/>
      <c r="K230" s="369" t="str">
        <f>IF($R$228="週","対象時間数（週平均）","対象時間数（当月合計）")</f>
        <v>対象時間数（週平均）</v>
      </c>
      <c r="L230" s="369"/>
      <c r="M230" s="369"/>
      <c r="N230" s="369"/>
      <c r="O230" s="369"/>
      <c r="P230" s="369" t="str">
        <f>IF($R$228="週","週に勤務すべき時間数","当月に勤務すべき時間数")</f>
        <v>週に勤務すべき時間数</v>
      </c>
      <c r="Q230" s="369"/>
      <c r="R230" s="369"/>
      <c r="S230" s="369"/>
      <c r="T230" s="370"/>
      <c r="U230" s="369" t="s">
        <v>824</v>
      </c>
      <c r="V230" s="369"/>
      <c r="W230" s="369"/>
      <c r="X230" s="369"/>
      <c r="Y230" s="371"/>
      <c r="Z230" s="371"/>
      <c r="AA230" s="369" t="str">
        <f>IF(AH228="週","対象時間数（週平均）","対象時間数（当月合計）")</f>
        <v>対象時間数（週平均）</v>
      </c>
      <c r="AB230" s="369"/>
      <c r="AC230" s="369"/>
      <c r="AD230" s="369"/>
      <c r="AE230" s="369"/>
      <c r="AF230" s="369" t="str">
        <f>IF($AH$228="週","週に勤務すべき時間数","当月に勤務すべき時間数")</f>
        <v>週に勤務すべき時間数</v>
      </c>
      <c r="AG230" s="369"/>
      <c r="AH230" s="369"/>
      <c r="AI230" s="369"/>
      <c r="AJ230" s="370"/>
      <c r="AK230" s="369" t="s">
        <v>824</v>
      </c>
      <c r="AL230" s="369"/>
      <c r="AM230" s="369"/>
      <c r="AN230" s="369"/>
      <c r="AO230" s="371"/>
      <c r="AP230" s="371"/>
      <c r="AQ230" s="927" t="s">
        <v>608</v>
      </c>
      <c r="AR230" s="927"/>
      <c r="AS230" s="927" t="s">
        <v>825</v>
      </c>
      <c r="AT230" s="927"/>
      <c r="AU230" s="927"/>
      <c r="AV230" s="927"/>
      <c r="AW230" s="371"/>
      <c r="AX230" s="371"/>
      <c r="AY230" s="371"/>
      <c r="AZ230" s="371"/>
      <c r="BA230" s="371"/>
      <c r="BB230" s="371"/>
      <c r="BC230" s="371"/>
      <c r="BD230" s="372"/>
      <c r="BE230" s="367"/>
      <c r="BF230" s="362"/>
      <c r="BG230" s="362"/>
      <c r="BH230" s="362"/>
      <c r="BI230" s="362"/>
      <c r="BJ230" s="362"/>
    </row>
    <row r="231" spans="2:62" ht="20.25" customHeight="1">
      <c r="I231" s="277"/>
      <c r="J231" s="277"/>
      <c r="K231" s="928">
        <f>IF($R$228="週",T226,R226)</f>
        <v>0</v>
      </c>
      <c r="L231" s="928"/>
      <c r="M231" s="928"/>
      <c r="N231" s="928"/>
      <c r="O231" s="378" t="s">
        <v>944</v>
      </c>
      <c r="P231" s="927">
        <f>IF($R$228="週",$BA$6,$BE$6)</f>
        <v>0</v>
      </c>
      <c r="Q231" s="927"/>
      <c r="R231" s="927"/>
      <c r="S231" s="927"/>
      <c r="T231" s="378" t="s">
        <v>945</v>
      </c>
      <c r="U231" s="929" t="e">
        <f>ROUNDDOWN(K231/P231,1)</f>
        <v>#DIV/0!</v>
      </c>
      <c r="V231" s="929"/>
      <c r="W231" s="929"/>
      <c r="X231" s="929"/>
      <c r="Y231" s="277"/>
      <c r="Z231" s="277"/>
      <c r="AA231" s="928">
        <f>IF($AH$228="週",AJ226,AH226)</f>
        <v>0</v>
      </c>
      <c r="AB231" s="928"/>
      <c r="AC231" s="928"/>
      <c r="AD231" s="928"/>
      <c r="AE231" s="378" t="s">
        <v>826</v>
      </c>
      <c r="AF231" s="927">
        <f>IF($AH$228="週",$BA$6,$BE$6)</f>
        <v>0</v>
      </c>
      <c r="AG231" s="927"/>
      <c r="AH231" s="927"/>
      <c r="AI231" s="927"/>
      <c r="AJ231" s="378" t="s">
        <v>833</v>
      </c>
      <c r="AK231" s="929" t="e">
        <f>ROUNDDOWN(AA231/AF231,1)</f>
        <v>#DIV/0!</v>
      </c>
      <c r="AL231" s="929"/>
      <c r="AM231" s="929"/>
      <c r="AN231" s="929"/>
      <c r="AO231" s="277"/>
      <c r="AP231" s="277"/>
      <c r="AQ231" s="277"/>
      <c r="AR231" s="277"/>
      <c r="AS231" s="277"/>
      <c r="AT231" s="277"/>
      <c r="AU231" s="277"/>
      <c r="AV231" s="277"/>
      <c r="AW231" s="277"/>
      <c r="AX231" s="277"/>
      <c r="AY231" s="277"/>
      <c r="AZ231" s="277"/>
      <c r="BA231" s="277"/>
      <c r="BB231" s="277"/>
      <c r="BC231" s="277"/>
      <c r="BD231" s="277"/>
    </row>
    <row r="232" spans="2:62" ht="20.25" customHeight="1">
      <c r="I232" s="277"/>
      <c r="J232" s="277"/>
      <c r="K232" s="369"/>
      <c r="L232" s="369"/>
      <c r="M232" s="369"/>
      <c r="N232" s="369"/>
      <c r="O232" s="369"/>
      <c r="P232" s="369"/>
      <c r="Q232" s="369"/>
      <c r="R232" s="369"/>
      <c r="S232" s="369"/>
      <c r="T232" s="370"/>
      <c r="U232" s="369" t="s">
        <v>828</v>
      </c>
      <c r="V232" s="369"/>
      <c r="W232" s="369"/>
      <c r="X232" s="369"/>
      <c r="Y232" s="277"/>
      <c r="Z232" s="277"/>
      <c r="AA232" s="369"/>
      <c r="AB232" s="369"/>
      <c r="AC232" s="369"/>
      <c r="AD232" s="369"/>
      <c r="AE232" s="369"/>
      <c r="AF232" s="369"/>
      <c r="AG232" s="369"/>
      <c r="AH232" s="369"/>
      <c r="AI232" s="369"/>
      <c r="AJ232" s="370"/>
      <c r="AK232" s="369" t="s">
        <v>828</v>
      </c>
      <c r="AL232" s="369"/>
      <c r="AM232" s="369"/>
      <c r="AN232" s="369"/>
      <c r="AO232" s="277"/>
      <c r="AP232" s="277"/>
      <c r="AQ232" s="277"/>
      <c r="AR232" s="277"/>
      <c r="AS232" s="277"/>
      <c r="AT232" s="277"/>
      <c r="AU232" s="277"/>
      <c r="AV232" s="277"/>
      <c r="AW232" s="277"/>
      <c r="AX232" s="277"/>
      <c r="AY232" s="277"/>
      <c r="AZ232" s="277"/>
      <c r="BA232" s="277"/>
      <c r="BB232" s="277"/>
      <c r="BC232" s="277"/>
      <c r="BD232" s="277"/>
    </row>
    <row r="233" spans="2:62" ht="20.25" customHeight="1">
      <c r="I233" s="277"/>
      <c r="J233" s="277"/>
      <c r="K233" s="369" t="s">
        <v>829</v>
      </c>
      <c r="L233" s="369"/>
      <c r="M233" s="369"/>
      <c r="N233" s="369"/>
      <c r="O233" s="369"/>
      <c r="P233" s="369"/>
      <c r="Q233" s="369"/>
      <c r="R233" s="369"/>
      <c r="S233" s="369"/>
      <c r="T233" s="370"/>
      <c r="U233" s="369"/>
      <c r="V233" s="369"/>
      <c r="W233" s="369"/>
      <c r="X233" s="369"/>
      <c r="Y233" s="277"/>
      <c r="Z233" s="277"/>
      <c r="AA233" s="369" t="s">
        <v>830</v>
      </c>
      <c r="AB233" s="369"/>
      <c r="AC233" s="369"/>
      <c r="AD233" s="369"/>
      <c r="AE233" s="369"/>
      <c r="AF233" s="369"/>
      <c r="AG233" s="369"/>
      <c r="AH233" s="369"/>
      <c r="AI233" s="369"/>
      <c r="AJ233" s="370"/>
      <c r="AK233" s="369"/>
      <c r="AL233" s="369"/>
      <c r="AM233" s="369"/>
      <c r="AN233" s="369"/>
      <c r="AO233" s="277"/>
      <c r="AP233" s="277"/>
      <c r="AQ233" s="277"/>
      <c r="AR233" s="277"/>
      <c r="AS233" s="277"/>
      <c r="AT233" s="277"/>
      <c r="AU233" s="277"/>
      <c r="AV233" s="277"/>
      <c r="AW233" s="277"/>
      <c r="AX233" s="277"/>
      <c r="AY233" s="277"/>
      <c r="AZ233" s="277"/>
      <c r="BA233" s="277"/>
      <c r="BB233" s="277"/>
      <c r="BC233" s="277"/>
      <c r="BD233" s="277"/>
    </row>
    <row r="234" spans="2:62" ht="20.25" customHeight="1">
      <c r="I234" s="277"/>
      <c r="J234" s="277"/>
      <c r="K234" s="369" t="s">
        <v>802</v>
      </c>
      <c r="L234" s="369"/>
      <c r="M234" s="369"/>
      <c r="N234" s="369"/>
      <c r="O234" s="369"/>
      <c r="P234" s="369"/>
      <c r="Q234" s="369"/>
      <c r="R234" s="369"/>
      <c r="S234" s="369"/>
      <c r="T234" s="370"/>
      <c r="U234" s="936"/>
      <c r="V234" s="936"/>
      <c r="W234" s="936"/>
      <c r="X234" s="936"/>
      <c r="Y234" s="277"/>
      <c r="Z234" s="277"/>
      <c r="AA234" s="369" t="s">
        <v>802</v>
      </c>
      <c r="AB234" s="369"/>
      <c r="AC234" s="369"/>
      <c r="AD234" s="369"/>
      <c r="AE234" s="369"/>
      <c r="AF234" s="369"/>
      <c r="AG234" s="369"/>
      <c r="AH234" s="369"/>
      <c r="AI234" s="369"/>
      <c r="AJ234" s="370"/>
      <c r="AK234" s="936"/>
      <c r="AL234" s="936"/>
      <c r="AM234" s="936"/>
      <c r="AN234" s="936"/>
      <c r="AO234" s="277"/>
      <c r="AP234" s="277"/>
      <c r="AQ234" s="277"/>
      <c r="AR234" s="277"/>
      <c r="AS234" s="277"/>
      <c r="AT234" s="277"/>
      <c r="AU234" s="277"/>
      <c r="AV234" s="277"/>
      <c r="AW234" s="277"/>
      <c r="AX234" s="277"/>
      <c r="AY234" s="277"/>
      <c r="AZ234" s="277"/>
      <c r="BA234" s="277"/>
      <c r="BB234" s="277"/>
      <c r="BC234" s="277"/>
      <c r="BD234" s="277"/>
    </row>
    <row r="235" spans="2:62" ht="20.25" customHeight="1">
      <c r="I235" s="277"/>
      <c r="J235" s="277"/>
      <c r="K235" s="373" t="s">
        <v>831</v>
      </c>
      <c r="L235" s="373"/>
      <c r="M235" s="373"/>
      <c r="N235" s="373"/>
      <c r="O235" s="373"/>
      <c r="P235" s="369" t="s">
        <v>832</v>
      </c>
      <c r="Q235" s="373"/>
      <c r="R235" s="373"/>
      <c r="S235" s="373"/>
      <c r="T235" s="373"/>
      <c r="U235" s="937" t="s">
        <v>806</v>
      </c>
      <c r="V235" s="937"/>
      <c r="W235" s="937"/>
      <c r="X235" s="937"/>
      <c r="Y235" s="277"/>
      <c r="Z235" s="277"/>
      <c r="AA235" s="373" t="s">
        <v>831</v>
      </c>
      <c r="AB235" s="373"/>
      <c r="AC235" s="373"/>
      <c r="AD235" s="373"/>
      <c r="AE235" s="373"/>
      <c r="AF235" s="369" t="s">
        <v>832</v>
      </c>
      <c r="AG235" s="373"/>
      <c r="AH235" s="373"/>
      <c r="AI235" s="373"/>
      <c r="AJ235" s="373"/>
      <c r="AK235" s="937" t="s">
        <v>806</v>
      </c>
      <c r="AL235" s="937"/>
      <c r="AM235" s="937"/>
      <c r="AN235" s="937"/>
      <c r="AO235" s="277"/>
      <c r="AP235" s="277"/>
      <c r="AQ235" s="277"/>
      <c r="AR235" s="277"/>
      <c r="AS235" s="277"/>
      <c r="AT235" s="277"/>
      <c r="AU235" s="277"/>
      <c r="AV235" s="277"/>
      <c r="AW235" s="277"/>
      <c r="AX235" s="277"/>
      <c r="AY235" s="277"/>
      <c r="AZ235" s="277"/>
      <c r="BA235" s="277"/>
      <c r="BB235" s="277"/>
      <c r="BC235" s="277"/>
      <c r="BD235" s="277"/>
    </row>
    <row r="236" spans="2:62" ht="20.25" customHeight="1">
      <c r="I236" s="277"/>
      <c r="J236" s="277"/>
      <c r="K236" s="927">
        <f>W226</f>
        <v>0</v>
      </c>
      <c r="L236" s="927"/>
      <c r="M236" s="927"/>
      <c r="N236" s="927"/>
      <c r="O236" s="378" t="s">
        <v>946</v>
      </c>
      <c r="P236" s="929" t="e">
        <f>U231</f>
        <v>#DIV/0!</v>
      </c>
      <c r="Q236" s="929"/>
      <c r="R236" s="929"/>
      <c r="S236" s="929"/>
      <c r="T236" s="378" t="s">
        <v>827</v>
      </c>
      <c r="U236" s="938" t="e">
        <f>ROUNDDOWN(K236+P236,1)</f>
        <v>#DIV/0!</v>
      </c>
      <c r="V236" s="938"/>
      <c r="W236" s="938"/>
      <c r="X236" s="938"/>
      <c r="Y236" s="386"/>
      <c r="Z236" s="386"/>
      <c r="AA236" s="939">
        <f>AM226</f>
        <v>0</v>
      </c>
      <c r="AB236" s="939"/>
      <c r="AC236" s="939"/>
      <c r="AD236" s="939"/>
      <c r="AE236" s="383" t="s">
        <v>946</v>
      </c>
      <c r="AF236" s="940" t="e">
        <f>AK231</f>
        <v>#DIV/0!</v>
      </c>
      <c r="AG236" s="940"/>
      <c r="AH236" s="940"/>
      <c r="AI236" s="940"/>
      <c r="AJ236" s="383" t="s">
        <v>827</v>
      </c>
      <c r="AK236" s="938" t="e">
        <f>ROUNDDOWN(AA236+AF236,1)</f>
        <v>#DIV/0!</v>
      </c>
      <c r="AL236" s="938"/>
      <c r="AM236" s="938"/>
      <c r="AN236" s="938"/>
      <c r="AO236" s="277"/>
      <c r="AP236" s="277"/>
      <c r="AQ236" s="277"/>
      <c r="AR236" s="277"/>
      <c r="AS236" s="277"/>
      <c r="AT236" s="277"/>
      <c r="AU236" s="277"/>
      <c r="AV236" s="277"/>
      <c r="AW236" s="277"/>
      <c r="AX236" s="277"/>
      <c r="AY236" s="277"/>
      <c r="AZ236" s="277"/>
      <c r="BA236" s="277"/>
      <c r="BB236" s="277"/>
      <c r="BC236" s="277"/>
      <c r="BD236" s="277"/>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387"/>
      <c r="B283" s="387"/>
      <c r="C283" s="388"/>
      <c r="D283" s="388"/>
      <c r="E283" s="388"/>
      <c r="F283" s="388"/>
      <c r="G283" s="388"/>
      <c r="H283" s="388"/>
      <c r="I283" s="388"/>
      <c r="J283" s="388"/>
      <c r="K283" s="389"/>
      <c r="L283" s="389"/>
      <c r="M283" s="389"/>
      <c r="N283" s="389"/>
      <c r="O283" s="389"/>
      <c r="P283" s="389"/>
      <c r="Q283" s="389"/>
      <c r="R283" s="389"/>
      <c r="S283" s="389"/>
      <c r="T283" s="389"/>
      <c r="U283" s="389"/>
      <c r="V283" s="389"/>
      <c r="W283" s="389"/>
      <c r="X283" s="389"/>
      <c r="Y283" s="389"/>
      <c r="Z283" s="389"/>
      <c r="AA283" s="389"/>
      <c r="AB283" s="389"/>
      <c r="AC283" s="389"/>
      <c r="AD283" s="389"/>
      <c r="AE283" s="389"/>
      <c r="AF283" s="389"/>
      <c r="AG283" s="389"/>
      <c r="AH283" s="389"/>
      <c r="AI283" s="389"/>
      <c r="AJ283" s="389"/>
      <c r="AK283" s="389"/>
      <c r="AL283" s="389"/>
      <c r="AM283" s="389"/>
      <c r="AN283" s="389"/>
      <c r="AO283" s="389"/>
      <c r="AP283" s="389"/>
      <c r="AQ283" s="389"/>
      <c r="AR283" s="389"/>
      <c r="AS283" s="389"/>
      <c r="AT283" s="389"/>
      <c r="AU283" s="389"/>
      <c r="AV283" s="389"/>
      <c r="AW283" s="389"/>
      <c r="AX283" s="389"/>
      <c r="AY283" s="389"/>
      <c r="AZ283" s="390"/>
      <c r="BA283" s="390"/>
      <c r="BB283" s="390"/>
      <c r="BC283" s="390"/>
      <c r="BD283" s="390"/>
      <c r="BE283" s="390"/>
      <c r="BF283" s="390"/>
      <c r="BG283" s="390"/>
    </row>
    <row r="284" spans="1:59">
      <c r="A284" s="387"/>
      <c r="B284" s="387"/>
      <c r="C284" s="388"/>
      <c r="D284" s="388"/>
      <c r="E284" s="388"/>
      <c r="F284" s="388"/>
      <c r="G284" s="388"/>
      <c r="H284" s="388"/>
      <c r="I284" s="388"/>
      <c r="J284" s="388"/>
      <c r="K284" s="389"/>
      <c r="L284" s="389"/>
      <c r="M284" s="389"/>
      <c r="N284" s="389"/>
      <c r="O284" s="389"/>
      <c r="P284" s="389"/>
      <c r="Q284" s="389"/>
      <c r="R284" s="389"/>
      <c r="S284" s="389"/>
      <c r="T284" s="389"/>
      <c r="U284" s="389"/>
      <c r="V284" s="389"/>
      <c r="W284" s="389"/>
      <c r="X284" s="389"/>
      <c r="Y284" s="389"/>
      <c r="Z284" s="389"/>
      <c r="AA284" s="389"/>
      <c r="AB284" s="389"/>
      <c r="AC284" s="389"/>
      <c r="AD284" s="389"/>
      <c r="AE284" s="389"/>
      <c r="AF284" s="389"/>
      <c r="AG284" s="389"/>
      <c r="AH284" s="389"/>
      <c r="AI284" s="389"/>
      <c r="AJ284" s="389"/>
      <c r="AK284" s="389"/>
      <c r="AL284" s="389"/>
      <c r="AM284" s="389"/>
      <c r="AN284" s="389"/>
      <c r="AO284" s="389"/>
      <c r="AP284" s="389"/>
      <c r="AQ284" s="389"/>
      <c r="AR284" s="389"/>
      <c r="AS284" s="389"/>
      <c r="AT284" s="389"/>
      <c r="AU284" s="389"/>
      <c r="AV284" s="389"/>
      <c r="AW284" s="389"/>
      <c r="AX284" s="389"/>
      <c r="AY284" s="389"/>
      <c r="AZ284" s="390"/>
      <c r="BA284" s="390"/>
      <c r="BB284" s="390"/>
      <c r="BC284" s="390"/>
      <c r="BD284" s="390"/>
      <c r="BE284" s="390"/>
      <c r="BF284" s="390"/>
      <c r="BG284" s="390"/>
    </row>
    <row r="285" spans="1:59">
      <c r="A285" s="387"/>
      <c r="B285" s="387"/>
      <c r="C285" s="391"/>
      <c r="D285" s="391"/>
      <c r="E285" s="391"/>
      <c r="F285" s="391"/>
      <c r="G285" s="391"/>
      <c r="H285" s="391"/>
      <c r="I285" s="391"/>
      <c r="J285" s="391"/>
      <c r="K285" s="388"/>
      <c r="L285" s="388"/>
      <c r="M285" s="387"/>
      <c r="N285" s="387"/>
      <c r="O285" s="387"/>
      <c r="P285" s="387"/>
      <c r="Q285" s="387"/>
      <c r="R285" s="387"/>
    </row>
    <row r="286" spans="1:59">
      <c r="A286" s="387"/>
      <c r="B286" s="387"/>
      <c r="C286" s="391"/>
      <c r="D286" s="391"/>
      <c r="E286" s="391"/>
      <c r="F286" s="391"/>
      <c r="G286" s="391"/>
      <c r="H286" s="391"/>
      <c r="I286" s="391"/>
      <c r="J286" s="391"/>
      <c r="K286" s="388"/>
      <c r="L286" s="388"/>
      <c r="M286" s="387"/>
      <c r="N286" s="387"/>
      <c r="O286" s="387"/>
      <c r="P286" s="387"/>
      <c r="Q286" s="387"/>
      <c r="R286" s="387"/>
    </row>
    <row r="287" spans="1:59">
      <c r="C287" s="290"/>
      <c r="D287" s="290"/>
      <c r="E287" s="290"/>
      <c r="F287" s="290"/>
      <c r="G287" s="290"/>
      <c r="H287" s="290"/>
      <c r="I287" s="290"/>
      <c r="J287" s="290"/>
    </row>
    <row r="288" spans="1:59">
      <c r="C288" s="290"/>
      <c r="D288" s="290"/>
      <c r="E288" s="290"/>
      <c r="F288" s="290"/>
      <c r="G288" s="290"/>
      <c r="H288" s="290"/>
      <c r="I288" s="290"/>
      <c r="J288" s="290"/>
    </row>
    <row r="289" spans="3:10">
      <c r="C289" s="290"/>
      <c r="D289" s="290"/>
      <c r="E289" s="290"/>
      <c r="F289" s="290"/>
      <c r="G289" s="290"/>
      <c r="H289" s="290"/>
      <c r="I289" s="290"/>
      <c r="J289" s="290"/>
    </row>
    <row r="290" spans="3:10">
      <c r="C290" s="290"/>
      <c r="D290" s="290"/>
      <c r="E290" s="290"/>
      <c r="F290" s="290"/>
      <c r="G290" s="290"/>
      <c r="H290" s="290"/>
      <c r="I290" s="290"/>
      <c r="J290" s="290"/>
    </row>
  </sheetData>
  <sheetProtection sheet="1" objects="1" scenarios="1" insertRows="0" deleteRows="0"/>
  <mergeCells count="1134">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4"/>
  <conditionalFormatting sqref="W230:Z230 AO230:BA230">
    <cfRule type="expression" dxfId="276" priority="208">
      <formula>OR(#REF!=$B217,#REF!=$B217)</formula>
    </cfRule>
  </conditionalFormatting>
  <conditionalFormatting sqref="Z220 W220:X220 W229:Z229 AO229:BA229 AO220:BA220">
    <cfRule type="expression" dxfId="275" priority="209">
      <formula>OR(#REF!=$B218,#REF!=$B218)</formula>
    </cfRule>
  </conditionalFormatting>
  <conditionalFormatting sqref="AM230:AN230">
    <cfRule type="expression" dxfId="274" priority="206">
      <formula>OR(#REF!=$B217,#REF!=$B217)</formula>
    </cfRule>
  </conditionalFormatting>
  <conditionalFormatting sqref="AM220:AN220 AM229:AN229">
    <cfRule type="expression" dxfId="273" priority="207">
      <formula>OR(#REF!=$B218,#REF!=$B218)</formula>
    </cfRule>
  </conditionalFormatting>
  <conditionalFormatting sqref="BB18:BE18">
    <cfRule type="expression" dxfId="272" priority="205">
      <formula>INDIRECT(ADDRESS(ROW(),COLUMN()))=TRUNC(INDIRECT(ADDRESS(ROW(),COLUMN())))</formula>
    </cfRule>
  </conditionalFormatting>
  <conditionalFormatting sqref="BB20:BE20">
    <cfRule type="expression" dxfId="271" priority="204">
      <formula>INDIRECT(ADDRESS(ROW(),COLUMN()))=TRUNC(INDIRECT(ADDRESS(ROW(),COLUMN())))</formula>
    </cfRule>
  </conditionalFormatting>
  <conditionalFormatting sqref="BB22:BE22">
    <cfRule type="expression" dxfId="270" priority="203">
      <formula>INDIRECT(ADDRESS(ROW(),COLUMN()))=TRUNC(INDIRECT(ADDRESS(ROW(),COLUMN())))</formula>
    </cfRule>
  </conditionalFormatting>
  <conditionalFormatting sqref="BB24:BE24">
    <cfRule type="expression" dxfId="269" priority="202">
      <formula>INDIRECT(ADDRESS(ROW(),COLUMN()))=TRUNC(INDIRECT(ADDRESS(ROW(),COLUMN())))</formula>
    </cfRule>
  </conditionalFormatting>
  <conditionalFormatting sqref="BB26:BE26">
    <cfRule type="expression" dxfId="268" priority="201">
      <formula>INDIRECT(ADDRESS(ROW(),COLUMN()))=TRUNC(INDIRECT(ADDRESS(ROW(),COLUMN())))</formula>
    </cfRule>
  </conditionalFormatting>
  <conditionalFormatting sqref="BB28:BE28">
    <cfRule type="expression" dxfId="267" priority="200">
      <formula>INDIRECT(ADDRESS(ROW(),COLUMN()))=TRUNC(INDIRECT(ADDRESS(ROW(),COLUMN())))</formula>
    </cfRule>
  </conditionalFormatting>
  <conditionalFormatting sqref="BB30:BE30">
    <cfRule type="expression" dxfId="266" priority="199">
      <formula>INDIRECT(ADDRESS(ROW(),COLUMN()))=TRUNC(INDIRECT(ADDRESS(ROW(),COLUMN())))</formula>
    </cfRule>
  </conditionalFormatting>
  <conditionalFormatting sqref="BB32:BE32">
    <cfRule type="expression" dxfId="265" priority="198">
      <formula>INDIRECT(ADDRESS(ROW(),COLUMN()))=TRUNC(INDIRECT(ADDRESS(ROW(),COLUMN())))</formula>
    </cfRule>
  </conditionalFormatting>
  <conditionalFormatting sqref="BB34:BE34">
    <cfRule type="expression" dxfId="264" priority="197">
      <formula>INDIRECT(ADDRESS(ROW(),COLUMN()))=TRUNC(INDIRECT(ADDRESS(ROW(),COLUMN())))</formula>
    </cfRule>
  </conditionalFormatting>
  <conditionalFormatting sqref="BB36:BE36">
    <cfRule type="expression" dxfId="263" priority="196">
      <formula>INDIRECT(ADDRESS(ROW(),COLUMN()))=TRUNC(INDIRECT(ADDRESS(ROW(),COLUMN())))</formula>
    </cfRule>
  </conditionalFormatting>
  <conditionalFormatting sqref="BB38:BE38">
    <cfRule type="expression" dxfId="262" priority="195">
      <formula>INDIRECT(ADDRESS(ROW(),COLUMN()))=TRUNC(INDIRECT(ADDRESS(ROW(),COLUMN())))</formula>
    </cfRule>
  </conditionalFormatting>
  <conditionalFormatting sqref="BB40:BE40">
    <cfRule type="expression" dxfId="261" priority="194">
      <formula>INDIRECT(ADDRESS(ROW(),COLUMN()))=TRUNC(INDIRECT(ADDRESS(ROW(),COLUMN())))</formula>
    </cfRule>
  </conditionalFormatting>
  <conditionalFormatting sqref="BB42:BE42">
    <cfRule type="expression" dxfId="260" priority="193">
      <formula>INDIRECT(ADDRESS(ROW(),COLUMN()))=TRUNC(INDIRECT(ADDRESS(ROW(),COLUMN())))</formula>
    </cfRule>
  </conditionalFormatting>
  <conditionalFormatting sqref="BB44:BE44">
    <cfRule type="expression" dxfId="259" priority="192">
      <formula>INDIRECT(ADDRESS(ROW(),COLUMN()))=TRUNC(INDIRECT(ADDRESS(ROW(),COLUMN())))</formula>
    </cfRule>
  </conditionalFormatting>
  <conditionalFormatting sqref="BB46:BE46">
    <cfRule type="expression" dxfId="258" priority="191">
      <formula>INDIRECT(ADDRESS(ROW(),COLUMN()))=TRUNC(INDIRECT(ADDRESS(ROW(),COLUMN())))</formula>
    </cfRule>
  </conditionalFormatting>
  <conditionalFormatting sqref="BB48:BE48">
    <cfRule type="expression" dxfId="257" priority="190">
      <formula>INDIRECT(ADDRESS(ROW(),COLUMN()))=TRUNC(INDIRECT(ADDRESS(ROW(),COLUMN())))</formula>
    </cfRule>
  </conditionalFormatting>
  <conditionalFormatting sqref="BB50:BE50">
    <cfRule type="expression" dxfId="256" priority="189">
      <formula>INDIRECT(ADDRESS(ROW(),COLUMN()))=TRUNC(INDIRECT(ADDRESS(ROW(),COLUMN())))</formula>
    </cfRule>
  </conditionalFormatting>
  <conditionalFormatting sqref="BB52:BE52">
    <cfRule type="expression" dxfId="255" priority="188">
      <formula>INDIRECT(ADDRESS(ROW(),COLUMN()))=TRUNC(INDIRECT(ADDRESS(ROW(),COLUMN())))</formula>
    </cfRule>
  </conditionalFormatting>
  <conditionalFormatting sqref="BB54:BE54">
    <cfRule type="expression" dxfId="254" priority="187">
      <formula>INDIRECT(ADDRESS(ROW(),COLUMN()))=TRUNC(INDIRECT(ADDRESS(ROW(),COLUMN())))</formula>
    </cfRule>
  </conditionalFormatting>
  <conditionalFormatting sqref="BB56:BE56">
    <cfRule type="expression" dxfId="253" priority="186">
      <formula>INDIRECT(ADDRESS(ROW(),COLUMN()))=TRUNC(INDIRECT(ADDRESS(ROW(),COLUMN())))</formula>
    </cfRule>
  </conditionalFormatting>
  <conditionalFormatting sqref="BB58:BE58">
    <cfRule type="expression" dxfId="252" priority="185">
      <formula>INDIRECT(ADDRESS(ROW(),COLUMN()))=TRUNC(INDIRECT(ADDRESS(ROW(),COLUMN())))</formula>
    </cfRule>
  </conditionalFormatting>
  <conditionalFormatting sqref="BB60:BE60">
    <cfRule type="expression" dxfId="251" priority="184">
      <formula>INDIRECT(ADDRESS(ROW(),COLUMN()))=TRUNC(INDIRECT(ADDRESS(ROW(),COLUMN())))</formula>
    </cfRule>
  </conditionalFormatting>
  <conditionalFormatting sqref="BB62:BE62">
    <cfRule type="expression" dxfId="250" priority="183">
      <formula>INDIRECT(ADDRESS(ROW(),COLUMN()))=TRUNC(INDIRECT(ADDRESS(ROW(),COLUMN())))</formula>
    </cfRule>
  </conditionalFormatting>
  <conditionalFormatting sqref="BB64:BE64">
    <cfRule type="expression" dxfId="249" priority="182">
      <formula>INDIRECT(ADDRESS(ROW(),COLUMN()))=TRUNC(INDIRECT(ADDRESS(ROW(),COLUMN())))</formula>
    </cfRule>
  </conditionalFormatting>
  <conditionalFormatting sqref="BB66:BE66">
    <cfRule type="expression" dxfId="248" priority="181">
      <formula>INDIRECT(ADDRESS(ROW(),COLUMN()))=TRUNC(INDIRECT(ADDRESS(ROW(),COLUMN())))</formula>
    </cfRule>
  </conditionalFormatting>
  <conditionalFormatting sqref="BB68:BE68">
    <cfRule type="expression" dxfId="247" priority="180">
      <formula>INDIRECT(ADDRESS(ROW(),COLUMN()))=TRUNC(INDIRECT(ADDRESS(ROW(),COLUMN())))</formula>
    </cfRule>
  </conditionalFormatting>
  <conditionalFormatting sqref="BB70:BE70">
    <cfRule type="expression" dxfId="246" priority="179">
      <formula>INDIRECT(ADDRESS(ROW(),COLUMN()))=TRUNC(INDIRECT(ADDRESS(ROW(),COLUMN())))</formula>
    </cfRule>
  </conditionalFormatting>
  <conditionalFormatting sqref="BB72:BE72">
    <cfRule type="expression" dxfId="245" priority="178">
      <formula>INDIRECT(ADDRESS(ROW(),COLUMN()))=TRUNC(INDIRECT(ADDRESS(ROW(),COLUMN())))</formula>
    </cfRule>
  </conditionalFormatting>
  <conditionalFormatting sqref="BB74:BE74">
    <cfRule type="expression" dxfId="244" priority="177">
      <formula>INDIRECT(ADDRESS(ROW(),COLUMN()))=TRUNC(INDIRECT(ADDRESS(ROW(),COLUMN())))</formula>
    </cfRule>
  </conditionalFormatting>
  <conditionalFormatting sqref="AC226:AN226 AG222:AN225">
    <cfRule type="expression" dxfId="243" priority="175">
      <formula>INDIRECT(ADDRESS(ROW(),COLUMN()))=TRUNC(INDIRECT(ADDRESS(ROW(),COLUMN())))</formula>
    </cfRule>
  </conditionalFormatting>
  <conditionalFormatting sqref="M222:X226">
    <cfRule type="expression" dxfId="242" priority="176">
      <formula>INDIRECT(ADDRESS(ROW(),COLUMN()))=TRUNC(INDIRECT(ADDRESS(ROW(),COLUMN())))</formula>
    </cfRule>
  </conditionalFormatting>
  <conditionalFormatting sqref="K231:N231">
    <cfRule type="expression" dxfId="241" priority="174">
      <formula>INDIRECT(ADDRESS(ROW(),COLUMN()))=TRUNC(INDIRECT(ADDRESS(ROW(),COLUMN())))</formula>
    </cfRule>
  </conditionalFormatting>
  <conditionalFormatting sqref="AA231:AD231">
    <cfRule type="expression" dxfId="240" priority="173">
      <formula>INDIRECT(ADDRESS(ROW(),COLUMN()))=TRUNC(INDIRECT(ADDRESS(ROW(),COLUMN())))</formula>
    </cfRule>
  </conditionalFormatting>
  <conditionalFormatting sqref="AC222:AF225">
    <cfRule type="expression" dxfId="239" priority="172">
      <formula>INDIRECT(ADDRESS(ROW(),COLUMN()))=TRUNC(INDIRECT(ADDRESS(ROW(),COLUMN())))</formula>
    </cfRule>
  </conditionalFormatting>
  <conditionalFormatting sqref="W18:BA18">
    <cfRule type="expression" dxfId="238" priority="170">
      <formula>INDIRECT(ADDRESS(ROW(),COLUMN()))=TRUNC(INDIRECT(ADDRESS(ROW(),COLUMN())))</formula>
    </cfRule>
  </conditionalFormatting>
  <conditionalFormatting sqref="W20:BA20">
    <cfRule type="expression" dxfId="237" priority="171">
      <formula>INDIRECT(ADDRESS(ROW(),COLUMN()))=TRUNC(INDIRECT(ADDRESS(ROW(),COLUMN())))</formula>
    </cfRule>
  </conditionalFormatting>
  <conditionalFormatting sqref="W188:BA188">
    <cfRule type="expression" dxfId="236" priority="29">
      <formula>INDIRECT(ADDRESS(ROW(),COLUMN()))=TRUNC(INDIRECT(ADDRESS(ROW(),COLUMN())))</formula>
    </cfRule>
  </conditionalFormatting>
  <conditionalFormatting sqref="W22:BA22">
    <cfRule type="expression" dxfId="235" priority="169">
      <formula>INDIRECT(ADDRESS(ROW(),COLUMN()))=TRUNC(INDIRECT(ADDRESS(ROW(),COLUMN())))</formula>
    </cfRule>
  </conditionalFormatting>
  <conditionalFormatting sqref="W24:BA24">
    <cfRule type="expression" dxfId="234" priority="168">
      <formula>INDIRECT(ADDRESS(ROW(),COLUMN()))=TRUNC(INDIRECT(ADDRESS(ROW(),COLUMN())))</formula>
    </cfRule>
  </conditionalFormatting>
  <conditionalFormatting sqref="W26:BA26">
    <cfRule type="expression" dxfId="233" priority="167">
      <formula>INDIRECT(ADDRESS(ROW(),COLUMN()))=TRUNC(INDIRECT(ADDRESS(ROW(),COLUMN())))</formula>
    </cfRule>
  </conditionalFormatting>
  <conditionalFormatting sqref="W28:BA28">
    <cfRule type="expression" dxfId="232" priority="166">
      <formula>INDIRECT(ADDRESS(ROW(),COLUMN()))=TRUNC(INDIRECT(ADDRESS(ROW(),COLUMN())))</formula>
    </cfRule>
  </conditionalFormatting>
  <conditionalFormatting sqref="W30:BA30">
    <cfRule type="expression" dxfId="231" priority="165">
      <formula>INDIRECT(ADDRESS(ROW(),COLUMN()))=TRUNC(INDIRECT(ADDRESS(ROW(),COLUMN())))</formula>
    </cfRule>
  </conditionalFormatting>
  <conditionalFormatting sqref="W32:BA32">
    <cfRule type="expression" dxfId="230" priority="164">
      <formula>INDIRECT(ADDRESS(ROW(),COLUMN()))=TRUNC(INDIRECT(ADDRESS(ROW(),COLUMN())))</formula>
    </cfRule>
  </conditionalFormatting>
  <conditionalFormatting sqref="W34:BA34">
    <cfRule type="expression" dxfId="229" priority="163">
      <formula>INDIRECT(ADDRESS(ROW(),COLUMN()))=TRUNC(INDIRECT(ADDRESS(ROW(),COLUMN())))</formula>
    </cfRule>
  </conditionalFormatting>
  <conditionalFormatting sqref="W36:BA36">
    <cfRule type="expression" dxfId="228" priority="162">
      <formula>INDIRECT(ADDRESS(ROW(),COLUMN()))=TRUNC(INDIRECT(ADDRESS(ROW(),COLUMN())))</formula>
    </cfRule>
  </conditionalFormatting>
  <conditionalFormatting sqref="W38:BA38">
    <cfRule type="expression" dxfId="227" priority="161">
      <formula>INDIRECT(ADDRESS(ROW(),COLUMN()))=TRUNC(INDIRECT(ADDRESS(ROW(),COLUMN())))</formula>
    </cfRule>
  </conditionalFormatting>
  <conditionalFormatting sqref="W40:BA40">
    <cfRule type="expression" dxfId="226" priority="160">
      <formula>INDIRECT(ADDRESS(ROW(),COLUMN()))=TRUNC(INDIRECT(ADDRESS(ROW(),COLUMN())))</formula>
    </cfRule>
  </conditionalFormatting>
  <conditionalFormatting sqref="W42:BA42">
    <cfRule type="expression" dxfId="225" priority="159">
      <formula>INDIRECT(ADDRESS(ROW(),COLUMN()))=TRUNC(INDIRECT(ADDRESS(ROW(),COLUMN())))</formula>
    </cfRule>
  </conditionalFormatting>
  <conditionalFormatting sqref="W44:BA44">
    <cfRule type="expression" dxfId="224" priority="158">
      <formula>INDIRECT(ADDRESS(ROW(),COLUMN()))=TRUNC(INDIRECT(ADDRESS(ROW(),COLUMN())))</formula>
    </cfRule>
  </conditionalFormatting>
  <conditionalFormatting sqref="W46:BA46">
    <cfRule type="expression" dxfId="223" priority="157">
      <formula>INDIRECT(ADDRESS(ROW(),COLUMN()))=TRUNC(INDIRECT(ADDRESS(ROW(),COLUMN())))</formula>
    </cfRule>
  </conditionalFormatting>
  <conditionalFormatting sqref="W48:BA48">
    <cfRule type="expression" dxfId="222" priority="156">
      <formula>INDIRECT(ADDRESS(ROW(),COLUMN()))=TRUNC(INDIRECT(ADDRESS(ROW(),COLUMN())))</formula>
    </cfRule>
  </conditionalFormatting>
  <conditionalFormatting sqref="W50:BA50">
    <cfRule type="expression" dxfId="221" priority="155">
      <formula>INDIRECT(ADDRESS(ROW(),COLUMN()))=TRUNC(INDIRECT(ADDRESS(ROW(),COLUMN())))</formula>
    </cfRule>
  </conditionalFormatting>
  <conditionalFormatting sqref="W52:BA52">
    <cfRule type="expression" dxfId="220" priority="154">
      <formula>INDIRECT(ADDRESS(ROW(),COLUMN()))=TRUNC(INDIRECT(ADDRESS(ROW(),COLUMN())))</formula>
    </cfRule>
  </conditionalFormatting>
  <conditionalFormatting sqref="W54:BA54">
    <cfRule type="expression" dxfId="219" priority="153">
      <formula>INDIRECT(ADDRESS(ROW(),COLUMN()))=TRUNC(INDIRECT(ADDRESS(ROW(),COLUMN())))</formula>
    </cfRule>
  </conditionalFormatting>
  <conditionalFormatting sqref="W56:BA56">
    <cfRule type="expression" dxfId="218" priority="152">
      <formula>INDIRECT(ADDRESS(ROW(),COLUMN()))=TRUNC(INDIRECT(ADDRESS(ROW(),COLUMN())))</formula>
    </cfRule>
  </conditionalFormatting>
  <conditionalFormatting sqref="W58:BA58">
    <cfRule type="expression" dxfId="217" priority="151">
      <formula>INDIRECT(ADDRESS(ROW(),COLUMN()))=TRUNC(INDIRECT(ADDRESS(ROW(),COLUMN())))</formula>
    </cfRule>
  </conditionalFormatting>
  <conditionalFormatting sqref="W60:BA60">
    <cfRule type="expression" dxfId="216" priority="150">
      <formula>INDIRECT(ADDRESS(ROW(),COLUMN()))=TRUNC(INDIRECT(ADDRESS(ROW(),COLUMN())))</formula>
    </cfRule>
  </conditionalFormatting>
  <conditionalFormatting sqref="W62:BA62">
    <cfRule type="expression" dxfId="215" priority="149">
      <formula>INDIRECT(ADDRESS(ROW(),COLUMN()))=TRUNC(INDIRECT(ADDRESS(ROW(),COLUMN())))</formula>
    </cfRule>
  </conditionalFormatting>
  <conditionalFormatting sqref="W64:BA64">
    <cfRule type="expression" dxfId="214" priority="148">
      <formula>INDIRECT(ADDRESS(ROW(),COLUMN()))=TRUNC(INDIRECT(ADDRESS(ROW(),COLUMN())))</formula>
    </cfRule>
  </conditionalFormatting>
  <conditionalFormatting sqref="W66:BA66">
    <cfRule type="expression" dxfId="213" priority="147">
      <formula>INDIRECT(ADDRESS(ROW(),COLUMN()))=TRUNC(INDIRECT(ADDRESS(ROW(),COLUMN())))</formula>
    </cfRule>
  </conditionalFormatting>
  <conditionalFormatting sqref="W68:BA68">
    <cfRule type="expression" dxfId="212" priority="146">
      <formula>INDIRECT(ADDRESS(ROW(),COLUMN()))=TRUNC(INDIRECT(ADDRESS(ROW(),COLUMN())))</formula>
    </cfRule>
  </conditionalFormatting>
  <conditionalFormatting sqref="W70:BA70">
    <cfRule type="expression" dxfId="211" priority="145">
      <formula>INDIRECT(ADDRESS(ROW(),COLUMN()))=TRUNC(INDIRECT(ADDRESS(ROW(),COLUMN())))</formula>
    </cfRule>
  </conditionalFormatting>
  <conditionalFormatting sqref="W72:BA72">
    <cfRule type="expression" dxfId="210" priority="144">
      <formula>INDIRECT(ADDRESS(ROW(),COLUMN()))=TRUNC(INDIRECT(ADDRESS(ROW(),COLUMN())))</formula>
    </cfRule>
  </conditionalFormatting>
  <conditionalFormatting sqref="W74:BA74">
    <cfRule type="expression" dxfId="209" priority="143">
      <formula>INDIRECT(ADDRESS(ROW(),COLUMN()))=TRUNC(INDIRECT(ADDRESS(ROW(),COLUMN())))</formula>
    </cfRule>
  </conditionalFormatting>
  <conditionalFormatting sqref="W76:BA76">
    <cfRule type="expression" dxfId="208" priority="141">
      <formula>INDIRECT(ADDRESS(ROW(),COLUMN()))=TRUNC(INDIRECT(ADDRESS(ROW(),COLUMN())))</formula>
    </cfRule>
  </conditionalFormatting>
  <conditionalFormatting sqref="BB76:BE76">
    <cfRule type="expression" dxfId="207" priority="142">
      <formula>INDIRECT(ADDRESS(ROW(),COLUMN()))=TRUNC(INDIRECT(ADDRESS(ROW(),COLUMN())))</formula>
    </cfRule>
  </conditionalFormatting>
  <conditionalFormatting sqref="BB78:BE78">
    <cfRule type="expression" dxfId="206" priority="140">
      <formula>INDIRECT(ADDRESS(ROW(),COLUMN()))=TRUNC(INDIRECT(ADDRESS(ROW(),COLUMN())))</formula>
    </cfRule>
  </conditionalFormatting>
  <conditionalFormatting sqref="W78:BA78">
    <cfRule type="expression" dxfId="205" priority="139">
      <formula>INDIRECT(ADDRESS(ROW(),COLUMN()))=TRUNC(INDIRECT(ADDRESS(ROW(),COLUMN())))</formula>
    </cfRule>
  </conditionalFormatting>
  <conditionalFormatting sqref="BB80:BE80">
    <cfRule type="expression" dxfId="204" priority="138">
      <formula>INDIRECT(ADDRESS(ROW(),COLUMN()))=TRUNC(INDIRECT(ADDRESS(ROW(),COLUMN())))</formula>
    </cfRule>
  </conditionalFormatting>
  <conditionalFormatting sqref="W80:BA80">
    <cfRule type="expression" dxfId="203" priority="137">
      <formula>INDIRECT(ADDRESS(ROW(),COLUMN()))=TRUNC(INDIRECT(ADDRESS(ROW(),COLUMN())))</formula>
    </cfRule>
  </conditionalFormatting>
  <conditionalFormatting sqref="BB82:BE82">
    <cfRule type="expression" dxfId="202" priority="136">
      <formula>INDIRECT(ADDRESS(ROW(),COLUMN()))=TRUNC(INDIRECT(ADDRESS(ROW(),COLUMN())))</formula>
    </cfRule>
  </conditionalFormatting>
  <conditionalFormatting sqref="W82:BA82">
    <cfRule type="expression" dxfId="201" priority="135">
      <formula>INDIRECT(ADDRESS(ROW(),COLUMN()))=TRUNC(INDIRECT(ADDRESS(ROW(),COLUMN())))</formula>
    </cfRule>
  </conditionalFormatting>
  <conditionalFormatting sqref="BB84:BE84">
    <cfRule type="expression" dxfId="200" priority="134">
      <formula>INDIRECT(ADDRESS(ROW(),COLUMN()))=TRUNC(INDIRECT(ADDRESS(ROW(),COLUMN())))</formula>
    </cfRule>
  </conditionalFormatting>
  <conditionalFormatting sqref="W84:BA84">
    <cfRule type="expression" dxfId="199" priority="133">
      <formula>INDIRECT(ADDRESS(ROW(),COLUMN()))=TRUNC(INDIRECT(ADDRESS(ROW(),COLUMN())))</formula>
    </cfRule>
  </conditionalFormatting>
  <conditionalFormatting sqref="BB86:BE86">
    <cfRule type="expression" dxfId="198" priority="132">
      <formula>INDIRECT(ADDRESS(ROW(),COLUMN()))=TRUNC(INDIRECT(ADDRESS(ROW(),COLUMN())))</formula>
    </cfRule>
  </conditionalFormatting>
  <conditionalFormatting sqref="W86:BA86">
    <cfRule type="expression" dxfId="197" priority="131">
      <formula>INDIRECT(ADDRESS(ROW(),COLUMN()))=TRUNC(INDIRECT(ADDRESS(ROW(),COLUMN())))</formula>
    </cfRule>
  </conditionalFormatting>
  <conditionalFormatting sqref="BB88:BE88">
    <cfRule type="expression" dxfId="196" priority="130">
      <formula>INDIRECT(ADDRESS(ROW(),COLUMN()))=TRUNC(INDIRECT(ADDRESS(ROW(),COLUMN())))</formula>
    </cfRule>
  </conditionalFormatting>
  <conditionalFormatting sqref="W88:BA88">
    <cfRule type="expression" dxfId="195" priority="129">
      <formula>INDIRECT(ADDRESS(ROW(),COLUMN()))=TRUNC(INDIRECT(ADDRESS(ROW(),COLUMN())))</formula>
    </cfRule>
  </conditionalFormatting>
  <conditionalFormatting sqref="BB90:BE90">
    <cfRule type="expression" dxfId="194" priority="128">
      <formula>INDIRECT(ADDRESS(ROW(),COLUMN()))=TRUNC(INDIRECT(ADDRESS(ROW(),COLUMN())))</formula>
    </cfRule>
  </conditionalFormatting>
  <conditionalFormatting sqref="W90:BA90">
    <cfRule type="expression" dxfId="193" priority="127">
      <formula>INDIRECT(ADDRESS(ROW(),COLUMN()))=TRUNC(INDIRECT(ADDRESS(ROW(),COLUMN())))</formula>
    </cfRule>
  </conditionalFormatting>
  <conditionalFormatting sqref="BB92:BE92">
    <cfRule type="expression" dxfId="192" priority="126">
      <formula>INDIRECT(ADDRESS(ROW(),COLUMN()))=TRUNC(INDIRECT(ADDRESS(ROW(),COLUMN())))</formula>
    </cfRule>
  </conditionalFormatting>
  <conditionalFormatting sqref="W92:BA92">
    <cfRule type="expression" dxfId="191" priority="125">
      <formula>INDIRECT(ADDRESS(ROW(),COLUMN()))=TRUNC(INDIRECT(ADDRESS(ROW(),COLUMN())))</formula>
    </cfRule>
  </conditionalFormatting>
  <conditionalFormatting sqref="BB94:BE94">
    <cfRule type="expression" dxfId="190" priority="124">
      <formula>INDIRECT(ADDRESS(ROW(),COLUMN()))=TRUNC(INDIRECT(ADDRESS(ROW(),COLUMN())))</formula>
    </cfRule>
  </conditionalFormatting>
  <conditionalFormatting sqref="W94:BA94">
    <cfRule type="expression" dxfId="189" priority="123">
      <formula>INDIRECT(ADDRESS(ROW(),COLUMN()))=TRUNC(INDIRECT(ADDRESS(ROW(),COLUMN())))</formula>
    </cfRule>
  </conditionalFormatting>
  <conditionalFormatting sqref="BB96:BE96">
    <cfRule type="expression" dxfId="188" priority="122">
      <formula>INDIRECT(ADDRESS(ROW(),COLUMN()))=TRUNC(INDIRECT(ADDRESS(ROW(),COLUMN())))</formula>
    </cfRule>
  </conditionalFormatting>
  <conditionalFormatting sqref="W96:BA96">
    <cfRule type="expression" dxfId="187" priority="121">
      <formula>INDIRECT(ADDRESS(ROW(),COLUMN()))=TRUNC(INDIRECT(ADDRESS(ROW(),COLUMN())))</formula>
    </cfRule>
  </conditionalFormatting>
  <conditionalFormatting sqref="BB98:BE98">
    <cfRule type="expression" dxfId="186" priority="120">
      <formula>INDIRECT(ADDRESS(ROW(),COLUMN()))=TRUNC(INDIRECT(ADDRESS(ROW(),COLUMN())))</formula>
    </cfRule>
  </conditionalFormatting>
  <conditionalFormatting sqref="W98:BA98">
    <cfRule type="expression" dxfId="185" priority="119">
      <formula>INDIRECT(ADDRESS(ROW(),COLUMN()))=TRUNC(INDIRECT(ADDRESS(ROW(),COLUMN())))</formula>
    </cfRule>
  </conditionalFormatting>
  <conditionalFormatting sqref="BB100:BE100">
    <cfRule type="expression" dxfId="184" priority="118">
      <formula>INDIRECT(ADDRESS(ROW(),COLUMN()))=TRUNC(INDIRECT(ADDRESS(ROW(),COLUMN())))</formula>
    </cfRule>
  </conditionalFormatting>
  <conditionalFormatting sqref="W100:BA100">
    <cfRule type="expression" dxfId="183" priority="117">
      <formula>INDIRECT(ADDRESS(ROW(),COLUMN()))=TRUNC(INDIRECT(ADDRESS(ROW(),COLUMN())))</formula>
    </cfRule>
  </conditionalFormatting>
  <conditionalFormatting sqref="BB102:BE102">
    <cfRule type="expression" dxfId="182" priority="116">
      <formula>INDIRECT(ADDRESS(ROW(),COLUMN()))=TRUNC(INDIRECT(ADDRESS(ROW(),COLUMN())))</formula>
    </cfRule>
  </conditionalFormatting>
  <conditionalFormatting sqref="W102:BA102">
    <cfRule type="expression" dxfId="181" priority="115">
      <formula>INDIRECT(ADDRESS(ROW(),COLUMN()))=TRUNC(INDIRECT(ADDRESS(ROW(),COLUMN())))</formula>
    </cfRule>
  </conditionalFormatting>
  <conditionalFormatting sqref="BB104:BE104">
    <cfRule type="expression" dxfId="180" priority="114">
      <formula>INDIRECT(ADDRESS(ROW(),COLUMN()))=TRUNC(INDIRECT(ADDRESS(ROW(),COLUMN())))</formula>
    </cfRule>
  </conditionalFormatting>
  <conditionalFormatting sqref="W104:BA104">
    <cfRule type="expression" dxfId="179" priority="113">
      <formula>INDIRECT(ADDRESS(ROW(),COLUMN()))=TRUNC(INDIRECT(ADDRESS(ROW(),COLUMN())))</formula>
    </cfRule>
  </conditionalFormatting>
  <conditionalFormatting sqref="BB106:BE106">
    <cfRule type="expression" dxfId="178" priority="112">
      <formula>INDIRECT(ADDRESS(ROW(),COLUMN()))=TRUNC(INDIRECT(ADDRESS(ROW(),COLUMN())))</formula>
    </cfRule>
  </conditionalFormatting>
  <conditionalFormatting sqref="W106:BA106">
    <cfRule type="expression" dxfId="177" priority="111">
      <formula>INDIRECT(ADDRESS(ROW(),COLUMN()))=TRUNC(INDIRECT(ADDRESS(ROW(),COLUMN())))</formula>
    </cfRule>
  </conditionalFormatting>
  <conditionalFormatting sqref="BB108:BE108">
    <cfRule type="expression" dxfId="176" priority="110">
      <formula>INDIRECT(ADDRESS(ROW(),COLUMN()))=TRUNC(INDIRECT(ADDRESS(ROW(),COLUMN())))</formula>
    </cfRule>
  </conditionalFormatting>
  <conditionalFormatting sqref="W108:BA108">
    <cfRule type="expression" dxfId="175" priority="109">
      <formula>INDIRECT(ADDRESS(ROW(),COLUMN()))=TRUNC(INDIRECT(ADDRESS(ROW(),COLUMN())))</formula>
    </cfRule>
  </conditionalFormatting>
  <conditionalFormatting sqref="BB110:BE110">
    <cfRule type="expression" dxfId="174" priority="108">
      <formula>INDIRECT(ADDRESS(ROW(),COLUMN()))=TRUNC(INDIRECT(ADDRESS(ROW(),COLUMN())))</formula>
    </cfRule>
  </conditionalFormatting>
  <conditionalFormatting sqref="W110:BA110">
    <cfRule type="expression" dxfId="173" priority="107">
      <formula>INDIRECT(ADDRESS(ROW(),COLUMN()))=TRUNC(INDIRECT(ADDRESS(ROW(),COLUMN())))</formula>
    </cfRule>
  </conditionalFormatting>
  <conditionalFormatting sqref="BB112:BE112">
    <cfRule type="expression" dxfId="172" priority="106">
      <formula>INDIRECT(ADDRESS(ROW(),COLUMN()))=TRUNC(INDIRECT(ADDRESS(ROW(),COLUMN())))</formula>
    </cfRule>
  </conditionalFormatting>
  <conditionalFormatting sqref="W112:BA112">
    <cfRule type="expression" dxfId="171" priority="105">
      <formula>INDIRECT(ADDRESS(ROW(),COLUMN()))=TRUNC(INDIRECT(ADDRESS(ROW(),COLUMN())))</formula>
    </cfRule>
  </conditionalFormatting>
  <conditionalFormatting sqref="BB114:BE114">
    <cfRule type="expression" dxfId="170" priority="104">
      <formula>INDIRECT(ADDRESS(ROW(),COLUMN()))=TRUNC(INDIRECT(ADDRESS(ROW(),COLUMN())))</formula>
    </cfRule>
  </conditionalFormatting>
  <conditionalFormatting sqref="W114:BA114">
    <cfRule type="expression" dxfId="169" priority="103">
      <formula>INDIRECT(ADDRESS(ROW(),COLUMN()))=TRUNC(INDIRECT(ADDRESS(ROW(),COLUMN())))</formula>
    </cfRule>
  </conditionalFormatting>
  <conditionalFormatting sqref="BB116:BE116">
    <cfRule type="expression" dxfId="168" priority="102">
      <formula>INDIRECT(ADDRESS(ROW(),COLUMN()))=TRUNC(INDIRECT(ADDRESS(ROW(),COLUMN())))</formula>
    </cfRule>
  </conditionalFormatting>
  <conditionalFormatting sqref="W116:BA116">
    <cfRule type="expression" dxfId="167" priority="101">
      <formula>INDIRECT(ADDRESS(ROW(),COLUMN()))=TRUNC(INDIRECT(ADDRESS(ROW(),COLUMN())))</formula>
    </cfRule>
  </conditionalFormatting>
  <conditionalFormatting sqref="BB118:BE118">
    <cfRule type="expression" dxfId="166" priority="100">
      <formula>INDIRECT(ADDRESS(ROW(),COLUMN()))=TRUNC(INDIRECT(ADDRESS(ROW(),COLUMN())))</formula>
    </cfRule>
  </conditionalFormatting>
  <conditionalFormatting sqref="W118:BA118">
    <cfRule type="expression" dxfId="165" priority="99">
      <formula>INDIRECT(ADDRESS(ROW(),COLUMN()))=TRUNC(INDIRECT(ADDRESS(ROW(),COLUMN())))</formula>
    </cfRule>
  </conditionalFormatting>
  <conditionalFormatting sqref="BB120:BE120">
    <cfRule type="expression" dxfId="164" priority="98">
      <formula>INDIRECT(ADDRESS(ROW(),COLUMN()))=TRUNC(INDIRECT(ADDRESS(ROW(),COLUMN())))</formula>
    </cfRule>
  </conditionalFormatting>
  <conditionalFormatting sqref="W120:BA120">
    <cfRule type="expression" dxfId="163" priority="97">
      <formula>INDIRECT(ADDRESS(ROW(),COLUMN()))=TRUNC(INDIRECT(ADDRESS(ROW(),COLUMN())))</formula>
    </cfRule>
  </conditionalFormatting>
  <conditionalFormatting sqref="BB122:BE122">
    <cfRule type="expression" dxfId="162" priority="96">
      <formula>INDIRECT(ADDRESS(ROW(),COLUMN()))=TRUNC(INDIRECT(ADDRESS(ROW(),COLUMN())))</formula>
    </cfRule>
  </conditionalFormatting>
  <conditionalFormatting sqref="W122:BA122">
    <cfRule type="expression" dxfId="161" priority="95">
      <formula>INDIRECT(ADDRESS(ROW(),COLUMN()))=TRUNC(INDIRECT(ADDRESS(ROW(),COLUMN())))</formula>
    </cfRule>
  </conditionalFormatting>
  <conditionalFormatting sqref="BB124:BE124">
    <cfRule type="expression" dxfId="160" priority="94">
      <formula>INDIRECT(ADDRESS(ROW(),COLUMN()))=TRUNC(INDIRECT(ADDRESS(ROW(),COLUMN())))</formula>
    </cfRule>
  </conditionalFormatting>
  <conditionalFormatting sqref="W124:BA124">
    <cfRule type="expression" dxfId="159" priority="93">
      <formula>INDIRECT(ADDRESS(ROW(),COLUMN()))=TRUNC(INDIRECT(ADDRESS(ROW(),COLUMN())))</formula>
    </cfRule>
  </conditionalFormatting>
  <conditionalFormatting sqref="BB126:BE126">
    <cfRule type="expression" dxfId="158" priority="92">
      <formula>INDIRECT(ADDRESS(ROW(),COLUMN()))=TRUNC(INDIRECT(ADDRESS(ROW(),COLUMN())))</formula>
    </cfRule>
  </conditionalFormatting>
  <conditionalFormatting sqref="W126:BA126">
    <cfRule type="expression" dxfId="157" priority="91">
      <formula>INDIRECT(ADDRESS(ROW(),COLUMN()))=TRUNC(INDIRECT(ADDRESS(ROW(),COLUMN())))</formula>
    </cfRule>
  </conditionalFormatting>
  <conditionalFormatting sqref="BB128:BE128">
    <cfRule type="expression" dxfId="156" priority="90">
      <formula>INDIRECT(ADDRESS(ROW(),COLUMN()))=TRUNC(INDIRECT(ADDRESS(ROW(),COLUMN())))</formula>
    </cfRule>
  </conditionalFormatting>
  <conditionalFormatting sqref="W128:BA128">
    <cfRule type="expression" dxfId="155" priority="89">
      <formula>INDIRECT(ADDRESS(ROW(),COLUMN()))=TRUNC(INDIRECT(ADDRESS(ROW(),COLUMN())))</formula>
    </cfRule>
  </conditionalFormatting>
  <conditionalFormatting sqref="BB130:BE130">
    <cfRule type="expression" dxfId="154" priority="88">
      <formula>INDIRECT(ADDRESS(ROW(),COLUMN()))=TRUNC(INDIRECT(ADDRESS(ROW(),COLUMN())))</formula>
    </cfRule>
  </conditionalFormatting>
  <conditionalFormatting sqref="W130:BA130">
    <cfRule type="expression" dxfId="153" priority="87">
      <formula>INDIRECT(ADDRESS(ROW(),COLUMN()))=TRUNC(INDIRECT(ADDRESS(ROW(),COLUMN())))</formula>
    </cfRule>
  </conditionalFormatting>
  <conditionalFormatting sqref="BB132:BE132">
    <cfRule type="expression" dxfId="152" priority="86">
      <formula>INDIRECT(ADDRESS(ROW(),COLUMN()))=TRUNC(INDIRECT(ADDRESS(ROW(),COLUMN())))</formula>
    </cfRule>
  </conditionalFormatting>
  <conditionalFormatting sqref="W132:BA132">
    <cfRule type="expression" dxfId="151" priority="85">
      <formula>INDIRECT(ADDRESS(ROW(),COLUMN()))=TRUNC(INDIRECT(ADDRESS(ROW(),COLUMN())))</formula>
    </cfRule>
  </conditionalFormatting>
  <conditionalFormatting sqref="BB134:BE134">
    <cfRule type="expression" dxfId="150" priority="84">
      <formula>INDIRECT(ADDRESS(ROW(),COLUMN()))=TRUNC(INDIRECT(ADDRESS(ROW(),COLUMN())))</formula>
    </cfRule>
  </conditionalFormatting>
  <conditionalFormatting sqref="W134:BA134">
    <cfRule type="expression" dxfId="149" priority="83">
      <formula>INDIRECT(ADDRESS(ROW(),COLUMN()))=TRUNC(INDIRECT(ADDRESS(ROW(),COLUMN())))</formula>
    </cfRule>
  </conditionalFormatting>
  <conditionalFormatting sqref="BB136:BE136">
    <cfRule type="expression" dxfId="148" priority="82">
      <formula>INDIRECT(ADDRESS(ROW(),COLUMN()))=TRUNC(INDIRECT(ADDRESS(ROW(),COLUMN())))</formula>
    </cfRule>
  </conditionalFormatting>
  <conditionalFormatting sqref="W136:BA136">
    <cfRule type="expression" dxfId="147" priority="81">
      <formula>INDIRECT(ADDRESS(ROW(),COLUMN()))=TRUNC(INDIRECT(ADDRESS(ROW(),COLUMN())))</formula>
    </cfRule>
  </conditionalFormatting>
  <conditionalFormatting sqref="BB138:BE138">
    <cfRule type="expression" dxfId="146" priority="80">
      <formula>INDIRECT(ADDRESS(ROW(),COLUMN()))=TRUNC(INDIRECT(ADDRESS(ROW(),COLUMN())))</formula>
    </cfRule>
  </conditionalFormatting>
  <conditionalFormatting sqref="W138:BA138">
    <cfRule type="expression" dxfId="145" priority="79">
      <formula>INDIRECT(ADDRESS(ROW(),COLUMN()))=TRUNC(INDIRECT(ADDRESS(ROW(),COLUMN())))</formula>
    </cfRule>
  </conditionalFormatting>
  <conditionalFormatting sqref="BB140:BE140">
    <cfRule type="expression" dxfId="144" priority="78">
      <formula>INDIRECT(ADDRESS(ROW(),COLUMN()))=TRUNC(INDIRECT(ADDRESS(ROW(),COLUMN())))</formula>
    </cfRule>
  </conditionalFormatting>
  <conditionalFormatting sqref="W140:BA140">
    <cfRule type="expression" dxfId="143" priority="77">
      <formula>INDIRECT(ADDRESS(ROW(),COLUMN()))=TRUNC(INDIRECT(ADDRESS(ROW(),COLUMN())))</formula>
    </cfRule>
  </conditionalFormatting>
  <conditionalFormatting sqref="BB142:BE142">
    <cfRule type="expression" dxfId="142" priority="76">
      <formula>INDIRECT(ADDRESS(ROW(),COLUMN()))=TRUNC(INDIRECT(ADDRESS(ROW(),COLUMN())))</formula>
    </cfRule>
  </conditionalFormatting>
  <conditionalFormatting sqref="W142:BA142">
    <cfRule type="expression" dxfId="141" priority="75">
      <formula>INDIRECT(ADDRESS(ROW(),COLUMN()))=TRUNC(INDIRECT(ADDRESS(ROW(),COLUMN())))</formula>
    </cfRule>
  </conditionalFormatting>
  <conditionalFormatting sqref="BB144:BE144">
    <cfRule type="expression" dxfId="140" priority="74">
      <formula>INDIRECT(ADDRESS(ROW(),COLUMN()))=TRUNC(INDIRECT(ADDRESS(ROW(),COLUMN())))</formula>
    </cfRule>
  </conditionalFormatting>
  <conditionalFormatting sqref="W144:BA144">
    <cfRule type="expression" dxfId="139" priority="73">
      <formula>INDIRECT(ADDRESS(ROW(),COLUMN()))=TRUNC(INDIRECT(ADDRESS(ROW(),COLUMN())))</formula>
    </cfRule>
  </conditionalFormatting>
  <conditionalFormatting sqref="BB146:BE146">
    <cfRule type="expression" dxfId="138" priority="72">
      <formula>INDIRECT(ADDRESS(ROW(),COLUMN()))=TRUNC(INDIRECT(ADDRESS(ROW(),COLUMN())))</formula>
    </cfRule>
  </conditionalFormatting>
  <conditionalFormatting sqref="W146:BA146">
    <cfRule type="expression" dxfId="137" priority="71">
      <formula>INDIRECT(ADDRESS(ROW(),COLUMN()))=TRUNC(INDIRECT(ADDRESS(ROW(),COLUMN())))</formula>
    </cfRule>
  </conditionalFormatting>
  <conditionalFormatting sqref="BB148:BE148">
    <cfRule type="expression" dxfId="136" priority="70">
      <formula>INDIRECT(ADDRESS(ROW(),COLUMN()))=TRUNC(INDIRECT(ADDRESS(ROW(),COLUMN())))</formula>
    </cfRule>
  </conditionalFormatting>
  <conditionalFormatting sqref="W148:BA148">
    <cfRule type="expression" dxfId="135" priority="69">
      <formula>INDIRECT(ADDRESS(ROW(),COLUMN()))=TRUNC(INDIRECT(ADDRESS(ROW(),COLUMN())))</formula>
    </cfRule>
  </conditionalFormatting>
  <conditionalFormatting sqref="BB150:BE150">
    <cfRule type="expression" dxfId="134" priority="68">
      <formula>INDIRECT(ADDRESS(ROW(),COLUMN()))=TRUNC(INDIRECT(ADDRESS(ROW(),COLUMN())))</formula>
    </cfRule>
  </conditionalFormatting>
  <conditionalFormatting sqref="W150:BA150">
    <cfRule type="expression" dxfId="133" priority="67">
      <formula>INDIRECT(ADDRESS(ROW(),COLUMN()))=TRUNC(INDIRECT(ADDRESS(ROW(),COLUMN())))</formula>
    </cfRule>
  </conditionalFormatting>
  <conditionalFormatting sqref="BB152:BE152">
    <cfRule type="expression" dxfId="132" priority="66">
      <formula>INDIRECT(ADDRESS(ROW(),COLUMN()))=TRUNC(INDIRECT(ADDRESS(ROW(),COLUMN())))</formula>
    </cfRule>
  </conditionalFormatting>
  <conditionalFormatting sqref="W152:BA152">
    <cfRule type="expression" dxfId="131" priority="65">
      <formula>INDIRECT(ADDRESS(ROW(),COLUMN()))=TRUNC(INDIRECT(ADDRESS(ROW(),COLUMN())))</formula>
    </cfRule>
  </conditionalFormatting>
  <conditionalFormatting sqref="BB154:BE154">
    <cfRule type="expression" dxfId="130" priority="64">
      <formula>INDIRECT(ADDRESS(ROW(),COLUMN()))=TRUNC(INDIRECT(ADDRESS(ROW(),COLUMN())))</formula>
    </cfRule>
  </conditionalFormatting>
  <conditionalFormatting sqref="W154:BA154">
    <cfRule type="expression" dxfId="129" priority="63">
      <formula>INDIRECT(ADDRESS(ROW(),COLUMN()))=TRUNC(INDIRECT(ADDRESS(ROW(),COLUMN())))</formula>
    </cfRule>
  </conditionalFormatting>
  <conditionalFormatting sqref="BB156:BE156">
    <cfRule type="expression" dxfId="128" priority="62">
      <formula>INDIRECT(ADDRESS(ROW(),COLUMN()))=TRUNC(INDIRECT(ADDRESS(ROW(),COLUMN())))</formula>
    </cfRule>
  </conditionalFormatting>
  <conditionalFormatting sqref="W156:BA156">
    <cfRule type="expression" dxfId="127" priority="61">
      <formula>INDIRECT(ADDRESS(ROW(),COLUMN()))=TRUNC(INDIRECT(ADDRESS(ROW(),COLUMN())))</formula>
    </cfRule>
  </conditionalFormatting>
  <conditionalFormatting sqref="BB158:BE158">
    <cfRule type="expression" dxfId="126" priority="60">
      <formula>INDIRECT(ADDRESS(ROW(),COLUMN()))=TRUNC(INDIRECT(ADDRESS(ROW(),COLUMN())))</formula>
    </cfRule>
  </conditionalFormatting>
  <conditionalFormatting sqref="W158:BA158">
    <cfRule type="expression" dxfId="125" priority="59">
      <formula>INDIRECT(ADDRESS(ROW(),COLUMN()))=TRUNC(INDIRECT(ADDRESS(ROW(),COLUMN())))</formula>
    </cfRule>
  </conditionalFormatting>
  <conditionalFormatting sqref="BB160:BE160">
    <cfRule type="expression" dxfId="124" priority="58">
      <formula>INDIRECT(ADDRESS(ROW(),COLUMN()))=TRUNC(INDIRECT(ADDRESS(ROW(),COLUMN())))</formula>
    </cfRule>
  </conditionalFormatting>
  <conditionalFormatting sqref="W160:BA160">
    <cfRule type="expression" dxfId="123" priority="57">
      <formula>INDIRECT(ADDRESS(ROW(),COLUMN()))=TRUNC(INDIRECT(ADDRESS(ROW(),COLUMN())))</formula>
    </cfRule>
  </conditionalFormatting>
  <conditionalFormatting sqref="BB162:BE162">
    <cfRule type="expression" dxfId="122" priority="56">
      <formula>INDIRECT(ADDRESS(ROW(),COLUMN()))=TRUNC(INDIRECT(ADDRESS(ROW(),COLUMN())))</formula>
    </cfRule>
  </conditionalFormatting>
  <conditionalFormatting sqref="W162:BA162">
    <cfRule type="expression" dxfId="121" priority="55">
      <formula>INDIRECT(ADDRESS(ROW(),COLUMN()))=TRUNC(INDIRECT(ADDRESS(ROW(),COLUMN())))</formula>
    </cfRule>
  </conditionalFormatting>
  <conditionalFormatting sqref="BB164:BE164">
    <cfRule type="expression" dxfId="120" priority="54">
      <formula>INDIRECT(ADDRESS(ROW(),COLUMN()))=TRUNC(INDIRECT(ADDRESS(ROW(),COLUMN())))</formula>
    </cfRule>
  </conditionalFormatting>
  <conditionalFormatting sqref="W164:BA164">
    <cfRule type="expression" dxfId="119" priority="53">
      <formula>INDIRECT(ADDRESS(ROW(),COLUMN()))=TRUNC(INDIRECT(ADDRESS(ROW(),COLUMN())))</formula>
    </cfRule>
  </conditionalFormatting>
  <conditionalFormatting sqref="BB166:BE166">
    <cfRule type="expression" dxfId="118" priority="52">
      <formula>INDIRECT(ADDRESS(ROW(),COLUMN()))=TRUNC(INDIRECT(ADDRESS(ROW(),COLUMN())))</formula>
    </cfRule>
  </conditionalFormatting>
  <conditionalFormatting sqref="W166:BA166">
    <cfRule type="expression" dxfId="117" priority="51">
      <formula>INDIRECT(ADDRESS(ROW(),COLUMN()))=TRUNC(INDIRECT(ADDRESS(ROW(),COLUMN())))</formula>
    </cfRule>
  </conditionalFormatting>
  <conditionalFormatting sqref="BB168:BE168">
    <cfRule type="expression" dxfId="116" priority="50">
      <formula>INDIRECT(ADDRESS(ROW(),COLUMN()))=TRUNC(INDIRECT(ADDRESS(ROW(),COLUMN())))</formula>
    </cfRule>
  </conditionalFormatting>
  <conditionalFormatting sqref="W168:BA168">
    <cfRule type="expression" dxfId="115" priority="49">
      <formula>INDIRECT(ADDRESS(ROW(),COLUMN()))=TRUNC(INDIRECT(ADDRESS(ROW(),COLUMN())))</formula>
    </cfRule>
  </conditionalFormatting>
  <conditionalFormatting sqref="BB170:BE170">
    <cfRule type="expression" dxfId="114" priority="48">
      <formula>INDIRECT(ADDRESS(ROW(),COLUMN()))=TRUNC(INDIRECT(ADDRESS(ROW(),COLUMN())))</formula>
    </cfRule>
  </conditionalFormatting>
  <conditionalFormatting sqref="W170:BA170">
    <cfRule type="expression" dxfId="113" priority="47">
      <formula>INDIRECT(ADDRESS(ROW(),COLUMN()))=TRUNC(INDIRECT(ADDRESS(ROW(),COLUMN())))</formula>
    </cfRule>
  </conditionalFormatting>
  <conditionalFormatting sqref="BB172:BE172">
    <cfRule type="expression" dxfId="112" priority="46">
      <formula>INDIRECT(ADDRESS(ROW(),COLUMN()))=TRUNC(INDIRECT(ADDRESS(ROW(),COLUMN())))</formula>
    </cfRule>
  </conditionalFormatting>
  <conditionalFormatting sqref="W172:BA172">
    <cfRule type="expression" dxfId="111" priority="45">
      <formula>INDIRECT(ADDRESS(ROW(),COLUMN()))=TRUNC(INDIRECT(ADDRESS(ROW(),COLUMN())))</formula>
    </cfRule>
  </conditionalFormatting>
  <conditionalFormatting sqref="BB174:BE174">
    <cfRule type="expression" dxfId="110" priority="44">
      <formula>INDIRECT(ADDRESS(ROW(),COLUMN()))=TRUNC(INDIRECT(ADDRESS(ROW(),COLUMN())))</formula>
    </cfRule>
  </conditionalFormatting>
  <conditionalFormatting sqref="W174:BA174">
    <cfRule type="expression" dxfId="109" priority="43">
      <formula>INDIRECT(ADDRESS(ROW(),COLUMN()))=TRUNC(INDIRECT(ADDRESS(ROW(),COLUMN())))</formula>
    </cfRule>
  </conditionalFormatting>
  <conditionalFormatting sqref="BB176:BE176">
    <cfRule type="expression" dxfId="108" priority="42">
      <formula>INDIRECT(ADDRESS(ROW(),COLUMN()))=TRUNC(INDIRECT(ADDRESS(ROW(),COLUMN())))</formula>
    </cfRule>
  </conditionalFormatting>
  <conditionalFormatting sqref="W176:BA176">
    <cfRule type="expression" dxfId="107" priority="41">
      <formula>INDIRECT(ADDRESS(ROW(),COLUMN()))=TRUNC(INDIRECT(ADDRESS(ROW(),COLUMN())))</formula>
    </cfRule>
  </conditionalFormatting>
  <conditionalFormatting sqref="BB178:BE178">
    <cfRule type="expression" dxfId="106" priority="40">
      <formula>INDIRECT(ADDRESS(ROW(),COLUMN()))=TRUNC(INDIRECT(ADDRESS(ROW(),COLUMN())))</formula>
    </cfRule>
  </conditionalFormatting>
  <conditionalFormatting sqref="W178:BA178">
    <cfRule type="expression" dxfId="105" priority="39">
      <formula>INDIRECT(ADDRESS(ROW(),COLUMN()))=TRUNC(INDIRECT(ADDRESS(ROW(),COLUMN())))</formula>
    </cfRule>
  </conditionalFormatting>
  <conditionalFormatting sqref="BB180:BE180">
    <cfRule type="expression" dxfId="104" priority="38">
      <formula>INDIRECT(ADDRESS(ROW(),COLUMN()))=TRUNC(INDIRECT(ADDRESS(ROW(),COLUMN())))</formula>
    </cfRule>
  </conditionalFormatting>
  <conditionalFormatting sqref="W180:BA180">
    <cfRule type="expression" dxfId="103" priority="37">
      <formula>INDIRECT(ADDRESS(ROW(),COLUMN()))=TRUNC(INDIRECT(ADDRESS(ROW(),COLUMN())))</formula>
    </cfRule>
  </conditionalFormatting>
  <conditionalFormatting sqref="BB182:BE182">
    <cfRule type="expression" dxfId="102" priority="36">
      <formula>INDIRECT(ADDRESS(ROW(),COLUMN()))=TRUNC(INDIRECT(ADDRESS(ROW(),COLUMN())))</formula>
    </cfRule>
  </conditionalFormatting>
  <conditionalFormatting sqref="W182:BA182">
    <cfRule type="expression" dxfId="101" priority="35">
      <formula>INDIRECT(ADDRESS(ROW(),COLUMN()))=TRUNC(INDIRECT(ADDRESS(ROW(),COLUMN())))</formula>
    </cfRule>
  </conditionalFormatting>
  <conditionalFormatting sqref="BB184:BE184">
    <cfRule type="expression" dxfId="100" priority="34">
      <formula>INDIRECT(ADDRESS(ROW(),COLUMN()))=TRUNC(INDIRECT(ADDRESS(ROW(),COLUMN())))</formula>
    </cfRule>
  </conditionalFormatting>
  <conditionalFormatting sqref="W184:BA184">
    <cfRule type="expression" dxfId="99" priority="33">
      <formula>INDIRECT(ADDRESS(ROW(),COLUMN()))=TRUNC(INDIRECT(ADDRESS(ROW(),COLUMN())))</formula>
    </cfRule>
  </conditionalFormatting>
  <conditionalFormatting sqref="BB186:BE186">
    <cfRule type="expression" dxfId="98" priority="32">
      <formula>INDIRECT(ADDRESS(ROW(),COLUMN()))=TRUNC(INDIRECT(ADDRESS(ROW(),COLUMN())))</formula>
    </cfRule>
  </conditionalFormatting>
  <conditionalFormatting sqref="W186:BA186">
    <cfRule type="expression" dxfId="97" priority="31">
      <formula>INDIRECT(ADDRESS(ROW(),COLUMN()))=TRUNC(INDIRECT(ADDRESS(ROW(),COLUMN())))</formula>
    </cfRule>
  </conditionalFormatting>
  <conditionalFormatting sqref="BB188:BE188">
    <cfRule type="expression" dxfId="96" priority="30">
      <formula>INDIRECT(ADDRESS(ROW(),COLUMN()))=TRUNC(INDIRECT(ADDRESS(ROW(),COLUMN())))</formula>
    </cfRule>
  </conditionalFormatting>
  <conditionalFormatting sqref="BB190:BE190">
    <cfRule type="expression" dxfId="95" priority="28">
      <formula>INDIRECT(ADDRESS(ROW(),COLUMN()))=TRUNC(INDIRECT(ADDRESS(ROW(),COLUMN())))</formula>
    </cfRule>
  </conditionalFormatting>
  <conditionalFormatting sqref="W190:BA190">
    <cfRule type="expression" dxfId="94" priority="27">
      <formula>INDIRECT(ADDRESS(ROW(),COLUMN()))=TRUNC(INDIRECT(ADDRESS(ROW(),COLUMN())))</formula>
    </cfRule>
  </conditionalFormatting>
  <conditionalFormatting sqref="BB192:BE192">
    <cfRule type="expression" dxfId="93" priority="26">
      <formula>INDIRECT(ADDRESS(ROW(),COLUMN()))=TRUNC(INDIRECT(ADDRESS(ROW(),COLUMN())))</formula>
    </cfRule>
  </conditionalFormatting>
  <conditionalFormatting sqref="W192:BA192">
    <cfRule type="expression" dxfId="92" priority="25">
      <formula>INDIRECT(ADDRESS(ROW(),COLUMN()))=TRUNC(INDIRECT(ADDRESS(ROW(),COLUMN())))</formula>
    </cfRule>
  </conditionalFormatting>
  <conditionalFormatting sqref="BB194:BE194">
    <cfRule type="expression" dxfId="91" priority="24">
      <formula>INDIRECT(ADDRESS(ROW(),COLUMN()))=TRUNC(INDIRECT(ADDRESS(ROW(),COLUMN())))</formula>
    </cfRule>
  </conditionalFormatting>
  <conditionalFormatting sqref="W194:BA194">
    <cfRule type="expression" dxfId="90" priority="23">
      <formula>INDIRECT(ADDRESS(ROW(),COLUMN()))=TRUNC(INDIRECT(ADDRESS(ROW(),COLUMN())))</formula>
    </cfRule>
  </conditionalFormatting>
  <conditionalFormatting sqref="BB196:BE196">
    <cfRule type="expression" dxfId="89" priority="22">
      <formula>INDIRECT(ADDRESS(ROW(),COLUMN()))=TRUNC(INDIRECT(ADDRESS(ROW(),COLUMN())))</formula>
    </cfRule>
  </conditionalFormatting>
  <conditionalFormatting sqref="W196:BA196">
    <cfRule type="expression" dxfId="88" priority="21">
      <formula>INDIRECT(ADDRESS(ROW(),COLUMN()))=TRUNC(INDIRECT(ADDRESS(ROW(),COLUMN())))</formula>
    </cfRule>
  </conditionalFormatting>
  <conditionalFormatting sqref="BB198:BE198">
    <cfRule type="expression" dxfId="87" priority="20">
      <formula>INDIRECT(ADDRESS(ROW(),COLUMN()))=TRUNC(INDIRECT(ADDRESS(ROW(),COLUMN())))</formula>
    </cfRule>
  </conditionalFormatting>
  <conditionalFormatting sqref="W198:BA198">
    <cfRule type="expression" dxfId="86" priority="19">
      <formula>INDIRECT(ADDRESS(ROW(),COLUMN()))=TRUNC(INDIRECT(ADDRESS(ROW(),COLUMN())))</formula>
    </cfRule>
  </conditionalFormatting>
  <conditionalFormatting sqref="BB200:BE200">
    <cfRule type="expression" dxfId="85" priority="18">
      <formula>INDIRECT(ADDRESS(ROW(),COLUMN()))=TRUNC(INDIRECT(ADDRESS(ROW(),COLUMN())))</formula>
    </cfRule>
  </conditionalFormatting>
  <conditionalFormatting sqref="W200:BA200">
    <cfRule type="expression" dxfId="84" priority="17">
      <formula>INDIRECT(ADDRESS(ROW(),COLUMN()))=TRUNC(INDIRECT(ADDRESS(ROW(),COLUMN())))</formula>
    </cfRule>
  </conditionalFormatting>
  <conditionalFormatting sqref="BB202:BE202">
    <cfRule type="expression" dxfId="83" priority="16">
      <formula>INDIRECT(ADDRESS(ROW(),COLUMN()))=TRUNC(INDIRECT(ADDRESS(ROW(),COLUMN())))</formula>
    </cfRule>
  </conditionalFormatting>
  <conditionalFormatting sqref="W202:BA202">
    <cfRule type="expression" dxfId="82" priority="15">
      <formula>INDIRECT(ADDRESS(ROW(),COLUMN()))=TRUNC(INDIRECT(ADDRESS(ROW(),COLUMN())))</formula>
    </cfRule>
  </conditionalFormatting>
  <conditionalFormatting sqref="BB204:BE204">
    <cfRule type="expression" dxfId="81" priority="14">
      <formula>INDIRECT(ADDRESS(ROW(),COLUMN()))=TRUNC(INDIRECT(ADDRESS(ROW(),COLUMN())))</formula>
    </cfRule>
  </conditionalFormatting>
  <conditionalFormatting sqref="W204:BA204">
    <cfRule type="expression" dxfId="80" priority="13">
      <formula>INDIRECT(ADDRESS(ROW(),COLUMN()))=TRUNC(INDIRECT(ADDRESS(ROW(),COLUMN())))</formula>
    </cfRule>
  </conditionalFormatting>
  <conditionalFormatting sqref="BB206:BE206">
    <cfRule type="expression" dxfId="79" priority="12">
      <formula>INDIRECT(ADDRESS(ROW(),COLUMN()))=TRUNC(INDIRECT(ADDRESS(ROW(),COLUMN())))</formula>
    </cfRule>
  </conditionalFormatting>
  <conditionalFormatting sqref="W206:BA206">
    <cfRule type="expression" dxfId="78" priority="11">
      <formula>INDIRECT(ADDRESS(ROW(),COLUMN()))=TRUNC(INDIRECT(ADDRESS(ROW(),COLUMN())))</formula>
    </cfRule>
  </conditionalFormatting>
  <conditionalFormatting sqref="BB208:BE208">
    <cfRule type="expression" dxfId="77" priority="10">
      <formula>INDIRECT(ADDRESS(ROW(),COLUMN()))=TRUNC(INDIRECT(ADDRESS(ROW(),COLUMN())))</formula>
    </cfRule>
  </conditionalFormatting>
  <conditionalFormatting sqref="W208:BA208">
    <cfRule type="expression" dxfId="76" priority="9">
      <formula>INDIRECT(ADDRESS(ROW(),COLUMN()))=TRUNC(INDIRECT(ADDRESS(ROW(),COLUMN())))</formula>
    </cfRule>
  </conditionalFormatting>
  <conditionalFormatting sqref="BB210:BE210">
    <cfRule type="expression" dxfId="75" priority="8">
      <formula>INDIRECT(ADDRESS(ROW(),COLUMN()))=TRUNC(INDIRECT(ADDRESS(ROW(),COLUMN())))</formula>
    </cfRule>
  </conditionalFormatting>
  <conditionalFormatting sqref="W210:BA210">
    <cfRule type="expression" dxfId="74" priority="7">
      <formula>INDIRECT(ADDRESS(ROW(),COLUMN()))=TRUNC(INDIRECT(ADDRESS(ROW(),COLUMN())))</formula>
    </cfRule>
  </conditionalFormatting>
  <conditionalFormatting sqref="BB212:BE212">
    <cfRule type="expression" dxfId="73" priority="6">
      <formula>INDIRECT(ADDRESS(ROW(),COLUMN()))=TRUNC(INDIRECT(ADDRESS(ROW(),COLUMN())))</formula>
    </cfRule>
  </conditionalFormatting>
  <conditionalFormatting sqref="W212:BA212">
    <cfRule type="expression" dxfId="72" priority="5">
      <formula>INDIRECT(ADDRESS(ROW(),COLUMN()))=TRUNC(INDIRECT(ADDRESS(ROW(),COLUMN())))</formula>
    </cfRule>
  </conditionalFormatting>
  <conditionalFormatting sqref="BB214:BE214">
    <cfRule type="expression" dxfId="71" priority="4">
      <formula>INDIRECT(ADDRESS(ROW(),COLUMN()))=TRUNC(INDIRECT(ADDRESS(ROW(),COLUMN())))</formula>
    </cfRule>
  </conditionalFormatting>
  <conditionalFormatting sqref="W214:BA214">
    <cfRule type="expression" dxfId="70" priority="3">
      <formula>INDIRECT(ADDRESS(ROW(),COLUMN()))=TRUNC(INDIRECT(ADDRESS(ROW(),COLUMN())))</formula>
    </cfRule>
  </conditionalFormatting>
  <conditionalFormatting sqref="BB216:BE216">
    <cfRule type="expression" dxfId="69" priority="2">
      <formula>INDIRECT(ADDRESS(ROW(),COLUMN()))=TRUNC(INDIRECT(ADDRESS(ROW(),COLUMN())))</formula>
    </cfRule>
  </conditionalFormatting>
  <conditionalFormatting sqref="W216:BA216">
    <cfRule type="expression" dxfId="68"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地密特定記号</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職種地特定</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N52"/>
  <sheetViews>
    <sheetView view="pageBreakPreview" zoomScale="60" zoomScaleNormal="75" workbookViewId="0"/>
  </sheetViews>
  <sheetFormatPr defaultRowHeight="18.75"/>
  <cols>
    <col min="1" max="1" width="1.625" style="394" customWidth="1"/>
    <col min="2" max="2" width="5.625" style="393" customWidth="1"/>
    <col min="3" max="3" width="10.625" style="393" customWidth="1"/>
    <col min="4" max="4" width="10.625" style="393" hidden="1" customWidth="1"/>
    <col min="5" max="5" width="3.375" style="393" bestFit="1" customWidth="1"/>
    <col min="6" max="6" width="15.625" style="394" customWidth="1"/>
    <col min="7" max="7" width="3.375" style="394" bestFit="1" customWidth="1"/>
    <col min="8" max="8" width="15.625" style="394" customWidth="1"/>
    <col min="9" max="9" width="3.375" style="394" bestFit="1" customWidth="1"/>
    <col min="10" max="10" width="15.625" style="393" customWidth="1"/>
    <col min="11" max="11" width="3.375" style="394" bestFit="1" customWidth="1"/>
    <col min="12" max="12" width="15.625" style="394" customWidth="1"/>
    <col min="13" max="13" width="3.375" style="394" customWidth="1"/>
    <col min="14" max="14" width="50.625" style="394" customWidth="1"/>
    <col min="15" max="16384" width="9" style="394"/>
  </cols>
  <sheetData>
    <row r="1" spans="2:14">
      <c r="B1" s="392" t="s">
        <v>835</v>
      </c>
    </row>
    <row r="2" spans="2:14">
      <c r="B2" s="395" t="s">
        <v>836</v>
      </c>
      <c r="F2" s="396"/>
      <c r="G2" s="397"/>
      <c r="H2" s="397"/>
      <c r="I2" s="397"/>
      <c r="J2" s="398"/>
      <c r="K2" s="397"/>
      <c r="L2" s="397"/>
    </row>
    <row r="3" spans="2:14">
      <c r="B3" s="396" t="s">
        <v>837</v>
      </c>
      <c r="F3" s="398" t="s">
        <v>838</v>
      </c>
      <c r="G3" s="397"/>
      <c r="H3" s="397"/>
      <c r="I3" s="397"/>
      <c r="J3" s="398"/>
      <c r="K3" s="397"/>
      <c r="L3" s="397"/>
    </row>
    <row r="4" spans="2:14">
      <c r="B4" s="395"/>
      <c r="F4" s="1089" t="s">
        <v>839</v>
      </c>
      <c r="G4" s="1089"/>
      <c r="H4" s="1089"/>
      <c r="I4" s="1089"/>
      <c r="J4" s="1089"/>
      <c r="K4" s="1089"/>
      <c r="L4" s="1089"/>
      <c r="N4" s="1089" t="s">
        <v>840</v>
      </c>
    </row>
    <row r="5" spans="2:14">
      <c r="B5" s="393" t="s">
        <v>626</v>
      </c>
      <c r="C5" s="393" t="s">
        <v>616</v>
      </c>
      <c r="F5" s="393" t="s">
        <v>842</v>
      </c>
      <c r="G5" s="393"/>
      <c r="H5" s="393" t="s">
        <v>843</v>
      </c>
      <c r="J5" s="393" t="s">
        <v>844</v>
      </c>
      <c r="L5" s="393" t="s">
        <v>839</v>
      </c>
      <c r="N5" s="1089"/>
    </row>
    <row r="6" spans="2:14">
      <c r="B6" s="399">
        <v>1</v>
      </c>
      <c r="C6" s="400" t="s">
        <v>726</v>
      </c>
      <c r="D6" s="401" t="str">
        <f>C6</f>
        <v>a</v>
      </c>
      <c r="E6" s="399" t="s">
        <v>846</v>
      </c>
      <c r="F6" s="402"/>
      <c r="G6" s="415" t="s">
        <v>847</v>
      </c>
      <c r="H6" s="402"/>
      <c r="I6" s="403" t="s">
        <v>857</v>
      </c>
      <c r="J6" s="402">
        <v>0</v>
      </c>
      <c r="K6" s="404" t="s">
        <v>645</v>
      </c>
      <c r="L6" s="405" t="str">
        <f>IF(OR(F6="",H6=""),"",(H6+IF(F6&gt;H6,1,0)-F6-J6)*24)</f>
        <v/>
      </c>
      <c r="N6" s="406"/>
    </row>
    <row r="7" spans="2:14">
      <c r="B7" s="399">
        <v>2</v>
      </c>
      <c r="C7" s="400" t="s">
        <v>690</v>
      </c>
      <c r="D7" s="401" t="str">
        <f t="shared" ref="D7:D38" si="0">C7</f>
        <v>b</v>
      </c>
      <c r="E7" s="399" t="s">
        <v>947</v>
      </c>
      <c r="F7" s="402"/>
      <c r="G7" s="415" t="s">
        <v>948</v>
      </c>
      <c r="H7" s="402"/>
      <c r="I7" s="403" t="s">
        <v>857</v>
      </c>
      <c r="J7" s="402">
        <v>0</v>
      </c>
      <c r="K7" s="404" t="s">
        <v>645</v>
      </c>
      <c r="L7" s="405" t="str">
        <f>IF(OR(F7="",H7=""),"",(H7+IF(F7&gt;H7,1,0)-F7-J7)*24)</f>
        <v/>
      </c>
      <c r="N7" s="406"/>
    </row>
    <row r="8" spans="2:14">
      <c r="B8" s="399">
        <v>3</v>
      </c>
      <c r="C8" s="400" t="s">
        <v>853</v>
      </c>
      <c r="D8" s="401" t="str">
        <f t="shared" si="0"/>
        <v>c</v>
      </c>
      <c r="E8" s="399" t="s">
        <v>947</v>
      </c>
      <c r="F8" s="402"/>
      <c r="G8" s="415" t="s">
        <v>948</v>
      </c>
      <c r="H8" s="402"/>
      <c r="I8" s="403" t="s">
        <v>857</v>
      </c>
      <c r="J8" s="402">
        <v>0</v>
      </c>
      <c r="K8" s="404" t="s">
        <v>645</v>
      </c>
      <c r="L8" s="405" t="str">
        <f>IF(OR(F8="",H8=""),"",(H8+IF(F8&gt;H8,1,0)-F8-J8)*24)</f>
        <v/>
      </c>
      <c r="N8" s="406"/>
    </row>
    <row r="9" spans="2:14">
      <c r="B9" s="399">
        <v>4</v>
      </c>
      <c r="C9" s="400" t="s">
        <v>949</v>
      </c>
      <c r="D9" s="401" t="str">
        <f t="shared" si="0"/>
        <v>d</v>
      </c>
      <c r="E9" s="399" t="s">
        <v>947</v>
      </c>
      <c r="F9" s="402"/>
      <c r="G9" s="415" t="s">
        <v>948</v>
      </c>
      <c r="H9" s="402"/>
      <c r="I9" s="403" t="s">
        <v>950</v>
      </c>
      <c r="J9" s="402">
        <v>0</v>
      </c>
      <c r="K9" s="404" t="s">
        <v>951</v>
      </c>
      <c r="L9" s="405" t="str">
        <f>IF(OR(F9="",H9=""),"",(H9+IF(F9&gt;H9,1,0)-F9-J9)*24)</f>
        <v/>
      </c>
      <c r="N9" s="406"/>
    </row>
    <row r="10" spans="2:14">
      <c r="B10" s="399">
        <v>5</v>
      </c>
      <c r="C10" s="400" t="s">
        <v>715</v>
      </c>
      <c r="D10" s="401" t="str">
        <f t="shared" si="0"/>
        <v>e</v>
      </c>
      <c r="E10" s="399" t="s">
        <v>947</v>
      </c>
      <c r="F10" s="402"/>
      <c r="G10" s="415" t="s">
        <v>847</v>
      </c>
      <c r="H10" s="402"/>
      <c r="I10" s="403" t="s">
        <v>857</v>
      </c>
      <c r="J10" s="402">
        <v>0</v>
      </c>
      <c r="K10" s="404" t="s">
        <v>951</v>
      </c>
      <c r="L10" s="405" t="str">
        <f t="shared" ref="L10:L22" si="1">IF(OR(F10="",H10=""),"",(H10+IF(F10&gt;H10,1,0)-F10-J10)*24)</f>
        <v/>
      </c>
      <c r="N10" s="406"/>
    </row>
    <row r="11" spans="2:14">
      <c r="B11" s="399">
        <v>6</v>
      </c>
      <c r="C11" s="400" t="s">
        <v>952</v>
      </c>
      <c r="D11" s="401" t="str">
        <f t="shared" si="0"/>
        <v>f</v>
      </c>
      <c r="E11" s="399" t="s">
        <v>953</v>
      </c>
      <c r="F11" s="402"/>
      <c r="G11" s="415" t="s">
        <v>847</v>
      </c>
      <c r="H11" s="402"/>
      <c r="I11" s="403" t="s">
        <v>857</v>
      </c>
      <c r="J11" s="402">
        <v>0</v>
      </c>
      <c r="K11" s="404" t="s">
        <v>645</v>
      </c>
      <c r="L11" s="405" t="str">
        <f>IF(OR(F11="",H11=""),"",(H11+IF(F11&gt;H11,1,0)-F11-J11)*24)</f>
        <v/>
      </c>
      <c r="N11" s="406"/>
    </row>
    <row r="12" spans="2:14">
      <c r="B12" s="399">
        <v>7</v>
      </c>
      <c r="C12" s="400" t="s">
        <v>954</v>
      </c>
      <c r="D12" s="401" t="str">
        <f t="shared" si="0"/>
        <v>g</v>
      </c>
      <c r="E12" s="399" t="s">
        <v>846</v>
      </c>
      <c r="F12" s="402"/>
      <c r="G12" s="415" t="s">
        <v>847</v>
      </c>
      <c r="H12" s="402"/>
      <c r="I12" s="403" t="s">
        <v>857</v>
      </c>
      <c r="J12" s="402">
        <v>0</v>
      </c>
      <c r="K12" s="404" t="s">
        <v>951</v>
      </c>
      <c r="L12" s="405" t="str">
        <f t="shared" si="1"/>
        <v/>
      </c>
      <c r="N12" s="406"/>
    </row>
    <row r="13" spans="2:14">
      <c r="B13" s="399">
        <v>8</v>
      </c>
      <c r="C13" s="400" t="s">
        <v>724</v>
      </c>
      <c r="D13" s="401" t="str">
        <f t="shared" si="0"/>
        <v>h</v>
      </c>
      <c r="E13" s="399" t="s">
        <v>846</v>
      </c>
      <c r="F13" s="402"/>
      <c r="G13" s="415" t="s">
        <v>847</v>
      </c>
      <c r="H13" s="402"/>
      <c r="I13" s="403" t="s">
        <v>857</v>
      </c>
      <c r="J13" s="402">
        <v>0</v>
      </c>
      <c r="K13" s="404" t="s">
        <v>645</v>
      </c>
      <c r="L13" s="405" t="str">
        <f t="shared" si="1"/>
        <v/>
      </c>
      <c r="N13" s="406"/>
    </row>
    <row r="14" spans="2:14">
      <c r="B14" s="399">
        <v>9</v>
      </c>
      <c r="C14" s="400" t="s">
        <v>867</v>
      </c>
      <c r="D14" s="401" t="str">
        <f t="shared" si="0"/>
        <v>i</v>
      </c>
      <c r="E14" s="399" t="s">
        <v>846</v>
      </c>
      <c r="F14" s="402"/>
      <c r="G14" s="415" t="s">
        <v>847</v>
      </c>
      <c r="H14" s="402"/>
      <c r="I14" s="403" t="s">
        <v>950</v>
      </c>
      <c r="J14" s="402">
        <v>0</v>
      </c>
      <c r="K14" s="404" t="s">
        <v>645</v>
      </c>
      <c r="L14" s="405" t="str">
        <f t="shared" si="1"/>
        <v/>
      </c>
      <c r="N14" s="406"/>
    </row>
    <row r="15" spans="2:14">
      <c r="B15" s="399">
        <v>10</v>
      </c>
      <c r="C15" s="400" t="s">
        <v>955</v>
      </c>
      <c r="D15" s="401" t="str">
        <f t="shared" si="0"/>
        <v>j</v>
      </c>
      <c r="E15" s="399" t="s">
        <v>846</v>
      </c>
      <c r="F15" s="402"/>
      <c r="G15" s="415" t="s">
        <v>847</v>
      </c>
      <c r="H15" s="402"/>
      <c r="I15" s="403" t="s">
        <v>857</v>
      </c>
      <c r="J15" s="402">
        <v>0</v>
      </c>
      <c r="K15" s="404" t="s">
        <v>951</v>
      </c>
      <c r="L15" s="405" t="str">
        <f t="shared" si="1"/>
        <v/>
      </c>
      <c r="N15" s="406"/>
    </row>
    <row r="16" spans="2:14">
      <c r="B16" s="399">
        <v>11</v>
      </c>
      <c r="C16" s="400" t="s">
        <v>956</v>
      </c>
      <c r="D16" s="401" t="str">
        <f t="shared" si="0"/>
        <v>k</v>
      </c>
      <c r="E16" s="399" t="s">
        <v>947</v>
      </c>
      <c r="F16" s="402"/>
      <c r="G16" s="415" t="s">
        <v>847</v>
      </c>
      <c r="H16" s="402"/>
      <c r="I16" s="403" t="s">
        <v>857</v>
      </c>
      <c r="J16" s="402">
        <v>0</v>
      </c>
      <c r="K16" s="404" t="s">
        <v>645</v>
      </c>
      <c r="L16" s="405" t="str">
        <f t="shared" si="1"/>
        <v/>
      </c>
      <c r="N16" s="406"/>
    </row>
    <row r="17" spans="2:14">
      <c r="B17" s="399">
        <v>12</v>
      </c>
      <c r="C17" s="400" t="s">
        <v>957</v>
      </c>
      <c r="D17" s="401" t="str">
        <f t="shared" si="0"/>
        <v>l</v>
      </c>
      <c r="E17" s="399" t="s">
        <v>846</v>
      </c>
      <c r="F17" s="402"/>
      <c r="G17" s="415" t="s">
        <v>847</v>
      </c>
      <c r="H17" s="402"/>
      <c r="I17" s="403" t="s">
        <v>857</v>
      </c>
      <c r="J17" s="402">
        <v>0</v>
      </c>
      <c r="K17" s="404" t="s">
        <v>951</v>
      </c>
      <c r="L17" s="405" t="str">
        <f t="shared" si="1"/>
        <v/>
      </c>
      <c r="N17" s="406"/>
    </row>
    <row r="18" spans="2:14">
      <c r="B18" s="399">
        <v>13</v>
      </c>
      <c r="C18" s="400" t="s">
        <v>876</v>
      </c>
      <c r="D18" s="401" t="str">
        <f t="shared" si="0"/>
        <v>m</v>
      </c>
      <c r="E18" s="399" t="s">
        <v>947</v>
      </c>
      <c r="F18" s="402"/>
      <c r="G18" s="415" t="s">
        <v>948</v>
      </c>
      <c r="H18" s="402"/>
      <c r="I18" s="403" t="s">
        <v>857</v>
      </c>
      <c r="J18" s="402">
        <v>0</v>
      </c>
      <c r="K18" s="404" t="s">
        <v>645</v>
      </c>
      <c r="L18" s="405" t="str">
        <f t="shared" si="1"/>
        <v/>
      </c>
      <c r="N18" s="406"/>
    </row>
    <row r="19" spans="2:14">
      <c r="B19" s="399">
        <v>14</v>
      </c>
      <c r="C19" s="400" t="s">
        <v>878</v>
      </c>
      <c r="D19" s="401" t="str">
        <f t="shared" si="0"/>
        <v>n</v>
      </c>
      <c r="E19" s="399" t="s">
        <v>846</v>
      </c>
      <c r="F19" s="402"/>
      <c r="G19" s="415" t="s">
        <v>847</v>
      </c>
      <c r="H19" s="402"/>
      <c r="I19" s="403" t="s">
        <v>950</v>
      </c>
      <c r="J19" s="402">
        <v>0</v>
      </c>
      <c r="K19" s="404" t="s">
        <v>951</v>
      </c>
      <c r="L19" s="405" t="str">
        <f t="shared" si="1"/>
        <v/>
      </c>
      <c r="N19" s="406"/>
    </row>
    <row r="20" spans="2:14">
      <c r="B20" s="399">
        <v>15</v>
      </c>
      <c r="C20" s="400" t="s">
        <v>958</v>
      </c>
      <c r="D20" s="401" t="str">
        <f t="shared" si="0"/>
        <v>o</v>
      </c>
      <c r="E20" s="399" t="s">
        <v>846</v>
      </c>
      <c r="F20" s="402"/>
      <c r="G20" s="415" t="s">
        <v>948</v>
      </c>
      <c r="H20" s="402"/>
      <c r="I20" s="403" t="s">
        <v>857</v>
      </c>
      <c r="J20" s="402">
        <v>0</v>
      </c>
      <c r="K20" s="404" t="s">
        <v>951</v>
      </c>
      <c r="L20" s="405" t="str">
        <f t="shared" si="1"/>
        <v/>
      </c>
      <c r="N20" s="406"/>
    </row>
    <row r="21" spans="2:14">
      <c r="B21" s="399">
        <v>16</v>
      </c>
      <c r="C21" s="400" t="s">
        <v>959</v>
      </c>
      <c r="D21" s="401" t="str">
        <f t="shared" si="0"/>
        <v>p</v>
      </c>
      <c r="E21" s="399" t="s">
        <v>846</v>
      </c>
      <c r="F21" s="402"/>
      <c r="G21" s="415" t="s">
        <v>847</v>
      </c>
      <c r="H21" s="402"/>
      <c r="I21" s="403" t="s">
        <v>857</v>
      </c>
      <c r="J21" s="402">
        <v>0</v>
      </c>
      <c r="K21" s="404" t="s">
        <v>645</v>
      </c>
      <c r="L21" s="405" t="str">
        <f t="shared" si="1"/>
        <v/>
      </c>
      <c r="N21" s="406"/>
    </row>
    <row r="22" spans="2:14">
      <c r="B22" s="399">
        <v>17</v>
      </c>
      <c r="C22" s="400" t="s">
        <v>960</v>
      </c>
      <c r="D22" s="401" t="str">
        <f t="shared" si="0"/>
        <v>q</v>
      </c>
      <c r="E22" s="399" t="s">
        <v>947</v>
      </c>
      <c r="F22" s="402"/>
      <c r="G22" s="415" t="s">
        <v>847</v>
      </c>
      <c r="H22" s="402"/>
      <c r="I22" s="403" t="s">
        <v>950</v>
      </c>
      <c r="J22" s="402">
        <v>0</v>
      </c>
      <c r="K22" s="404" t="s">
        <v>951</v>
      </c>
      <c r="L22" s="405" t="str">
        <f t="shared" si="1"/>
        <v/>
      </c>
      <c r="N22" s="406"/>
    </row>
    <row r="23" spans="2:14">
      <c r="B23" s="399">
        <v>18</v>
      </c>
      <c r="C23" s="400" t="s">
        <v>961</v>
      </c>
      <c r="D23" s="401" t="str">
        <f t="shared" si="0"/>
        <v>r</v>
      </c>
      <c r="E23" s="399" t="s">
        <v>947</v>
      </c>
      <c r="F23" s="407"/>
      <c r="G23" s="415" t="s">
        <v>948</v>
      </c>
      <c r="H23" s="407"/>
      <c r="I23" s="403" t="s">
        <v>950</v>
      </c>
      <c r="J23" s="407"/>
      <c r="K23" s="404" t="s">
        <v>951</v>
      </c>
      <c r="L23" s="400">
        <v>1</v>
      </c>
      <c r="N23" s="406"/>
    </row>
    <row r="24" spans="2:14">
      <c r="B24" s="399">
        <v>19</v>
      </c>
      <c r="C24" s="400" t="s">
        <v>962</v>
      </c>
      <c r="D24" s="401" t="str">
        <f t="shared" si="0"/>
        <v>s</v>
      </c>
      <c r="E24" s="399" t="s">
        <v>846</v>
      </c>
      <c r="F24" s="407"/>
      <c r="G24" s="415" t="s">
        <v>963</v>
      </c>
      <c r="H24" s="407"/>
      <c r="I24" s="403" t="s">
        <v>857</v>
      </c>
      <c r="J24" s="407"/>
      <c r="K24" s="404" t="s">
        <v>645</v>
      </c>
      <c r="L24" s="400">
        <v>2</v>
      </c>
      <c r="N24" s="406"/>
    </row>
    <row r="25" spans="2:14">
      <c r="B25" s="399">
        <v>20</v>
      </c>
      <c r="C25" s="400" t="s">
        <v>964</v>
      </c>
      <c r="D25" s="401" t="str">
        <f t="shared" si="0"/>
        <v>t</v>
      </c>
      <c r="E25" s="399" t="s">
        <v>947</v>
      </c>
      <c r="F25" s="407"/>
      <c r="G25" s="415" t="s">
        <v>847</v>
      </c>
      <c r="H25" s="407"/>
      <c r="I25" s="403" t="s">
        <v>857</v>
      </c>
      <c r="J25" s="407"/>
      <c r="K25" s="404" t="s">
        <v>645</v>
      </c>
      <c r="L25" s="400">
        <v>3</v>
      </c>
      <c r="N25" s="406"/>
    </row>
    <row r="26" spans="2:14">
      <c r="B26" s="399">
        <v>21</v>
      </c>
      <c r="C26" s="400" t="s">
        <v>965</v>
      </c>
      <c r="D26" s="401" t="str">
        <f t="shared" si="0"/>
        <v>u</v>
      </c>
      <c r="E26" s="399" t="s">
        <v>846</v>
      </c>
      <c r="F26" s="407"/>
      <c r="G26" s="415" t="s">
        <v>847</v>
      </c>
      <c r="H26" s="407"/>
      <c r="I26" s="403" t="s">
        <v>857</v>
      </c>
      <c r="J26" s="407"/>
      <c r="K26" s="404" t="s">
        <v>951</v>
      </c>
      <c r="L26" s="400">
        <v>4</v>
      </c>
      <c r="N26" s="406"/>
    </row>
    <row r="27" spans="2:14">
      <c r="B27" s="399">
        <v>22</v>
      </c>
      <c r="C27" s="400" t="s">
        <v>966</v>
      </c>
      <c r="D27" s="401" t="str">
        <f t="shared" si="0"/>
        <v>v</v>
      </c>
      <c r="E27" s="399" t="s">
        <v>846</v>
      </c>
      <c r="F27" s="407"/>
      <c r="G27" s="415" t="s">
        <v>869</v>
      </c>
      <c r="H27" s="407"/>
      <c r="I27" s="403" t="s">
        <v>950</v>
      </c>
      <c r="J27" s="407"/>
      <c r="K27" s="404" t="s">
        <v>645</v>
      </c>
      <c r="L27" s="400">
        <v>5</v>
      </c>
      <c r="N27" s="406"/>
    </row>
    <row r="28" spans="2:14">
      <c r="B28" s="399">
        <v>23</v>
      </c>
      <c r="C28" s="400" t="s">
        <v>967</v>
      </c>
      <c r="D28" s="401" t="str">
        <f t="shared" si="0"/>
        <v>w</v>
      </c>
      <c r="E28" s="399" t="s">
        <v>846</v>
      </c>
      <c r="F28" s="407"/>
      <c r="G28" s="415" t="s">
        <v>847</v>
      </c>
      <c r="H28" s="407"/>
      <c r="I28" s="403" t="s">
        <v>857</v>
      </c>
      <c r="J28" s="407"/>
      <c r="K28" s="404" t="s">
        <v>951</v>
      </c>
      <c r="L28" s="400">
        <v>6</v>
      </c>
      <c r="N28" s="406"/>
    </row>
    <row r="29" spans="2:14">
      <c r="B29" s="399">
        <v>24</v>
      </c>
      <c r="C29" s="400" t="s">
        <v>968</v>
      </c>
      <c r="D29" s="401" t="str">
        <f t="shared" si="0"/>
        <v>x</v>
      </c>
      <c r="E29" s="399" t="s">
        <v>947</v>
      </c>
      <c r="F29" s="407"/>
      <c r="G29" s="415" t="s">
        <v>847</v>
      </c>
      <c r="H29" s="407"/>
      <c r="I29" s="403" t="s">
        <v>857</v>
      </c>
      <c r="J29" s="407"/>
      <c r="K29" s="404" t="s">
        <v>645</v>
      </c>
      <c r="L29" s="400">
        <v>7</v>
      </c>
      <c r="N29" s="406"/>
    </row>
    <row r="30" spans="2:14">
      <c r="B30" s="399">
        <v>25</v>
      </c>
      <c r="C30" s="400" t="s">
        <v>969</v>
      </c>
      <c r="D30" s="401" t="str">
        <f t="shared" si="0"/>
        <v>y</v>
      </c>
      <c r="E30" s="399" t="s">
        <v>846</v>
      </c>
      <c r="F30" s="407"/>
      <c r="G30" s="415" t="s">
        <v>847</v>
      </c>
      <c r="H30" s="407"/>
      <c r="I30" s="403" t="s">
        <v>857</v>
      </c>
      <c r="J30" s="407"/>
      <c r="K30" s="404" t="s">
        <v>951</v>
      </c>
      <c r="L30" s="400">
        <v>8</v>
      </c>
      <c r="N30" s="406"/>
    </row>
    <row r="31" spans="2:14">
      <c r="B31" s="399">
        <v>26</v>
      </c>
      <c r="C31" s="400" t="s">
        <v>970</v>
      </c>
      <c r="D31" s="401" t="str">
        <f t="shared" si="0"/>
        <v>z</v>
      </c>
      <c r="E31" s="399" t="s">
        <v>846</v>
      </c>
      <c r="F31" s="407"/>
      <c r="G31" s="415" t="s">
        <v>948</v>
      </c>
      <c r="H31" s="407"/>
      <c r="I31" s="403" t="s">
        <v>950</v>
      </c>
      <c r="J31" s="407"/>
      <c r="K31" s="404" t="s">
        <v>645</v>
      </c>
      <c r="L31" s="400">
        <v>1</v>
      </c>
      <c r="N31" s="406"/>
    </row>
    <row r="32" spans="2:14">
      <c r="B32" s="399">
        <v>27</v>
      </c>
      <c r="C32" s="400" t="s">
        <v>897</v>
      </c>
      <c r="D32" s="401" t="str">
        <f t="shared" si="0"/>
        <v>x</v>
      </c>
      <c r="E32" s="399" t="s">
        <v>947</v>
      </c>
      <c r="F32" s="407"/>
      <c r="G32" s="415" t="s">
        <v>847</v>
      </c>
      <c r="H32" s="407"/>
      <c r="I32" s="403" t="s">
        <v>857</v>
      </c>
      <c r="J32" s="407"/>
      <c r="K32" s="404" t="s">
        <v>951</v>
      </c>
      <c r="L32" s="400">
        <v>2</v>
      </c>
      <c r="N32" s="406"/>
    </row>
    <row r="33" spans="2:14">
      <c r="B33" s="399">
        <v>28</v>
      </c>
      <c r="C33" s="400" t="s">
        <v>971</v>
      </c>
      <c r="D33" s="401" t="str">
        <f t="shared" si="0"/>
        <v>aa</v>
      </c>
      <c r="E33" s="399" t="s">
        <v>846</v>
      </c>
      <c r="F33" s="407"/>
      <c r="G33" s="415" t="s">
        <v>847</v>
      </c>
      <c r="H33" s="407"/>
      <c r="I33" s="403" t="s">
        <v>950</v>
      </c>
      <c r="J33" s="407"/>
      <c r="K33" s="404" t="s">
        <v>645</v>
      </c>
      <c r="L33" s="400">
        <v>3</v>
      </c>
      <c r="N33" s="406"/>
    </row>
    <row r="34" spans="2:14">
      <c r="B34" s="399">
        <v>29</v>
      </c>
      <c r="C34" s="400" t="s">
        <v>972</v>
      </c>
      <c r="D34" s="401" t="str">
        <f t="shared" si="0"/>
        <v>ab</v>
      </c>
      <c r="E34" s="399" t="s">
        <v>947</v>
      </c>
      <c r="F34" s="407"/>
      <c r="G34" s="415" t="s">
        <v>948</v>
      </c>
      <c r="H34" s="407"/>
      <c r="I34" s="403" t="s">
        <v>950</v>
      </c>
      <c r="J34" s="407"/>
      <c r="K34" s="404" t="s">
        <v>645</v>
      </c>
      <c r="L34" s="400">
        <v>4</v>
      </c>
      <c r="N34" s="406"/>
    </row>
    <row r="35" spans="2:14">
      <c r="B35" s="399">
        <v>30</v>
      </c>
      <c r="C35" s="400" t="s">
        <v>973</v>
      </c>
      <c r="D35" s="401" t="str">
        <f t="shared" si="0"/>
        <v>ac</v>
      </c>
      <c r="E35" s="399" t="s">
        <v>846</v>
      </c>
      <c r="F35" s="407"/>
      <c r="G35" s="415" t="s">
        <v>869</v>
      </c>
      <c r="H35" s="407"/>
      <c r="I35" s="403" t="s">
        <v>950</v>
      </c>
      <c r="J35" s="407"/>
      <c r="K35" s="404" t="s">
        <v>645</v>
      </c>
      <c r="L35" s="400">
        <v>5</v>
      </c>
      <c r="N35" s="406"/>
    </row>
    <row r="36" spans="2:14">
      <c r="B36" s="399">
        <v>31</v>
      </c>
      <c r="C36" s="400" t="s">
        <v>974</v>
      </c>
      <c r="D36" s="401" t="str">
        <f t="shared" si="0"/>
        <v>ad</v>
      </c>
      <c r="E36" s="399" t="s">
        <v>846</v>
      </c>
      <c r="F36" s="407"/>
      <c r="G36" s="415" t="s">
        <v>948</v>
      </c>
      <c r="H36" s="407"/>
      <c r="I36" s="403" t="s">
        <v>950</v>
      </c>
      <c r="J36" s="407"/>
      <c r="K36" s="404" t="s">
        <v>645</v>
      </c>
      <c r="L36" s="400">
        <v>6</v>
      </c>
      <c r="N36" s="406"/>
    </row>
    <row r="37" spans="2:14">
      <c r="B37" s="399">
        <v>32</v>
      </c>
      <c r="C37" s="400" t="s">
        <v>975</v>
      </c>
      <c r="D37" s="401" t="str">
        <f t="shared" si="0"/>
        <v>ae</v>
      </c>
      <c r="E37" s="399" t="s">
        <v>846</v>
      </c>
      <c r="F37" s="407"/>
      <c r="G37" s="415" t="s">
        <v>948</v>
      </c>
      <c r="H37" s="407"/>
      <c r="I37" s="403" t="s">
        <v>950</v>
      </c>
      <c r="J37" s="407"/>
      <c r="K37" s="404" t="s">
        <v>951</v>
      </c>
      <c r="L37" s="400">
        <v>7</v>
      </c>
      <c r="N37" s="406"/>
    </row>
    <row r="38" spans="2:14">
      <c r="B38" s="399">
        <v>33</v>
      </c>
      <c r="C38" s="400" t="s">
        <v>976</v>
      </c>
      <c r="D38" s="401" t="str">
        <f t="shared" si="0"/>
        <v>af</v>
      </c>
      <c r="E38" s="399" t="s">
        <v>947</v>
      </c>
      <c r="F38" s="407"/>
      <c r="G38" s="415" t="s">
        <v>847</v>
      </c>
      <c r="H38" s="407"/>
      <c r="I38" s="403" t="s">
        <v>857</v>
      </c>
      <c r="J38" s="407"/>
      <c r="K38" s="404" t="s">
        <v>645</v>
      </c>
      <c r="L38" s="400">
        <v>8</v>
      </c>
      <c r="N38" s="406"/>
    </row>
    <row r="39" spans="2:14">
      <c r="B39" s="399">
        <v>34</v>
      </c>
      <c r="C39" s="408" t="s">
        <v>977</v>
      </c>
      <c r="D39" s="401"/>
      <c r="E39" s="399" t="s">
        <v>846</v>
      </c>
      <c r="F39" s="402"/>
      <c r="G39" s="415" t="s">
        <v>847</v>
      </c>
      <c r="H39" s="402"/>
      <c r="I39" s="403" t="s">
        <v>857</v>
      </c>
      <c r="J39" s="402">
        <v>0</v>
      </c>
      <c r="K39" s="404" t="s">
        <v>978</v>
      </c>
      <c r="L39" s="405" t="str">
        <f t="shared" ref="L39:L40" si="2">IF(OR(F39="",H39=""),"",(H39+IF(F39&gt;H39,1,0)-F39-J39)*24)</f>
        <v/>
      </c>
      <c r="N39" s="406"/>
    </row>
    <row r="40" spans="2:14">
      <c r="B40" s="399"/>
      <c r="C40" s="409" t="s">
        <v>812</v>
      </c>
      <c r="D40" s="401"/>
      <c r="E40" s="399" t="s">
        <v>846</v>
      </c>
      <c r="F40" s="402"/>
      <c r="G40" s="415" t="s">
        <v>948</v>
      </c>
      <c r="H40" s="402"/>
      <c r="I40" s="403" t="s">
        <v>857</v>
      </c>
      <c r="J40" s="402">
        <v>0</v>
      </c>
      <c r="K40" s="404" t="s">
        <v>979</v>
      </c>
      <c r="L40" s="405" t="str">
        <f t="shared" si="2"/>
        <v/>
      </c>
      <c r="N40" s="406"/>
    </row>
    <row r="41" spans="2:14">
      <c r="B41" s="399"/>
      <c r="C41" s="410" t="s">
        <v>812</v>
      </c>
      <c r="D41" s="401" t="str">
        <f>C39</f>
        <v>ag</v>
      </c>
      <c r="E41" s="399" t="s">
        <v>846</v>
      </c>
      <c r="F41" s="402" t="s">
        <v>980</v>
      </c>
      <c r="G41" s="415" t="s">
        <v>847</v>
      </c>
      <c r="H41" s="402" t="s">
        <v>812</v>
      </c>
      <c r="I41" s="403" t="s">
        <v>857</v>
      </c>
      <c r="J41" s="402" t="s">
        <v>980</v>
      </c>
      <c r="K41" s="404" t="s">
        <v>951</v>
      </c>
      <c r="L41" s="405" t="str">
        <f>IF(OR(L39="",L40=""),"",L39+L40)</f>
        <v/>
      </c>
      <c r="N41" s="406" t="s">
        <v>909</v>
      </c>
    </row>
    <row r="42" spans="2:14">
      <c r="B42" s="399"/>
      <c r="C42" s="408" t="s">
        <v>981</v>
      </c>
      <c r="D42" s="401"/>
      <c r="E42" s="399" t="s">
        <v>846</v>
      </c>
      <c r="F42" s="402"/>
      <c r="G42" s="415" t="s">
        <v>847</v>
      </c>
      <c r="H42" s="402"/>
      <c r="I42" s="403" t="s">
        <v>857</v>
      </c>
      <c r="J42" s="402">
        <v>0</v>
      </c>
      <c r="K42" s="404" t="s">
        <v>645</v>
      </c>
      <c r="L42" s="405" t="str">
        <f t="shared" ref="L42:L43" si="3">IF(OR(F42="",H42=""),"",(H42+IF(F42&gt;H42,1,0)-F42-J42)*24)</f>
        <v/>
      </c>
      <c r="N42" s="406"/>
    </row>
    <row r="43" spans="2:14">
      <c r="B43" s="399">
        <v>35</v>
      </c>
      <c r="C43" s="409" t="s">
        <v>812</v>
      </c>
      <c r="D43" s="401"/>
      <c r="E43" s="399" t="s">
        <v>947</v>
      </c>
      <c r="F43" s="402"/>
      <c r="G43" s="415" t="s">
        <v>847</v>
      </c>
      <c r="H43" s="402"/>
      <c r="I43" s="403" t="s">
        <v>857</v>
      </c>
      <c r="J43" s="402">
        <v>0</v>
      </c>
      <c r="K43" s="404" t="s">
        <v>951</v>
      </c>
      <c r="L43" s="405" t="str">
        <f t="shared" si="3"/>
        <v/>
      </c>
      <c r="N43" s="406"/>
    </row>
    <row r="44" spans="2:14">
      <c r="B44" s="399"/>
      <c r="C44" s="410" t="s">
        <v>980</v>
      </c>
      <c r="D44" s="401" t="str">
        <f>C42</f>
        <v>ah</v>
      </c>
      <c r="E44" s="399" t="s">
        <v>947</v>
      </c>
      <c r="F44" s="402" t="s">
        <v>812</v>
      </c>
      <c r="G44" s="415" t="s">
        <v>948</v>
      </c>
      <c r="H44" s="402" t="s">
        <v>812</v>
      </c>
      <c r="I44" s="403" t="s">
        <v>950</v>
      </c>
      <c r="J44" s="402" t="s">
        <v>980</v>
      </c>
      <c r="K44" s="404" t="s">
        <v>645</v>
      </c>
      <c r="L44" s="405" t="str">
        <f>IF(OR(L42="",L43=""),"",L42+L43)</f>
        <v/>
      </c>
      <c r="N44" s="406" t="s">
        <v>982</v>
      </c>
    </row>
    <row r="45" spans="2:14">
      <c r="B45" s="399"/>
      <c r="C45" s="408" t="s">
        <v>983</v>
      </c>
      <c r="D45" s="401"/>
      <c r="E45" s="399" t="s">
        <v>947</v>
      </c>
      <c r="F45" s="402"/>
      <c r="G45" s="415" t="s">
        <v>847</v>
      </c>
      <c r="H45" s="402"/>
      <c r="I45" s="403" t="s">
        <v>857</v>
      </c>
      <c r="J45" s="402">
        <v>0</v>
      </c>
      <c r="K45" s="404" t="s">
        <v>884</v>
      </c>
      <c r="L45" s="405" t="str">
        <f t="shared" ref="L45:L46" si="4">IF(OR(F45="",H45=""),"",(H45+IF(F45&gt;H45,1,0)-F45-J45)*24)</f>
        <v/>
      </c>
      <c r="N45" s="406"/>
    </row>
    <row r="46" spans="2:14">
      <c r="B46" s="399">
        <v>36</v>
      </c>
      <c r="C46" s="409" t="s">
        <v>812</v>
      </c>
      <c r="D46" s="401"/>
      <c r="E46" s="399" t="s">
        <v>947</v>
      </c>
      <c r="F46" s="402"/>
      <c r="G46" s="415" t="s">
        <v>847</v>
      </c>
      <c r="H46" s="402"/>
      <c r="I46" s="403" t="s">
        <v>857</v>
      </c>
      <c r="J46" s="402">
        <v>0</v>
      </c>
      <c r="K46" s="404" t="s">
        <v>645</v>
      </c>
      <c r="L46" s="405" t="str">
        <f t="shared" si="4"/>
        <v/>
      </c>
      <c r="N46" s="406"/>
    </row>
    <row r="47" spans="2:14">
      <c r="B47" s="399"/>
      <c r="C47" s="410" t="s">
        <v>812</v>
      </c>
      <c r="D47" s="401" t="str">
        <f>C45</f>
        <v>ai</v>
      </c>
      <c r="E47" s="399" t="s">
        <v>947</v>
      </c>
      <c r="F47" s="402" t="s">
        <v>980</v>
      </c>
      <c r="G47" s="415" t="s">
        <v>847</v>
      </c>
      <c r="H47" s="402" t="s">
        <v>980</v>
      </c>
      <c r="I47" s="403" t="s">
        <v>857</v>
      </c>
      <c r="J47" s="402" t="s">
        <v>980</v>
      </c>
      <c r="K47" s="404" t="s">
        <v>645</v>
      </c>
      <c r="L47" s="405" t="str">
        <f>IF(OR(L45="",L46=""),"",L45+L46)</f>
        <v/>
      </c>
      <c r="N47" s="406" t="s">
        <v>982</v>
      </c>
    </row>
    <row r="49" spans="3:14" ht="49.5" customHeight="1">
      <c r="C49" s="1090" t="s">
        <v>921</v>
      </c>
      <c r="D49" s="1090"/>
      <c r="E49" s="1090"/>
      <c r="F49" s="1090"/>
      <c r="G49" s="1090"/>
      <c r="H49" s="1090"/>
      <c r="I49" s="1090"/>
      <c r="J49" s="1090"/>
      <c r="K49" s="1090"/>
      <c r="L49" s="1090"/>
      <c r="M49" s="1090"/>
      <c r="N49" s="1090"/>
    </row>
    <row r="50" spans="3:14" ht="50.25" customHeight="1">
      <c r="C50" s="1090" t="s">
        <v>922</v>
      </c>
      <c r="D50" s="1090"/>
      <c r="E50" s="1090"/>
      <c r="F50" s="1090"/>
      <c r="G50" s="1090"/>
      <c r="H50" s="1090"/>
      <c r="I50" s="1090"/>
      <c r="J50" s="1090"/>
      <c r="K50" s="1090"/>
      <c r="L50" s="1090"/>
      <c r="M50" s="1090"/>
      <c r="N50" s="1090"/>
    </row>
    <row r="51" spans="3:14">
      <c r="C51" s="395" t="s">
        <v>923</v>
      </c>
      <c r="D51" s="395"/>
    </row>
    <row r="52" spans="3:14">
      <c r="C52" s="395" t="s">
        <v>924</v>
      </c>
      <c r="D52" s="395"/>
    </row>
  </sheetData>
  <sheetProtection insertRows="0" deleteRows="0"/>
  <mergeCells count="4">
    <mergeCell ref="F4:L4"/>
    <mergeCell ref="N4:N5"/>
    <mergeCell ref="C49:N49"/>
    <mergeCell ref="C50:N50"/>
  </mergeCells>
  <phoneticPr fontId="4"/>
  <printOptions horizontalCentered="1"/>
  <pageMargins left="0.70866141732283472" right="0.70866141732283472" top="0.55118110236220474" bottom="0.35433070866141736" header="0.31496062992125984" footer="0.31496062992125984"/>
  <pageSetup paperSize="9"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50"/>
  <sheetViews>
    <sheetView showGridLines="0" view="pageBreakPreview" zoomScale="50" zoomScaleNormal="55" zoomScaleSheetLayoutView="50" workbookViewId="0"/>
  </sheetViews>
  <sheetFormatPr defaultColWidth="4.5" defaultRowHeight="14.25"/>
  <cols>
    <col min="1" max="1" width="0.875" style="289" customWidth="1"/>
    <col min="2" max="2" width="5.75" style="289" customWidth="1"/>
    <col min="3" max="4" width="8.125" style="289" customWidth="1"/>
    <col min="5" max="8" width="3.25" style="289" hidden="1" customWidth="1"/>
    <col min="9" max="10" width="3.25" style="289" customWidth="1"/>
    <col min="11" max="62" width="5.75" style="289" customWidth="1"/>
    <col min="63" max="63" width="1.125" style="289" customWidth="1"/>
    <col min="64" max="16384" width="4.5" style="289"/>
  </cols>
  <sheetData>
    <row r="1" spans="2:67" s="252" customFormat="1" ht="20.25" customHeight="1">
      <c r="C1" s="253" t="s">
        <v>641</v>
      </c>
      <c r="D1" s="253"/>
      <c r="E1" s="253"/>
      <c r="F1" s="253"/>
      <c r="G1" s="253"/>
      <c r="H1" s="253"/>
      <c r="I1" s="253"/>
      <c r="J1" s="253"/>
      <c r="M1" s="254" t="s">
        <v>642</v>
      </c>
      <c r="P1" s="253"/>
      <c r="Q1" s="253"/>
      <c r="R1" s="253"/>
      <c r="S1" s="253"/>
      <c r="T1" s="253"/>
      <c r="U1" s="253"/>
      <c r="V1" s="253"/>
      <c r="W1" s="253"/>
      <c r="AS1" s="255" t="s">
        <v>643</v>
      </c>
      <c r="AT1" s="1058" t="s">
        <v>644</v>
      </c>
      <c r="AU1" s="1059"/>
      <c r="AV1" s="1059"/>
      <c r="AW1" s="1059"/>
      <c r="AX1" s="1059"/>
      <c r="AY1" s="1059"/>
      <c r="AZ1" s="1059"/>
      <c r="BA1" s="1059"/>
      <c r="BB1" s="1059"/>
      <c r="BC1" s="1059"/>
      <c r="BD1" s="1059"/>
      <c r="BE1" s="1059"/>
      <c r="BF1" s="1059"/>
      <c r="BG1" s="1059"/>
      <c r="BH1" s="1059"/>
      <c r="BI1" s="1059"/>
      <c r="BJ1" s="255" t="s">
        <v>645</v>
      </c>
    </row>
    <row r="2" spans="2:67" s="256" customFormat="1" ht="20.25" customHeight="1">
      <c r="J2" s="254"/>
      <c r="M2" s="254"/>
      <c r="N2" s="254"/>
      <c r="P2" s="255"/>
      <c r="Q2" s="255"/>
      <c r="R2" s="255"/>
      <c r="S2" s="255"/>
      <c r="T2" s="255"/>
      <c r="U2" s="255"/>
      <c r="V2" s="255"/>
      <c r="W2" s="255"/>
      <c r="AB2" s="257" t="s">
        <v>646</v>
      </c>
      <c r="AC2" s="1060">
        <v>3</v>
      </c>
      <c r="AD2" s="1060"/>
      <c r="AE2" s="257" t="s">
        <v>647</v>
      </c>
      <c r="AF2" s="1061">
        <f>IF(AC2=0,"",YEAR(DATE(2018+AC2,1,1)))</f>
        <v>2021</v>
      </c>
      <c r="AG2" s="1061"/>
      <c r="AH2" s="258" t="s">
        <v>648</v>
      </c>
      <c r="AI2" s="258" t="s">
        <v>649</v>
      </c>
      <c r="AJ2" s="1060">
        <v>4</v>
      </c>
      <c r="AK2" s="1060"/>
      <c r="AL2" s="258" t="s">
        <v>650</v>
      </c>
      <c r="AS2" s="255" t="s">
        <v>651</v>
      </c>
      <c r="AT2" s="1060" t="s">
        <v>652</v>
      </c>
      <c r="AU2" s="1060"/>
      <c r="AV2" s="1060"/>
      <c r="AW2" s="1060"/>
      <c r="AX2" s="1060"/>
      <c r="AY2" s="1060"/>
      <c r="AZ2" s="1060"/>
      <c r="BA2" s="1060"/>
      <c r="BB2" s="1060"/>
      <c r="BC2" s="1060"/>
      <c r="BD2" s="1060"/>
      <c r="BE2" s="1060"/>
      <c r="BF2" s="1060"/>
      <c r="BG2" s="1060"/>
      <c r="BH2" s="1060"/>
      <c r="BI2" s="1060"/>
      <c r="BJ2" s="255" t="s">
        <v>653</v>
      </c>
      <c r="BK2" s="255"/>
      <c r="BL2" s="255"/>
      <c r="BM2" s="255"/>
    </row>
    <row r="3" spans="2:67" s="256" customFormat="1" ht="20.25" customHeight="1">
      <c r="J3" s="254"/>
      <c r="M3" s="254"/>
      <c r="O3" s="255"/>
      <c r="P3" s="255"/>
      <c r="Q3" s="255"/>
      <c r="R3" s="255"/>
      <c r="S3" s="255"/>
      <c r="T3" s="255"/>
      <c r="U3" s="255"/>
      <c r="AC3" s="259"/>
      <c r="AD3" s="259"/>
      <c r="AE3" s="260"/>
      <c r="AF3" s="261"/>
      <c r="AG3" s="260"/>
      <c r="BD3" s="262" t="s">
        <v>654</v>
      </c>
      <c r="BE3" s="1062" t="s">
        <v>655</v>
      </c>
      <c r="BF3" s="1063"/>
      <c r="BG3" s="1063"/>
      <c r="BH3" s="1064"/>
      <c r="BI3" s="255"/>
    </row>
    <row r="4" spans="2:67" s="256" customFormat="1" ht="20.25" customHeight="1">
      <c r="B4" s="263"/>
      <c r="C4" s="263"/>
      <c r="D4" s="263"/>
      <c r="E4" s="263"/>
      <c r="F4" s="263"/>
      <c r="G4" s="263"/>
      <c r="H4" s="263"/>
      <c r="I4" s="263"/>
      <c r="J4" s="264"/>
      <c r="K4" s="263"/>
      <c r="L4" s="263"/>
      <c r="M4" s="264"/>
      <c r="N4" s="263"/>
      <c r="O4" s="265"/>
      <c r="P4" s="265"/>
      <c r="Q4" s="265"/>
      <c r="R4" s="265"/>
      <c r="S4" s="265"/>
      <c r="T4" s="265"/>
      <c r="U4" s="265"/>
      <c r="V4" s="263"/>
      <c r="W4" s="263"/>
      <c r="X4" s="263"/>
      <c r="Y4" s="263"/>
      <c r="Z4" s="263"/>
      <c r="AA4" s="263"/>
      <c r="AB4" s="263"/>
      <c r="AC4" s="266"/>
      <c r="AD4" s="266"/>
      <c r="AE4" s="267"/>
      <c r="AF4" s="268"/>
      <c r="AG4" s="267"/>
      <c r="AH4" s="263"/>
      <c r="AI4" s="263"/>
      <c r="AJ4" s="263"/>
      <c r="AK4" s="263"/>
      <c r="AL4" s="263"/>
      <c r="AM4" s="263"/>
      <c r="AN4" s="263"/>
      <c r="AO4" s="263"/>
      <c r="AP4" s="263"/>
      <c r="AQ4" s="263"/>
      <c r="AR4" s="263"/>
      <c r="BD4" s="262" t="s">
        <v>656</v>
      </c>
      <c r="BE4" s="1062" t="s">
        <v>657</v>
      </c>
      <c r="BF4" s="1063"/>
      <c r="BG4" s="1063"/>
      <c r="BH4" s="1064"/>
      <c r="BI4" s="255"/>
    </row>
    <row r="5" spans="2:67" s="256" customFormat="1" ht="9" customHeight="1">
      <c r="B5" s="263"/>
      <c r="C5" s="263"/>
      <c r="D5" s="263"/>
      <c r="E5" s="263"/>
      <c r="F5" s="263"/>
      <c r="G5" s="263"/>
      <c r="H5" s="263"/>
      <c r="I5" s="263"/>
      <c r="J5" s="264"/>
      <c r="K5" s="263"/>
      <c r="L5" s="263"/>
      <c r="M5" s="264"/>
      <c r="N5" s="263"/>
      <c r="O5" s="265"/>
      <c r="P5" s="265"/>
      <c r="Q5" s="265"/>
      <c r="R5" s="265"/>
      <c r="S5" s="265"/>
      <c r="T5" s="265"/>
      <c r="U5" s="265"/>
      <c r="V5" s="263"/>
      <c r="W5" s="263"/>
      <c r="X5" s="263"/>
      <c r="Y5" s="263"/>
      <c r="Z5" s="263"/>
      <c r="AA5" s="263"/>
      <c r="AB5" s="263"/>
      <c r="AC5" s="269"/>
      <c r="AD5" s="269"/>
      <c r="AE5" s="263"/>
      <c r="AF5" s="263"/>
      <c r="AG5" s="263"/>
      <c r="AH5" s="263"/>
      <c r="AI5" s="263"/>
      <c r="AJ5" s="270"/>
      <c r="AK5" s="270"/>
      <c r="AL5" s="270"/>
      <c r="AM5" s="270"/>
      <c r="AN5" s="270"/>
      <c r="AO5" s="270"/>
      <c r="AP5" s="270"/>
      <c r="AQ5" s="270"/>
      <c r="AR5" s="270"/>
      <c r="AS5" s="252"/>
      <c r="AT5" s="252"/>
      <c r="AU5" s="252"/>
      <c r="AV5" s="252"/>
      <c r="AW5" s="252"/>
      <c r="AX5" s="252"/>
      <c r="AY5" s="252"/>
      <c r="AZ5" s="252"/>
      <c r="BA5" s="252"/>
      <c r="BB5" s="252"/>
      <c r="BC5" s="252"/>
      <c r="BD5" s="252"/>
      <c r="BE5" s="252"/>
      <c r="BF5" s="252"/>
      <c r="BG5" s="252"/>
      <c r="BH5" s="271"/>
      <c r="BI5" s="271"/>
    </row>
    <row r="6" spans="2:67" s="256" customFormat="1" ht="21" customHeight="1">
      <c r="B6" s="272"/>
      <c r="C6" s="273"/>
      <c r="D6" s="273"/>
      <c r="E6" s="273"/>
      <c r="F6" s="273"/>
      <c r="G6" s="273"/>
      <c r="H6" s="273"/>
      <c r="I6" s="273"/>
      <c r="J6" s="273"/>
      <c r="K6" s="274"/>
      <c r="L6" s="274"/>
      <c r="M6" s="274"/>
      <c r="N6" s="275"/>
      <c r="O6" s="274"/>
      <c r="P6" s="274"/>
      <c r="Q6" s="274"/>
      <c r="R6" s="263"/>
      <c r="S6" s="263"/>
      <c r="T6" s="263"/>
      <c r="U6" s="263"/>
      <c r="V6" s="263"/>
      <c r="W6" s="263"/>
      <c r="X6" s="263"/>
      <c r="Y6" s="263"/>
      <c r="Z6" s="263"/>
      <c r="AA6" s="263"/>
      <c r="AB6" s="263"/>
      <c r="AC6" s="263"/>
      <c r="AD6" s="263"/>
      <c r="AE6" s="263"/>
      <c r="AF6" s="263"/>
      <c r="AG6" s="263"/>
      <c r="AH6" s="263"/>
      <c r="AI6" s="263"/>
      <c r="AJ6" s="270"/>
      <c r="AK6" s="270"/>
      <c r="AL6" s="270"/>
      <c r="AM6" s="270"/>
      <c r="AN6" s="270"/>
      <c r="AO6" s="270" t="s">
        <v>658</v>
      </c>
      <c r="AP6" s="270"/>
      <c r="AQ6" s="270"/>
      <c r="AR6" s="270"/>
      <c r="AS6" s="252"/>
      <c r="AT6" s="252"/>
      <c r="AU6" s="252"/>
      <c r="AW6" s="276"/>
      <c r="AX6" s="276"/>
      <c r="AY6" s="277"/>
      <c r="AZ6" s="252"/>
      <c r="BA6" s="1085">
        <v>40</v>
      </c>
      <c r="BB6" s="1086"/>
      <c r="BC6" s="277" t="s">
        <v>659</v>
      </c>
      <c r="BD6" s="252"/>
      <c r="BE6" s="1085">
        <v>160</v>
      </c>
      <c r="BF6" s="1086"/>
      <c r="BG6" s="277" t="s">
        <v>660</v>
      </c>
      <c r="BH6" s="252"/>
      <c r="BI6" s="271"/>
    </row>
    <row r="7" spans="2:67" s="256" customFormat="1" ht="5.25" customHeight="1">
      <c r="B7" s="272"/>
      <c r="C7" s="278"/>
      <c r="D7" s="278"/>
      <c r="E7" s="278"/>
      <c r="F7" s="278"/>
      <c r="G7" s="278"/>
      <c r="H7" s="278"/>
      <c r="I7" s="278"/>
      <c r="J7" s="274"/>
      <c r="K7" s="274"/>
      <c r="L7" s="274"/>
      <c r="M7" s="275"/>
      <c r="N7" s="274"/>
      <c r="O7" s="274"/>
      <c r="P7" s="274"/>
      <c r="Q7" s="274"/>
      <c r="R7" s="263"/>
      <c r="S7" s="263"/>
      <c r="T7" s="263"/>
      <c r="U7" s="263"/>
      <c r="V7" s="263"/>
      <c r="W7" s="263"/>
      <c r="X7" s="263"/>
      <c r="Y7" s="263"/>
      <c r="Z7" s="263"/>
      <c r="AA7" s="263"/>
      <c r="AB7" s="263"/>
      <c r="AC7" s="263"/>
      <c r="AD7" s="263"/>
      <c r="AE7" s="263"/>
      <c r="AF7" s="263"/>
      <c r="AG7" s="263"/>
      <c r="AH7" s="263"/>
      <c r="AI7" s="263"/>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9"/>
      <c r="BI7" s="279"/>
      <c r="BJ7" s="263"/>
    </row>
    <row r="8" spans="2:67" s="256" customFormat="1" ht="21" customHeight="1">
      <c r="B8" s="280"/>
      <c r="C8" s="275"/>
      <c r="D8" s="275"/>
      <c r="E8" s="275"/>
      <c r="F8" s="275"/>
      <c r="G8" s="275"/>
      <c r="H8" s="275"/>
      <c r="I8" s="275"/>
      <c r="J8" s="274"/>
      <c r="K8" s="274"/>
      <c r="L8" s="274"/>
      <c r="M8" s="275"/>
      <c r="N8" s="274"/>
      <c r="O8" s="274"/>
      <c r="P8" s="274"/>
      <c r="Q8" s="274"/>
      <c r="R8" s="263"/>
      <c r="S8" s="263"/>
      <c r="T8" s="263"/>
      <c r="U8" s="263"/>
      <c r="V8" s="263"/>
      <c r="W8" s="263"/>
      <c r="X8" s="263"/>
      <c r="Y8" s="263"/>
      <c r="Z8" s="263"/>
      <c r="AA8" s="263"/>
      <c r="AB8" s="263"/>
      <c r="AC8" s="263"/>
      <c r="AD8" s="263"/>
      <c r="AE8" s="263"/>
      <c r="AF8" s="263"/>
      <c r="AG8" s="263"/>
      <c r="AH8" s="263"/>
      <c r="AI8" s="263"/>
      <c r="AJ8" s="281"/>
      <c r="AK8" s="281"/>
      <c r="AL8" s="281"/>
      <c r="AM8" s="273"/>
      <c r="AN8" s="282"/>
      <c r="AO8" s="283"/>
      <c r="AP8" s="283"/>
      <c r="AQ8" s="272"/>
      <c r="AR8" s="276"/>
      <c r="AS8" s="276"/>
      <c r="AT8" s="276"/>
      <c r="AU8" s="284"/>
      <c r="AV8" s="284"/>
      <c r="AW8" s="270"/>
      <c r="AX8" s="276"/>
      <c r="AY8" s="276"/>
      <c r="AZ8" s="275"/>
      <c r="BA8" s="270"/>
      <c r="BB8" s="270" t="s">
        <v>661</v>
      </c>
      <c r="BC8" s="270"/>
      <c r="BD8" s="270"/>
      <c r="BE8" s="1087">
        <f>DAY(EOMONTH(DATE(AF2,AJ2,1),0))</f>
        <v>30</v>
      </c>
      <c r="BF8" s="1088"/>
      <c r="BG8" s="270" t="s">
        <v>662</v>
      </c>
      <c r="BH8" s="270"/>
      <c r="BI8" s="270"/>
      <c r="BJ8" s="263"/>
      <c r="BM8" s="255"/>
      <c r="BN8" s="255"/>
      <c r="BO8" s="255"/>
    </row>
    <row r="9" spans="2:67" s="256" customFormat="1" ht="5.25" customHeight="1">
      <c r="B9" s="280"/>
      <c r="C9" s="275"/>
      <c r="D9" s="275"/>
      <c r="E9" s="275"/>
      <c r="F9" s="275"/>
      <c r="G9" s="275"/>
      <c r="H9" s="275"/>
      <c r="I9" s="275"/>
      <c r="J9" s="274"/>
      <c r="K9" s="274"/>
      <c r="L9" s="274"/>
      <c r="M9" s="275"/>
      <c r="N9" s="274"/>
      <c r="O9" s="274"/>
      <c r="P9" s="274"/>
      <c r="Q9" s="274"/>
      <c r="R9" s="263"/>
      <c r="S9" s="263"/>
      <c r="T9" s="263"/>
      <c r="U9" s="263"/>
      <c r="V9" s="263"/>
      <c r="W9" s="263"/>
      <c r="X9" s="263"/>
      <c r="Y9" s="263"/>
      <c r="Z9" s="263"/>
      <c r="AA9" s="263"/>
      <c r="AB9" s="263"/>
      <c r="AC9" s="263"/>
      <c r="AD9" s="263"/>
      <c r="AE9" s="263"/>
      <c r="AF9" s="263"/>
      <c r="AG9" s="263"/>
      <c r="AH9" s="263"/>
      <c r="AI9" s="263"/>
      <c r="AJ9" s="281"/>
      <c r="AK9" s="281"/>
      <c r="AL9" s="281"/>
      <c r="AM9" s="273"/>
      <c r="AN9" s="282"/>
      <c r="AO9" s="283"/>
      <c r="AP9" s="283"/>
      <c r="AQ9" s="272"/>
      <c r="AR9" s="276"/>
      <c r="AS9" s="276"/>
      <c r="AT9" s="276"/>
      <c r="AU9" s="284"/>
      <c r="AV9" s="284"/>
      <c r="AW9" s="270"/>
      <c r="AX9" s="276"/>
      <c r="AY9" s="276"/>
      <c r="AZ9" s="275"/>
      <c r="BA9" s="270"/>
      <c r="BB9" s="270"/>
      <c r="BC9" s="270"/>
      <c r="BD9" s="270"/>
      <c r="BE9" s="275"/>
      <c r="BF9" s="275"/>
      <c r="BG9" s="270"/>
      <c r="BH9" s="270"/>
      <c r="BI9" s="270"/>
      <c r="BJ9" s="263"/>
      <c r="BM9" s="255"/>
      <c r="BN9" s="255"/>
      <c r="BO9" s="255"/>
    </row>
    <row r="10" spans="2:67" s="256" customFormat="1" ht="21" customHeight="1">
      <c r="B10" s="280"/>
      <c r="C10" s="275"/>
      <c r="D10" s="275"/>
      <c r="E10" s="275"/>
      <c r="F10" s="275"/>
      <c r="G10" s="275"/>
      <c r="H10" s="275"/>
      <c r="I10" s="275"/>
      <c r="J10" s="274"/>
      <c r="K10" s="274"/>
      <c r="L10" s="274"/>
      <c r="M10" s="275"/>
      <c r="N10" s="274"/>
      <c r="O10" s="274"/>
      <c r="P10" s="274"/>
      <c r="Q10" s="274"/>
      <c r="R10" s="263"/>
      <c r="S10" s="263"/>
      <c r="T10" s="263"/>
      <c r="U10" s="263"/>
      <c r="V10" s="263"/>
      <c r="W10" s="263"/>
      <c r="X10" s="263"/>
      <c r="Y10" s="263"/>
      <c r="Z10" s="263"/>
      <c r="AA10" s="263"/>
      <c r="AB10" s="263"/>
      <c r="AC10" s="263"/>
      <c r="AD10" s="263"/>
      <c r="AE10" s="263"/>
      <c r="AF10" s="263"/>
      <c r="AG10" s="263"/>
      <c r="AH10" s="263"/>
      <c r="AI10" s="263"/>
      <c r="AJ10" s="281"/>
      <c r="AK10" s="281"/>
      <c r="AL10" s="281"/>
      <c r="AM10" s="273"/>
      <c r="AN10" s="282"/>
      <c r="AO10" s="283"/>
      <c r="AP10" s="283"/>
      <c r="AQ10" s="272"/>
      <c r="AR10" s="276"/>
      <c r="AS10" s="270" t="s">
        <v>663</v>
      </c>
      <c r="AT10" s="273"/>
      <c r="AU10" s="273"/>
      <c r="AV10" s="285"/>
      <c r="AW10" s="270"/>
      <c r="AX10" s="286"/>
      <c r="AY10" s="286"/>
      <c r="AZ10" s="286"/>
      <c r="BA10" s="270"/>
      <c r="BB10" s="270"/>
      <c r="BC10" s="279" t="s">
        <v>664</v>
      </c>
      <c r="BD10" s="270"/>
      <c r="BE10" s="1085">
        <v>36</v>
      </c>
      <c r="BF10" s="1086"/>
      <c r="BG10" s="277" t="s">
        <v>665</v>
      </c>
      <c r="BH10" s="270"/>
      <c r="BI10" s="270"/>
      <c r="BJ10" s="263"/>
      <c r="BM10" s="255"/>
      <c r="BN10" s="255"/>
      <c r="BO10" s="255"/>
    </row>
    <row r="11" spans="2:67" ht="5.25" customHeight="1" thickBot="1">
      <c r="B11" s="287"/>
      <c r="C11" s="288"/>
      <c r="D11" s="288"/>
      <c r="E11" s="288"/>
      <c r="F11" s="288"/>
      <c r="G11" s="288"/>
      <c r="H11" s="288"/>
      <c r="I11" s="288"/>
      <c r="J11" s="288"/>
      <c r="K11" s="287"/>
      <c r="L11" s="287"/>
      <c r="M11" s="287"/>
      <c r="N11" s="287"/>
      <c r="O11" s="287"/>
      <c r="P11" s="287"/>
      <c r="Q11" s="287"/>
      <c r="R11" s="287"/>
      <c r="S11" s="287"/>
      <c r="T11" s="287"/>
      <c r="U11" s="287"/>
      <c r="V11" s="287"/>
      <c r="W11" s="287"/>
      <c r="X11" s="287"/>
      <c r="Y11" s="287"/>
      <c r="Z11" s="287"/>
      <c r="AA11" s="287"/>
      <c r="AB11" s="287"/>
      <c r="AC11" s="288"/>
      <c r="AD11" s="287"/>
      <c r="AE11" s="287"/>
      <c r="AF11" s="287"/>
      <c r="AG11" s="287"/>
      <c r="AH11" s="287"/>
      <c r="AI11" s="287"/>
      <c r="AJ11" s="287"/>
      <c r="AK11" s="287"/>
      <c r="AL11" s="287"/>
      <c r="AM11" s="287"/>
      <c r="AN11" s="287"/>
      <c r="AO11" s="287"/>
      <c r="AP11" s="287"/>
      <c r="AQ11" s="287"/>
      <c r="AR11" s="287"/>
      <c r="AT11" s="290"/>
      <c r="BK11" s="291"/>
      <c r="BL11" s="291"/>
      <c r="BM11" s="291"/>
    </row>
    <row r="12" spans="2:67" ht="21.6" customHeight="1">
      <c r="B12" s="1021" t="s">
        <v>666</v>
      </c>
      <c r="C12" s="1024" t="s">
        <v>667</v>
      </c>
      <c r="D12" s="1025"/>
      <c r="E12" s="292"/>
      <c r="F12" s="293"/>
      <c r="G12" s="292"/>
      <c r="H12" s="293"/>
      <c r="I12" s="1030" t="s">
        <v>668</v>
      </c>
      <c r="J12" s="1031"/>
      <c r="K12" s="1036" t="s">
        <v>669</v>
      </c>
      <c r="L12" s="1037"/>
      <c r="M12" s="1037"/>
      <c r="N12" s="1025"/>
      <c r="O12" s="1036" t="s">
        <v>670</v>
      </c>
      <c r="P12" s="1037"/>
      <c r="Q12" s="1037"/>
      <c r="R12" s="1037"/>
      <c r="S12" s="1025"/>
      <c r="T12" s="294"/>
      <c r="U12" s="294"/>
      <c r="V12" s="295"/>
      <c r="W12" s="1065" t="s">
        <v>671</v>
      </c>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6"/>
      <c r="AY12" s="1066"/>
      <c r="AZ12" s="1066"/>
      <c r="BA12" s="1066"/>
      <c r="BB12" s="1067" t="str">
        <f>IF(BE3="４週","(9)1～4週目の勤務時間数合計","(9)1か月の勤務時間数　合計")</f>
        <v>(9)1～4週目の勤務時間数合計</v>
      </c>
      <c r="BC12" s="1068"/>
      <c r="BD12" s="1073" t="s">
        <v>672</v>
      </c>
      <c r="BE12" s="1074"/>
      <c r="BF12" s="1024" t="s">
        <v>673</v>
      </c>
      <c r="BG12" s="1037"/>
      <c r="BH12" s="1037"/>
      <c r="BI12" s="1037"/>
      <c r="BJ12" s="1079"/>
    </row>
    <row r="13" spans="2:67" ht="20.25" customHeight="1">
      <c r="B13" s="1022"/>
      <c r="C13" s="1026"/>
      <c r="D13" s="1027"/>
      <c r="E13" s="296"/>
      <c r="F13" s="297"/>
      <c r="G13" s="296"/>
      <c r="H13" s="297"/>
      <c r="I13" s="1032"/>
      <c r="J13" s="1033"/>
      <c r="K13" s="1038"/>
      <c r="L13" s="1039"/>
      <c r="M13" s="1039"/>
      <c r="N13" s="1027"/>
      <c r="O13" s="1038"/>
      <c r="P13" s="1039"/>
      <c r="Q13" s="1039"/>
      <c r="R13" s="1039"/>
      <c r="S13" s="1027"/>
      <c r="T13" s="298"/>
      <c r="U13" s="298"/>
      <c r="V13" s="299"/>
      <c r="W13" s="1082" t="s">
        <v>674</v>
      </c>
      <c r="X13" s="1082"/>
      <c r="Y13" s="1082"/>
      <c r="Z13" s="1082"/>
      <c r="AA13" s="1082"/>
      <c r="AB13" s="1082"/>
      <c r="AC13" s="1083"/>
      <c r="AD13" s="1084" t="s">
        <v>675</v>
      </c>
      <c r="AE13" s="1082"/>
      <c r="AF13" s="1082"/>
      <c r="AG13" s="1082"/>
      <c r="AH13" s="1082"/>
      <c r="AI13" s="1082"/>
      <c r="AJ13" s="1083"/>
      <c r="AK13" s="1084" t="s">
        <v>676</v>
      </c>
      <c r="AL13" s="1082"/>
      <c r="AM13" s="1082"/>
      <c r="AN13" s="1082"/>
      <c r="AO13" s="1082"/>
      <c r="AP13" s="1082"/>
      <c r="AQ13" s="1083"/>
      <c r="AR13" s="1084" t="s">
        <v>677</v>
      </c>
      <c r="AS13" s="1082"/>
      <c r="AT13" s="1082"/>
      <c r="AU13" s="1082"/>
      <c r="AV13" s="1082"/>
      <c r="AW13" s="1082"/>
      <c r="AX13" s="1083"/>
      <c r="AY13" s="1084" t="s">
        <v>678</v>
      </c>
      <c r="AZ13" s="1082"/>
      <c r="BA13" s="1082"/>
      <c r="BB13" s="1069"/>
      <c r="BC13" s="1070"/>
      <c r="BD13" s="1075"/>
      <c r="BE13" s="1076"/>
      <c r="BF13" s="1026"/>
      <c r="BG13" s="1039"/>
      <c r="BH13" s="1039"/>
      <c r="BI13" s="1039"/>
      <c r="BJ13" s="1080"/>
    </row>
    <row r="14" spans="2:67" ht="20.25" customHeight="1">
      <c r="B14" s="1022"/>
      <c r="C14" s="1026"/>
      <c r="D14" s="1027"/>
      <c r="E14" s="296"/>
      <c r="F14" s="297"/>
      <c r="G14" s="296"/>
      <c r="H14" s="297"/>
      <c r="I14" s="1032"/>
      <c r="J14" s="1033"/>
      <c r="K14" s="1038"/>
      <c r="L14" s="1039"/>
      <c r="M14" s="1039"/>
      <c r="N14" s="1027"/>
      <c r="O14" s="1038"/>
      <c r="P14" s="1039"/>
      <c r="Q14" s="1039"/>
      <c r="R14" s="1039"/>
      <c r="S14" s="1027"/>
      <c r="T14" s="298"/>
      <c r="U14" s="298"/>
      <c r="V14" s="299"/>
      <c r="W14" s="300">
        <v>1</v>
      </c>
      <c r="X14" s="301">
        <v>2</v>
      </c>
      <c r="Y14" s="301">
        <v>3</v>
      </c>
      <c r="Z14" s="301">
        <v>4</v>
      </c>
      <c r="AA14" s="301">
        <v>5</v>
      </c>
      <c r="AB14" s="301">
        <v>6</v>
      </c>
      <c r="AC14" s="302">
        <v>7</v>
      </c>
      <c r="AD14" s="303">
        <v>8</v>
      </c>
      <c r="AE14" s="301">
        <v>9</v>
      </c>
      <c r="AF14" s="301">
        <v>10</v>
      </c>
      <c r="AG14" s="301">
        <v>11</v>
      </c>
      <c r="AH14" s="301">
        <v>12</v>
      </c>
      <c r="AI14" s="301">
        <v>13</v>
      </c>
      <c r="AJ14" s="302">
        <v>14</v>
      </c>
      <c r="AK14" s="300">
        <v>15</v>
      </c>
      <c r="AL14" s="301">
        <v>16</v>
      </c>
      <c r="AM14" s="301">
        <v>17</v>
      </c>
      <c r="AN14" s="301">
        <v>18</v>
      </c>
      <c r="AO14" s="301">
        <v>19</v>
      </c>
      <c r="AP14" s="301">
        <v>20</v>
      </c>
      <c r="AQ14" s="302">
        <v>21</v>
      </c>
      <c r="AR14" s="303">
        <v>22</v>
      </c>
      <c r="AS14" s="301">
        <v>23</v>
      </c>
      <c r="AT14" s="301">
        <v>24</v>
      </c>
      <c r="AU14" s="301">
        <v>25</v>
      </c>
      <c r="AV14" s="301">
        <v>26</v>
      </c>
      <c r="AW14" s="301">
        <v>27</v>
      </c>
      <c r="AX14" s="302">
        <v>28</v>
      </c>
      <c r="AY14" s="304" t="str">
        <f>IF($BE$3="暦月",IF(DAY(DATE($AF$2,$AJ$2,29))=29,29,""),"")</f>
        <v/>
      </c>
      <c r="AZ14" s="305" t="str">
        <f>IF($BE$3="暦月",IF(DAY(DATE($AF$2,$AJ$2,30))=30,30,""),"")</f>
        <v/>
      </c>
      <c r="BA14" s="306" t="str">
        <f>IF($BE$3="暦月",IF(DAY(DATE($AF$2,$AJ$2,31))=31,31,""),"")</f>
        <v/>
      </c>
      <c r="BB14" s="1069"/>
      <c r="BC14" s="1070"/>
      <c r="BD14" s="1075"/>
      <c r="BE14" s="1076"/>
      <c r="BF14" s="1026"/>
      <c r="BG14" s="1039"/>
      <c r="BH14" s="1039"/>
      <c r="BI14" s="1039"/>
      <c r="BJ14" s="1080"/>
    </row>
    <row r="15" spans="2:67" ht="20.25" hidden="1" customHeight="1">
      <c r="B15" s="1022"/>
      <c r="C15" s="1026"/>
      <c r="D15" s="1027"/>
      <c r="E15" s="296"/>
      <c r="F15" s="297"/>
      <c r="G15" s="296"/>
      <c r="H15" s="297"/>
      <c r="I15" s="1032"/>
      <c r="J15" s="1033"/>
      <c r="K15" s="1038"/>
      <c r="L15" s="1039"/>
      <c r="M15" s="1039"/>
      <c r="N15" s="1027"/>
      <c r="O15" s="1038"/>
      <c r="P15" s="1039"/>
      <c r="Q15" s="1039"/>
      <c r="R15" s="1039"/>
      <c r="S15" s="1027"/>
      <c r="T15" s="298"/>
      <c r="U15" s="298"/>
      <c r="V15" s="299"/>
      <c r="W15" s="300">
        <f>WEEKDAY(DATE($AF$2,$AJ$2,1))</f>
        <v>5</v>
      </c>
      <c r="X15" s="301">
        <f>WEEKDAY(DATE($AF$2,$AJ$2,2))</f>
        <v>6</v>
      </c>
      <c r="Y15" s="301">
        <f>WEEKDAY(DATE($AF$2,$AJ$2,3))</f>
        <v>7</v>
      </c>
      <c r="Z15" s="301">
        <f>WEEKDAY(DATE($AF$2,$AJ$2,4))</f>
        <v>1</v>
      </c>
      <c r="AA15" s="301">
        <f>WEEKDAY(DATE($AF$2,$AJ$2,5))</f>
        <v>2</v>
      </c>
      <c r="AB15" s="301">
        <f>WEEKDAY(DATE($AF$2,$AJ$2,6))</f>
        <v>3</v>
      </c>
      <c r="AC15" s="302">
        <f>WEEKDAY(DATE($AF$2,$AJ$2,7))</f>
        <v>4</v>
      </c>
      <c r="AD15" s="303">
        <f>WEEKDAY(DATE($AF$2,$AJ$2,8))</f>
        <v>5</v>
      </c>
      <c r="AE15" s="301">
        <f>WEEKDAY(DATE($AF$2,$AJ$2,9))</f>
        <v>6</v>
      </c>
      <c r="AF15" s="301">
        <f>WEEKDAY(DATE($AF$2,$AJ$2,10))</f>
        <v>7</v>
      </c>
      <c r="AG15" s="301">
        <f>WEEKDAY(DATE($AF$2,$AJ$2,11))</f>
        <v>1</v>
      </c>
      <c r="AH15" s="301">
        <f>WEEKDAY(DATE($AF$2,$AJ$2,12))</f>
        <v>2</v>
      </c>
      <c r="AI15" s="301">
        <f>WEEKDAY(DATE($AF$2,$AJ$2,13))</f>
        <v>3</v>
      </c>
      <c r="AJ15" s="302">
        <f>WEEKDAY(DATE($AF$2,$AJ$2,14))</f>
        <v>4</v>
      </c>
      <c r="AK15" s="303">
        <f>WEEKDAY(DATE($AF$2,$AJ$2,15))</f>
        <v>5</v>
      </c>
      <c r="AL15" s="301">
        <f>WEEKDAY(DATE($AF$2,$AJ$2,16))</f>
        <v>6</v>
      </c>
      <c r="AM15" s="301">
        <f>WEEKDAY(DATE($AF$2,$AJ$2,17))</f>
        <v>7</v>
      </c>
      <c r="AN15" s="301">
        <f>WEEKDAY(DATE($AF$2,$AJ$2,18))</f>
        <v>1</v>
      </c>
      <c r="AO15" s="301">
        <f>WEEKDAY(DATE($AF$2,$AJ$2,19))</f>
        <v>2</v>
      </c>
      <c r="AP15" s="301">
        <f>WEEKDAY(DATE($AF$2,$AJ$2,20))</f>
        <v>3</v>
      </c>
      <c r="AQ15" s="302">
        <f>WEEKDAY(DATE($AF$2,$AJ$2,21))</f>
        <v>4</v>
      </c>
      <c r="AR15" s="303">
        <f>WEEKDAY(DATE($AF$2,$AJ$2,22))</f>
        <v>5</v>
      </c>
      <c r="AS15" s="301">
        <f>WEEKDAY(DATE($AF$2,$AJ$2,23))</f>
        <v>6</v>
      </c>
      <c r="AT15" s="301">
        <f>WEEKDAY(DATE($AF$2,$AJ$2,24))</f>
        <v>7</v>
      </c>
      <c r="AU15" s="301">
        <f>WEEKDAY(DATE($AF$2,$AJ$2,25))</f>
        <v>1</v>
      </c>
      <c r="AV15" s="301">
        <f>WEEKDAY(DATE($AF$2,$AJ$2,26))</f>
        <v>2</v>
      </c>
      <c r="AW15" s="301">
        <f>WEEKDAY(DATE($AF$2,$AJ$2,27))</f>
        <v>3</v>
      </c>
      <c r="AX15" s="302">
        <f>WEEKDAY(DATE($AF$2,$AJ$2,28))</f>
        <v>4</v>
      </c>
      <c r="AY15" s="303">
        <f>IF(AY14=29,WEEKDAY(DATE($AF$2,$AJ$2,29)),0)</f>
        <v>0</v>
      </c>
      <c r="AZ15" s="301">
        <f>IF(AZ14=30,WEEKDAY(DATE($AF$2,$AJ$2,30)),0)</f>
        <v>0</v>
      </c>
      <c r="BA15" s="302">
        <f>IF(BA14=31,WEEKDAY(DATE($AF$2,$AJ$2,31)),0)</f>
        <v>0</v>
      </c>
      <c r="BB15" s="1069"/>
      <c r="BC15" s="1070"/>
      <c r="BD15" s="1075"/>
      <c r="BE15" s="1076"/>
      <c r="BF15" s="1026"/>
      <c r="BG15" s="1039"/>
      <c r="BH15" s="1039"/>
      <c r="BI15" s="1039"/>
      <c r="BJ15" s="1080"/>
    </row>
    <row r="16" spans="2:67" ht="20.25" customHeight="1" thickBot="1">
      <c r="B16" s="1023"/>
      <c r="C16" s="1028"/>
      <c r="D16" s="1029"/>
      <c r="E16" s="307"/>
      <c r="F16" s="308"/>
      <c r="G16" s="307"/>
      <c r="H16" s="308"/>
      <c r="I16" s="1034"/>
      <c r="J16" s="1035"/>
      <c r="K16" s="1040"/>
      <c r="L16" s="1041"/>
      <c r="M16" s="1041"/>
      <c r="N16" s="1029"/>
      <c r="O16" s="1040"/>
      <c r="P16" s="1041"/>
      <c r="Q16" s="1041"/>
      <c r="R16" s="1041"/>
      <c r="S16" s="1029"/>
      <c r="T16" s="309"/>
      <c r="U16" s="309"/>
      <c r="V16" s="310"/>
      <c r="W16" s="311" t="str">
        <f>IF(W15=1,"日",IF(W15=2,"月",IF(W15=3,"火",IF(W15=4,"水",IF(W15=5,"木",IF(W15=6,"金","土"))))))</f>
        <v>木</v>
      </c>
      <c r="X16" s="312" t="str">
        <f t="shared" ref="X16:AX16" si="0">IF(X15=1,"日",IF(X15=2,"月",IF(X15=3,"火",IF(X15=4,"水",IF(X15=5,"木",IF(X15=6,"金","土"))))))</f>
        <v>金</v>
      </c>
      <c r="Y16" s="312" t="str">
        <f t="shared" si="0"/>
        <v>土</v>
      </c>
      <c r="Z16" s="312" t="str">
        <f t="shared" si="0"/>
        <v>日</v>
      </c>
      <c r="AA16" s="312" t="str">
        <f t="shared" si="0"/>
        <v>月</v>
      </c>
      <c r="AB16" s="312" t="str">
        <f t="shared" si="0"/>
        <v>火</v>
      </c>
      <c r="AC16" s="313" t="str">
        <f t="shared" si="0"/>
        <v>水</v>
      </c>
      <c r="AD16" s="314" t="str">
        <f>IF(AD15=1,"日",IF(AD15=2,"月",IF(AD15=3,"火",IF(AD15=4,"水",IF(AD15=5,"木",IF(AD15=6,"金","土"))))))</f>
        <v>木</v>
      </c>
      <c r="AE16" s="312" t="str">
        <f t="shared" si="0"/>
        <v>金</v>
      </c>
      <c r="AF16" s="312" t="str">
        <f t="shared" si="0"/>
        <v>土</v>
      </c>
      <c r="AG16" s="312" t="str">
        <f t="shared" si="0"/>
        <v>日</v>
      </c>
      <c r="AH16" s="312" t="str">
        <f t="shared" si="0"/>
        <v>月</v>
      </c>
      <c r="AI16" s="312" t="str">
        <f t="shared" si="0"/>
        <v>火</v>
      </c>
      <c r="AJ16" s="313" t="str">
        <f t="shared" si="0"/>
        <v>水</v>
      </c>
      <c r="AK16" s="314" t="str">
        <f>IF(AK15=1,"日",IF(AK15=2,"月",IF(AK15=3,"火",IF(AK15=4,"水",IF(AK15=5,"木",IF(AK15=6,"金","土"))))))</f>
        <v>木</v>
      </c>
      <c r="AL16" s="312" t="str">
        <f t="shared" si="0"/>
        <v>金</v>
      </c>
      <c r="AM16" s="312" t="str">
        <f t="shared" si="0"/>
        <v>土</v>
      </c>
      <c r="AN16" s="312" t="str">
        <f t="shared" si="0"/>
        <v>日</v>
      </c>
      <c r="AO16" s="312" t="str">
        <f t="shared" si="0"/>
        <v>月</v>
      </c>
      <c r="AP16" s="312" t="str">
        <f t="shared" si="0"/>
        <v>火</v>
      </c>
      <c r="AQ16" s="313" t="str">
        <f t="shared" si="0"/>
        <v>水</v>
      </c>
      <c r="AR16" s="314" t="str">
        <f>IF(AR15=1,"日",IF(AR15=2,"月",IF(AR15=3,"火",IF(AR15=4,"水",IF(AR15=5,"木",IF(AR15=6,"金","土"))))))</f>
        <v>木</v>
      </c>
      <c r="AS16" s="312" t="str">
        <f t="shared" si="0"/>
        <v>金</v>
      </c>
      <c r="AT16" s="312" t="str">
        <f t="shared" si="0"/>
        <v>土</v>
      </c>
      <c r="AU16" s="312" t="str">
        <f t="shared" si="0"/>
        <v>日</v>
      </c>
      <c r="AV16" s="312" t="str">
        <f t="shared" si="0"/>
        <v>月</v>
      </c>
      <c r="AW16" s="312" t="str">
        <f t="shared" si="0"/>
        <v>火</v>
      </c>
      <c r="AX16" s="313" t="str">
        <f t="shared" si="0"/>
        <v>水</v>
      </c>
      <c r="AY16" s="312" t="str">
        <f>IF(AY15=1,"日",IF(AY15=2,"月",IF(AY15=3,"火",IF(AY15=4,"水",IF(AY15=5,"木",IF(AY15=6,"金",IF(AY15=0,"","土")))))))</f>
        <v/>
      </c>
      <c r="AZ16" s="312" t="str">
        <f>IF(AZ15=1,"日",IF(AZ15=2,"月",IF(AZ15=3,"火",IF(AZ15=4,"水",IF(AZ15=5,"木",IF(AZ15=6,"金",IF(AZ15=0,"","土")))))))</f>
        <v/>
      </c>
      <c r="BA16" s="312" t="str">
        <f>IF(BA15=1,"日",IF(BA15=2,"月",IF(BA15=3,"火",IF(BA15=4,"水",IF(BA15=5,"木",IF(BA15=6,"金",IF(BA15=0,"","土")))))))</f>
        <v/>
      </c>
      <c r="BB16" s="1071"/>
      <c r="BC16" s="1072"/>
      <c r="BD16" s="1077"/>
      <c r="BE16" s="1078"/>
      <c r="BF16" s="1028"/>
      <c r="BG16" s="1041"/>
      <c r="BH16" s="1041"/>
      <c r="BI16" s="1041"/>
      <c r="BJ16" s="1081"/>
    </row>
    <row r="17" spans="2:62" ht="20.25" customHeight="1">
      <c r="B17" s="970">
        <f>B15+1</f>
        <v>1</v>
      </c>
      <c r="C17" s="1047" t="s">
        <v>624</v>
      </c>
      <c r="D17" s="1048"/>
      <c r="E17" s="315"/>
      <c r="F17" s="316"/>
      <c r="G17" s="315"/>
      <c r="H17" s="316"/>
      <c r="I17" s="1049" t="s">
        <v>679</v>
      </c>
      <c r="J17" s="1050"/>
      <c r="K17" s="1051" t="s">
        <v>680</v>
      </c>
      <c r="L17" s="1052"/>
      <c r="M17" s="1052"/>
      <c r="N17" s="1048"/>
      <c r="O17" s="1053" t="s">
        <v>681</v>
      </c>
      <c r="P17" s="1054"/>
      <c r="Q17" s="1054"/>
      <c r="R17" s="1054"/>
      <c r="S17" s="1055"/>
      <c r="T17" s="317" t="s">
        <v>682</v>
      </c>
      <c r="U17" s="318"/>
      <c r="V17" s="319"/>
      <c r="W17" s="320" t="s">
        <v>683</v>
      </c>
      <c r="X17" s="321" t="s">
        <v>683</v>
      </c>
      <c r="Y17" s="321" t="s">
        <v>684</v>
      </c>
      <c r="Z17" s="321"/>
      <c r="AA17" s="321"/>
      <c r="AB17" s="321" t="s">
        <v>683</v>
      </c>
      <c r="AC17" s="322" t="s">
        <v>683</v>
      </c>
      <c r="AD17" s="320" t="s">
        <v>683</v>
      </c>
      <c r="AE17" s="321" t="s">
        <v>685</v>
      </c>
      <c r="AF17" s="321" t="s">
        <v>683</v>
      </c>
      <c r="AG17" s="321"/>
      <c r="AH17" s="321"/>
      <c r="AI17" s="321" t="s">
        <v>686</v>
      </c>
      <c r="AJ17" s="322" t="s">
        <v>683</v>
      </c>
      <c r="AK17" s="320" t="s">
        <v>683</v>
      </c>
      <c r="AL17" s="321" t="s">
        <v>683</v>
      </c>
      <c r="AM17" s="321" t="s">
        <v>686</v>
      </c>
      <c r="AN17" s="321"/>
      <c r="AO17" s="321"/>
      <c r="AP17" s="321" t="s">
        <v>683</v>
      </c>
      <c r="AQ17" s="322" t="s">
        <v>683</v>
      </c>
      <c r="AR17" s="320" t="s">
        <v>686</v>
      </c>
      <c r="AS17" s="321" t="s">
        <v>683</v>
      </c>
      <c r="AT17" s="321" t="s">
        <v>683</v>
      </c>
      <c r="AU17" s="321"/>
      <c r="AV17" s="321"/>
      <c r="AW17" s="321" t="s">
        <v>683</v>
      </c>
      <c r="AX17" s="322" t="s">
        <v>686</v>
      </c>
      <c r="AY17" s="320"/>
      <c r="AZ17" s="321"/>
      <c r="BA17" s="321"/>
      <c r="BB17" s="1056"/>
      <c r="BC17" s="1057"/>
      <c r="BD17" s="1042"/>
      <c r="BE17" s="1043"/>
      <c r="BF17" s="1044"/>
      <c r="BG17" s="1045"/>
      <c r="BH17" s="1045"/>
      <c r="BI17" s="1045"/>
      <c r="BJ17" s="1046"/>
    </row>
    <row r="18" spans="2:62" ht="20.25" customHeight="1">
      <c r="B18" s="993"/>
      <c r="C18" s="1007"/>
      <c r="D18" s="1008"/>
      <c r="E18" s="323"/>
      <c r="F18" s="324" t="str">
        <f>C17</f>
        <v>管理者</v>
      </c>
      <c r="G18" s="323"/>
      <c r="H18" s="324" t="str">
        <f>I17</f>
        <v>A</v>
      </c>
      <c r="I18" s="1009"/>
      <c r="J18" s="1010"/>
      <c r="K18" s="1011"/>
      <c r="L18" s="1012"/>
      <c r="M18" s="1012"/>
      <c r="N18" s="1008"/>
      <c r="O18" s="984"/>
      <c r="P18" s="985"/>
      <c r="Q18" s="985"/>
      <c r="R18" s="985"/>
      <c r="S18" s="986"/>
      <c r="T18" s="325" t="s">
        <v>687</v>
      </c>
      <c r="U18" s="326"/>
      <c r="V18" s="327"/>
      <c r="W18" s="328">
        <f>IF(W17="","",VLOOKUP(W17,【記載例2】!$C$6:$L$47,10,FALSE))</f>
        <v>8</v>
      </c>
      <c r="X18" s="329">
        <f>IF(X17="","",VLOOKUP(X17,【記載例2】!$C$6:$L$47,10,FALSE))</f>
        <v>8</v>
      </c>
      <c r="Y18" s="329">
        <f>IF(Y17="","",VLOOKUP(Y17,【記載例2】!$C$6:$L$47,10,FALSE))</f>
        <v>8</v>
      </c>
      <c r="Z18" s="329" t="str">
        <f>IF(Z17="","",VLOOKUP(Z17,【記載例2】!$C$6:$L$47,10,FALSE))</f>
        <v/>
      </c>
      <c r="AA18" s="329" t="str">
        <f>IF(AA17="","",VLOOKUP(AA17,【記載例2】!$C$6:$L$47,10,FALSE))</f>
        <v/>
      </c>
      <c r="AB18" s="329">
        <f>IF(AB17="","",VLOOKUP(AB17,【記載例2】!$C$6:$L$47,10,FALSE))</f>
        <v>8</v>
      </c>
      <c r="AC18" s="330">
        <f>IF(AC17="","",VLOOKUP(AC17,【記載例2】!$C$6:$L$47,10,FALSE))</f>
        <v>8</v>
      </c>
      <c r="AD18" s="328">
        <f>IF(AD17="","",VLOOKUP(AD17,【記載例2】!$C$6:$L$47,10,FALSE))</f>
        <v>8</v>
      </c>
      <c r="AE18" s="329">
        <f>IF(AE17="","",VLOOKUP(AE17,【記載例2】!$C$6:$L$47,10,FALSE))</f>
        <v>8</v>
      </c>
      <c r="AF18" s="329">
        <f>IF(AF17="","",VLOOKUP(AF17,【記載例2】!$C$6:$L$47,10,FALSE))</f>
        <v>8</v>
      </c>
      <c r="AG18" s="329" t="str">
        <f>IF(AG17="","",VLOOKUP(AG17,【記載例2】!$C$6:$L$47,10,FALSE))</f>
        <v/>
      </c>
      <c r="AH18" s="329" t="str">
        <f>IF(AH17="","",VLOOKUP(AH17,【記載例2】!$C$6:$L$47,10,FALSE))</f>
        <v/>
      </c>
      <c r="AI18" s="329">
        <f>IF(AI17="","",VLOOKUP(AI17,【記載例2】!$C$6:$L$47,10,FALSE))</f>
        <v>8</v>
      </c>
      <c r="AJ18" s="330">
        <f>IF(AJ17="","",VLOOKUP(AJ17,【記載例2】!$C$6:$L$47,10,FALSE))</f>
        <v>8</v>
      </c>
      <c r="AK18" s="328">
        <f>IF(AK17="","",VLOOKUP(AK17,【記載例2】!$C$6:$L$47,10,FALSE))</f>
        <v>8</v>
      </c>
      <c r="AL18" s="329">
        <f>IF(AL17="","",VLOOKUP(AL17,【記載例2】!$C$6:$L$47,10,FALSE))</f>
        <v>8</v>
      </c>
      <c r="AM18" s="329">
        <f>IF(AM17="","",VLOOKUP(AM17,【記載例2】!$C$6:$L$47,10,FALSE))</f>
        <v>8</v>
      </c>
      <c r="AN18" s="329" t="str">
        <f>IF(AN17="","",VLOOKUP(AN17,【記載例2】!$C$6:$L$47,10,FALSE))</f>
        <v/>
      </c>
      <c r="AO18" s="329" t="str">
        <f>IF(AO17="","",VLOOKUP(AO17,【記載例2】!$C$6:$L$47,10,FALSE))</f>
        <v/>
      </c>
      <c r="AP18" s="329">
        <f>IF(AP17="","",VLOOKUP(AP17,【記載例2】!$C$6:$L$47,10,FALSE))</f>
        <v>8</v>
      </c>
      <c r="AQ18" s="330">
        <f>IF(AQ17="","",VLOOKUP(AQ17,【記載例2】!$C$6:$L$47,10,FALSE))</f>
        <v>8</v>
      </c>
      <c r="AR18" s="328">
        <f>IF(AR17="","",VLOOKUP(AR17,【記載例2】!$C$6:$L$47,10,FALSE))</f>
        <v>8</v>
      </c>
      <c r="AS18" s="329">
        <f>IF(AS17="","",VLOOKUP(AS17,【記載例2】!$C$6:$L$47,10,FALSE))</f>
        <v>8</v>
      </c>
      <c r="AT18" s="329">
        <f>IF(AT17="","",VLOOKUP(AT17,【記載例2】!$C$6:$L$47,10,FALSE))</f>
        <v>8</v>
      </c>
      <c r="AU18" s="329" t="str">
        <f>IF(AU17="","",VLOOKUP(AU17,【記載例2】!$C$6:$L$47,10,FALSE))</f>
        <v/>
      </c>
      <c r="AV18" s="329" t="str">
        <f>IF(AV17="","",VLOOKUP(AV17,【記載例2】!$C$6:$L$47,10,FALSE))</f>
        <v/>
      </c>
      <c r="AW18" s="329">
        <f>IF(AW17="","",VLOOKUP(AW17,【記載例2】!$C$6:$L$47,10,FALSE))</f>
        <v>8</v>
      </c>
      <c r="AX18" s="330">
        <f>IF(AX17="","",VLOOKUP(AX17,【記載例2】!$C$6:$L$47,10,FALSE))</f>
        <v>8</v>
      </c>
      <c r="AY18" s="328" t="str">
        <f>IF(AY17="","",VLOOKUP(AY17,【記載例2】!$C$6:$L$47,10,FALSE))</f>
        <v/>
      </c>
      <c r="AZ18" s="329" t="str">
        <f>IF(AZ17="","",VLOOKUP(AZ17,【記載例2】!$C$6:$L$47,10,FALSE))</f>
        <v/>
      </c>
      <c r="BA18" s="329" t="str">
        <f>IF(BA17="","",VLOOKUP(BA17,【記載例2】!$C$6:$L$47,10,FALSE))</f>
        <v/>
      </c>
      <c r="BB18" s="1004">
        <f>IF($BE$3="４週",SUM(W18:AX18),IF($BE$3="暦月",SUM(W18:BA18),""))</f>
        <v>160</v>
      </c>
      <c r="BC18" s="1005"/>
      <c r="BD18" s="1006">
        <f>IF($BE$3="４週",BB18/4,IF($BE$3="暦月",(BB18/($BE$8/7)),""))</f>
        <v>40</v>
      </c>
      <c r="BE18" s="1005"/>
      <c r="BF18" s="1001"/>
      <c r="BG18" s="1002"/>
      <c r="BH18" s="1002"/>
      <c r="BI18" s="1002"/>
      <c r="BJ18" s="1003"/>
    </row>
    <row r="19" spans="2:62" ht="20.25" customHeight="1">
      <c r="B19" s="970">
        <f>B17+1</f>
        <v>2</v>
      </c>
      <c r="C19" s="972" t="s">
        <v>623</v>
      </c>
      <c r="D19" s="973"/>
      <c r="E19" s="331"/>
      <c r="F19" s="332"/>
      <c r="G19" s="331"/>
      <c r="H19" s="332"/>
      <c r="I19" s="976" t="s">
        <v>679</v>
      </c>
      <c r="J19" s="977"/>
      <c r="K19" s="980" t="s">
        <v>688</v>
      </c>
      <c r="L19" s="981"/>
      <c r="M19" s="981"/>
      <c r="N19" s="973"/>
      <c r="O19" s="984" t="s">
        <v>689</v>
      </c>
      <c r="P19" s="985"/>
      <c r="Q19" s="985"/>
      <c r="R19" s="985"/>
      <c r="S19" s="986"/>
      <c r="T19" s="333" t="s">
        <v>682</v>
      </c>
      <c r="U19" s="334"/>
      <c r="V19" s="335"/>
      <c r="W19" s="336" t="s">
        <v>690</v>
      </c>
      <c r="X19" s="337" t="s">
        <v>691</v>
      </c>
      <c r="Y19" s="337"/>
      <c r="Z19" s="337"/>
      <c r="AA19" s="337" t="s">
        <v>690</v>
      </c>
      <c r="AB19" s="337" t="s">
        <v>692</v>
      </c>
      <c r="AC19" s="338" t="s">
        <v>690</v>
      </c>
      <c r="AD19" s="336" t="s">
        <v>692</v>
      </c>
      <c r="AE19" s="337" t="s">
        <v>693</v>
      </c>
      <c r="AF19" s="337"/>
      <c r="AG19" s="337" t="s">
        <v>694</v>
      </c>
      <c r="AH19" s="337" t="s">
        <v>692</v>
      </c>
      <c r="AI19" s="337" t="s">
        <v>690</v>
      </c>
      <c r="AJ19" s="338"/>
      <c r="AK19" s="336" t="s">
        <v>693</v>
      </c>
      <c r="AL19" s="337" t="s">
        <v>690</v>
      </c>
      <c r="AM19" s="337" t="s">
        <v>690</v>
      </c>
      <c r="AN19" s="337"/>
      <c r="AO19" s="337" t="s">
        <v>690</v>
      </c>
      <c r="AP19" s="337" t="s">
        <v>691</v>
      </c>
      <c r="AQ19" s="338"/>
      <c r="AR19" s="336" t="s">
        <v>695</v>
      </c>
      <c r="AS19" s="337" t="s">
        <v>690</v>
      </c>
      <c r="AT19" s="337"/>
      <c r="AU19" s="337"/>
      <c r="AV19" s="337" t="s">
        <v>695</v>
      </c>
      <c r="AW19" s="337" t="s">
        <v>690</v>
      </c>
      <c r="AX19" s="338" t="s">
        <v>690</v>
      </c>
      <c r="AY19" s="336"/>
      <c r="AZ19" s="337"/>
      <c r="BA19" s="339"/>
      <c r="BB19" s="990"/>
      <c r="BC19" s="991"/>
      <c r="BD19" s="949"/>
      <c r="BE19" s="950"/>
      <c r="BF19" s="951"/>
      <c r="BG19" s="952"/>
      <c r="BH19" s="952"/>
      <c r="BI19" s="952"/>
      <c r="BJ19" s="953"/>
    </row>
    <row r="20" spans="2:62" ht="20.25" customHeight="1">
      <c r="B20" s="993"/>
      <c r="C20" s="1007"/>
      <c r="D20" s="1008"/>
      <c r="E20" s="323"/>
      <c r="F20" s="324" t="str">
        <f>C19</f>
        <v>生活相談員</v>
      </c>
      <c r="G20" s="323"/>
      <c r="H20" s="324" t="str">
        <f>I19</f>
        <v>A</v>
      </c>
      <c r="I20" s="1009"/>
      <c r="J20" s="1010"/>
      <c r="K20" s="1011"/>
      <c r="L20" s="1012"/>
      <c r="M20" s="1012"/>
      <c r="N20" s="1008"/>
      <c r="O20" s="984"/>
      <c r="P20" s="985"/>
      <c r="Q20" s="985"/>
      <c r="R20" s="985"/>
      <c r="S20" s="986"/>
      <c r="T20" s="325" t="s">
        <v>687</v>
      </c>
      <c r="U20" s="326"/>
      <c r="V20" s="327"/>
      <c r="W20" s="328">
        <f>IF(W19="","",VLOOKUP(W19,【記載例2】!$C$6:$L$47,10,FALSE))</f>
        <v>8</v>
      </c>
      <c r="X20" s="329">
        <f>IF(X19="","",VLOOKUP(X19,【記載例2】!$C$6:$L$47,10,FALSE))</f>
        <v>8</v>
      </c>
      <c r="Y20" s="329" t="str">
        <f>IF(Y19="","",VLOOKUP(Y19,【記載例2】!$C$6:$L$47,10,FALSE))</f>
        <v/>
      </c>
      <c r="Z20" s="329" t="str">
        <f>IF(Z19="","",VLOOKUP(Z19,【記載例2】!$C$6:$L$47,10,FALSE))</f>
        <v/>
      </c>
      <c r="AA20" s="329">
        <f>IF(AA19="","",VLOOKUP(AA19,【記載例2】!$C$6:$L$47,10,FALSE))</f>
        <v>8</v>
      </c>
      <c r="AB20" s="329">
        <f>IF(AB19="","",VLOOKUP(AB19,【記載例2】!$C$6:$L$47,10,FALSE))</f>
        <v>8</v>
      </c>
      <c r="AC20" s="330">
        <f>IF(AC19="","",VLOOKUP(AC19,【記載例2】!$C$6:$L$47,10,FALSE))</f>
        <v>8</v>
      </c>
      <c r="AD20" s="328">
        <f>IF(AD19="","",VLOOKUP(AD19,【記載例2】!$C$6:$L$47,10,FALSE))</f>
        <v>8</v>
      </c>
      <c r="AE20" s="329">
        <f>IF(AE19="","",VLOOKUP(AE19,【記載例2】!$C$6:$L$47,10,FALSE))</f>
        <v>8</v>
      </c>
      <c r="AF20" s="329" t="str">
        <f>IF(AF19="","",VLOOKUP(AF19,【記載例2】!$C$6:$L$47,10,FALSE))</f>
        <v/>
      </c>
      <c r="AG20" s="329">
        <f>IF(AG19="","",VLOOKUP(AG19,【記載例2】!$C$6:$L$47,10,FALSE))</f>
        <v>8</v>
      </c>
      <c r="AH20" s="329">
        <f>IF(AH19="","",VLOOKUP(AH19,【記載例2】!$C$6:$L$47,10,FALSE))</f>
        <v>8</v>
      </c>
      <c r="AI20" s="329">
        <f>IF(AI19="","",VLOOKUP(AI19,【記載例2】!$C$6:$L$47,10,FALSE))</f>
        <v>8</v>
      </c>
      <c r="AJ20" s="330" t="str">
        <f>IF(AJ19="","",VLOOKUP(AJ19,【記載例2】!$C$6:$L$47,10,FALSE))</f>
        <v/>
      </c>
      <c r="AK20" s="328">
        <f>IF(AK19="","",VLOOKUP(AK19,【記載例2】!$C$6:$L$47,10,FALSE))</f>
        <v>8</v>
      </c>
      <c r="AL20" s="329">
        <f>IF(AL19="","",VLOOKUP(AL19,【記載例2】!$C$6:$L$47,10,FALSE))</f>
        <v>8</v>
      </c>
      <c r="AM20" s="329">
        <f>IF(AM19="","",VLOOKUP(AM19,【記載例2】!$C$6:$L$47,10,FALSE))</f>
        <v>8</v>
      </c>
      <c r="AN20" s="329" t="str">
        <f>IF(AN19="","",VLOOKUP(AN19,【記載例2】!$C$6:$L$47,10,FALSE))</f>
        <v/>
      </c>
      <c r="AO20" s="329">
        <f>IF(AO19="","",VLOOKUP(AO19,【記載例2】!$C$6:$L$47,10,FALSE))</f>
        <v>8</v>
      </c>
      <c r="AP20" s="329">
        <f>IF(AP19="","",VLOOKUP(AP19,【記載例2】!$C$6:$L$47,10,FALSE))</f>
        <v>8</v>
      </c>
      <c r="AQ20" s="330" t="str">
        <f>IF(AQ19="","",VLOOKUP(AQ19,【記載例2】!$C$6:$L$47,10,FALSE))</f>
        <v/>
      </c>
      <c r="AR20" s="328">
        <f>IF(AR19="","",VLOOKUP(AR19,【記載例2】!$C$6:$L$47,10,FALSE))</f>
        <v>8</v>
      </c>
      <c r="AS20" s="329">
        <f>IF(AS19="","",VLOOKUP(AS19,【記載例2】!$C$6:$L$47,10,FALSE))</f>
        <v>8</v>
      </c>
      <c r="AT20" s="329" t="str">
        <f>IF(AT19="","",VLOOKUP(AT19,【記載例2】!$C$6:$L$47,10,FALSE))</f>
        <v/>
      </c>
      <c r="AU20" s="329" t="str">
        <f>IF(AU19="","",VLOOKUP(AU19,【記載例2】!$C$6:$L$47,10,FALSE))</f>
        <v/>
      </c>
      <c r="AV20" s="329">
        <f>IF(AV19="","",VLOOKUP(AV19,【記載例2】!$C$6:$L$47,10,FALSE))</f>
        <v>8</v>
      </c>
      <c r="AW20" s="329">
        <f>IF(AW19="","",VLOOKUP(AW19,【記載例2】!$C$6:$L$47,10,FALSE))</f>
        <v>8</v>
      </c>
      <c r="AX20" s="330">
        <f>IF(AX19="","",VLOOKUP(AX19,【記載例2】!$C$6:$L$47,10,FALSE))</f>
        <v>8</v>
      </c>
      <c r="AY20" s="328" t="str">
        <f>IF(AY19="","",VLOOKUP(AY19,【記載例2】!$C$6:$L$47,10,FALSE))</f>
        <v/>
      </c>
      <c r="AZ20" s="329" t="str">
        <f>IF(AZ19="","",VLOOKUP(AZ19,【記載例2】!$C$6:$L$47,10,FALSE))</f>
        <v/>
      </c>
      <c r="BA20" s="329" t="str">
        <f>IF(BA19="","",VLOOKUP(BA19,【記載例2】!$C$6:$L$47,10,FALSE))</f>
        <v/>
      </c>
      <c r="BB20" s="1004">
        <f>IF($BE$3="４週",SUM(W20:AX20),IF($BE$3="暦月",SUM(W20:BA20),""))</f>
        <v>160</v>
      </c>
      <c r="BC20" s="1005"/>
      <c r="BD20" s="1006">
        <f>IF($BE$3="４週",BB20/4,IF($BE$3="暦月",(BB20/($BE$8/7)),""))</f>
        <v>40</v>
      </c>
      <c r="BE20" s="1005"/>
      <c r="BF20" s="1001"/>
      <c r="BG20" s="1002"/>
      <c r="BH20" s="1002"/>
      <c r="BI20" s="1002"/>
      <c r="BJ20" s="1003"/>
    </row>
    <row r="21" spans="2:62" ht="20.25" customHeight="1">
      <c r="B21" s="970">
        <f>B19+1</f>
        <v>3</v>
      </c>
      <c r="C21" s="972" t="s">
        <v>619</v>
      </c>
      <c r="D21" s="973"/>
      <c r="E21" s="323"/>
      <c r="F21" s="324"/>
      <c r="G21" s="323"/>
      <c r="H21" s="324"/>
      <c r="I21" s="976" t="s">
        <v>679</v>
      </c>
      <c r="J21" s="977"/>
      <c r="K21" s="980" t="s">
        <v>696</v>
      </c>
      <c r="L21" s="981"/>
      <c r="M21" s="981"/>
      <c r="N21" s="973"/>
      <c r="O21" s="984" t="s">
        <v>697</v>
      </c>
      <c r="P21" s="985"/>
      <c r="Q21" s="985"/>
      <c r="R21" s="985"/>
      <c r="S21" s="986"/>
      <c r="T21" s="333" t="s">
        <v>682</v>
      </c>
      <c r="U21" s="334"/>
      <c r="V21" s="335"/>
      <c r="W21" s="336" t="s">
        <v>690</v>
      </c>
      <c r="X21" s="337" t="s">
        <v>690</v>
      </c>
      <c r="Y21" s="337" t="s">
        <v>690</v>
      </c>
      <c r="Z21" s="337"/>
      <c r="AA21" s="337"/>
      <c r="AB21" s="337" t="s">
        <v>690</v>
      </c>
      <c r="AC21" s="338" t="s">
        <v>698</v>
      </c>
      <c r="AD21" s="336" t="s">
        <v>690</v>
      </c>
      <c r="AE21" s="337" t="s">
        <v>690</v>
      </c>
      <c r="AF21" s="337" t="s">
        <v>690</v>
      </c>
      <c r="AG21" s="337"/>
      <c r="AH21" s="337"/>
      <c r="AI21" s="337" t="s">
        <v>690</v>
      </c>
      <c r="AJ21" s="338" t="s">
        <v>690</v>
      </c>
      <c r="AK21" s="336" t="s">
        <v>693</v>
      </c>
      <c r="AL21" s="337" t="s">
        <v>690</v>
      </c>
      <c r="AM21" s="337" t="s">
        <v>690</v>
      </c>
      <c r="AN21" s="337"/>
      <c r="AO21" s="337"/>
      <c r="AP21" s="337" t="s">
        <v>698</v>
      </c>
      <c r="AQ21" s="338" t="s">
        <v>690</v>
      </c>
      <c r="AR21" s="336" t="s">
        <v>693</v>
      </c>
      <c r="AS21" s="337" t="s">
        <v>694</v>
      </c>
      <c r="AT21" s="337" t="s">
        <v>692</v>
      </c>
      <c r="AU21" s="337"/>
      <c r="AV21" s="337"/>
      <c r="AW21" s="337" t="s">
        <v>690</v>
      </c>
      <c r="AX21" s="338" t="s">
        <v>693</v>
      </c>
      <c r="AY21" s="336"/>
      <c r="AZ21" s="337"/>
      <c r="BA21" s="339"/>
      <c r="BB21" s="990"/>
      <c r="BC21" s="991"/>
      <c r="BD21" s="949"/>
      <c r="BE21" s="950"/>
      <c r="BF21" s="951"/>
      <c r="BG21" s="952"/>
      <c r="BH21" s="952"/>
      <c r="BI21" s="952"/>
      <c r="BJ21" s="953"/>
    </row>
    <row r="22" spans="2:62" ht="20.25" customHeight="1">
      <c r="B22" s="993"/>
      <c r="C22" s="1007"/>
      <c r="D22" s="1008"/>
      <c r="E22" s="323"/>
      <c r="F22" s="324" t="str">
        <f>C21</f>
        <v>計画作成担当者</v>
      </c>
      <c r="G22" s="323"/>
      <c r="H22" s="324" t="str">
        <f>I21</f>
        <v>A</v>
      </c>
      <c r="I22" s="1009"/>
      <c r="J22" s="1010"/>
      <c r="K22" s="1011"/>
      <c r="L22" s="1012"/>
      <c r="M22" s="1012"/>
      <c r="N22" s="1008"/>
      <c r="O22" s="984"/>
      <c r="P22" s="985"/>
      <c r="Q22" s="985"/>
      <c r="R22" s="985"/>
      <c r="S22" s="986"/>
      <c r="T22" s="325" t="s">
        <v>687</v>
      </c>
      <c r="U22" s="326"/>
      <c r="V22" s="327"/>
      <c r="W22" s="328">
        <f>IF(W21="","",VLOOKUP(W21,【記載例2】!$C$6:$L$47,10,FALSE))</f>
        <v>8</v>
      </c>
      <c r="X22" s="329">
        <f>IF(X21="","",VLOOKUP(X21,【記載例2】!$C$6:$L$47,10,FALSE))</f>
        <v>8</v>
      </c>
      <c r="Y22" s="329">
        <f>IF(Y21="","",VLOOKUP(Y21,【記載例2】!$C$6:$L$47,10,FALSE))</f>
        <v>8</v>
      </c>
      <c r="Z22" s="329" t="str">
        <f>IF(Z21="","",VLOOKUP(Z21,【記載例2】!$C$6:$L$47,10,FALSE))</f>
        <v/>
      </c>
      <c r="AA22" s="329" t="str">
        <f>IF(AA21="","",VLOOKUP(AA21,【記載例2】!$C$6:$L$47,10,FALSE))</f>
        <v/>
      </c>
      <c r="AB22" s="329">
        <f>IF(AB21="","",VLOOKUP(AB21,【記載例2】!$C$6:$L$47,10,FALSE))</f>
        <v>8</v>
      </c>
      <c r="AC22" s="330">
        <f>IF(AC21="","",VLOOKUP(AC21,【記載例2】!$C$6:$L$47,10,FALSE))</f>
        <v>8</v>
      </c>
      <c r="AD22" s="328">
        <f>IF(AD21="","",VLOOKUP(AD21,【記載例2】!$C$6:$L$47,10,FALSE))</f>
        <v>8</v>
      </c>
      <c r="AE22" s="329">
        <f>IF(AE21="","",VLOOKUP(AE21,【記載例2】!$C$6:$L$47,10,FALSE))</f>
        <v>8</v>
      </c>
      <c r="AF22" s="329">
        <f>IF(AF21="","",VLOOKUP(AF21,【記載例2】!$C$6:$L$47,10,FALSE))</f>
        <v>8</v>
      </c>
      <c r="AG22" s="329" t="str">
        <f>IF(AG21="","",VLOOKUP(AG21,【記載例2】!$C$6:$L$47,10,FALSE))</f>
        <v/>
      </c>
      <c r="AH22" s="329" t="str">
        <f>IF(AH21="","",VLOOKUP(AH21,【記載例2】!$C$6:$L$47,10,FALSE))</f>
        <v/>
      </c>
      <c r="AI22" s="329">
        <f>IF(AI21="","",VLOOKUP(AI21,【記載例2】!$C$6:$L$47,10,FALSE))</f>
        <v>8</v>
      </c>
      <c r="AJ22" s="330">
        <f>IF(AJ21="","",VLOOKUP(AJ21,【記載例2】!$C$6:$L$47,10,FALSE))</f>
        <v>8</v>
      </c>
      <c r="AK22" s="328">
        <f>IF(AK21="","",VLOOKUP(AK21,【記載例2】!$C$6:$L$47,10,FALSE))</f>
        <v>8</v>
      </c>
      <c r="AL22" s="329">
        <f>IF(AL21="","",VLOOKUP(AL21,【記載例2】!$C$6:$L$47,10,FALSE))</f>
        <v>8</v>
      </c>
      <c r="AM22" s="329">
        <f>IF(AM21="","",VLOOKUP(AM21,【記載例2】!$C$6:$L$47,10,FALSE))</f>
        <v>8</v>
      </c>
      <c r="AN22" s="329" t="str">
        <f>IF(AN21="","",VLOOKUP(AN21,【記載例2】!$C$6:$L$47,10,FALSE))</f>
        <v/>
      </c>
      <c r="AO22" s="329" t="str">
        <f>IF(AO21="","",VLOOKUP(AO21,【記載例2】!$C$6:$L$47,10,FALSE))</f>
        <v/>
      </c>
      <c r="AP22" s="329">
        <f>IF(AP21="","",VLOOKUP(AP21,【記載例2】!$C$6:$L$47,10,FALSE))</f>
        <v>8</v>
      </c>
      <c r="AQ22" s="330">
        <f>IF(AQ21="","",VLOOKUP(AQ21,【記載例2】!$C$6:$L$47,10,FALSE))</f>
        <v>8</v>
      </c>
      <c r="AR22" s="328">
        <f>IF(AR21="","",VLOOKUP(AR21,【記載例2】!$C$6:$L$47,10,FALSE))</f>
        <v>8</v>
      </c>
      <c r="AS22" s="329">
        <f>IF(AS21="","",VLOOKUP(AS21,【記載例2】!$C$6:$L$47,10,FALSE))</f>
        <v>8</v>
      </c>
      <c r="AT22" s="329">
        <f>IF(AT21="","",VLOOKUP(AT21,【記載例2】!$C$6:$L$47,10,FALSE))</f>
        <v>8</v>
      </c>
      <c r="AU22" s="329" t="str">
        <f>IF(AU21="","",VLOOKUP(AU21,【記載例2】!$C$6:$L$47,10,FALSE))</f>
        <v/>
      </c>
      <c r="AV22" s="329" t="str">
        <f>IF(AV21="","",VLOOKUP(AV21,【記載例2】!$C$6:$L$47,10,FALSE))</f>
        <v/>
      </c>
      <c r="AW22" s="329">
        <f>IF(AW21="","",VLOOKUP(AW21,【記載例2】!$C$6:$L$47,10,FALSE))</f>
        <v>8</v>
      </c>
      <c r="AX22" s="330">
        <f>IF(AX21="","",VLOOKUP(AX21,【記載例2】!$C$6:$L$47,10,FALSE))</f>
        <v>8</v>
      </c>
      <c r="AY22" s="328" t="str">
        <f>IF(AY21="","",VLOOKUP(AY21,【記載例2】!$C$6:$L$47,10,FALSE))</f>
        <v/>
      </c>
      <c r="AZ22" s="329" t="str">
        <f>IF(AZ21="","",VLOOKUP(AZ21,【記載例2】!$C$6:$L$47,10,FALSE))</f>
        <v/>
      </c>
      <c r="BA22" s="329" t="str">
        <f>IF(BA21="","",VLOOKUP(BA21,【記載例2】!$C$6:$L$47,10,FALSE))</f>
        <v/>
      </c>
      <c r="BB22" s="1004">
        <f>IF($BE$3="４週",SUM(W22:AX22),IF($BE$3="暦月",SUM(W22:BA22),""))</f>
        <v>160</v>
      </c>
      <c r="BC22" s="1005"/>
      <c r="BD22" s="1006">
        <f>IF($BE$3="４週",BB22/4,IF($BE$3="暦月",(BB22/($BE$8/7)),""))</f>
        <v>40</v>
      </c>
      <c r="BE22" s="1005"/>
      <c r="BF22" s="1001"/>
      <c r="BG22" s="1002"/>
      <c r="BH22" s="1002"/>
      <c r="BI22" s="1002"/>
      <c r="BJ22" s="1003"/>
    </row>
    <row r="23" spans="2:62" ht="20.25" customHeight="1">
      <c r="B23" s="970">
        <f>B21+1</f>
        <v>4</v>
      </c>
      <c r="C23" s="972" t="s">
        <v>620</v>
      </c>
      <c r="D23" s="973"/>
      <c r="E23" s="323"/>
      <c r="F23" s="324"/>
      <c r="G23" s="323"/>
      <c r="H23" s="324"/>
      <c r="I23" s="976" t="s">
        <v>699</v>
      </c>
      <c r="J23" s="977"/>
      <c r="K23" s="980" t="s">
        <v>700</v>
      </c>
      <c r="L23" s="981"/>
      <c r="M23" s="981"/>
      <c r="N23" s="973"/>
      <c r="O23" s="984" t="s">
        <v>701</v>
      </c>
      <c r="P23" s="985"/>
      <c r="Q23" s="985"/>
      <c r="R23" s="985"/>
      <c r="S23" s="986"/>
      <c r="T23" s="333" t="s">
        <v>682</v>
      </c>
      <c r="U23" s="334"/>
      <c r="V23" s="335"/>
      <c r="W23" s="336" t="s">
        <v>702</v>
      </c>
      <c r="X23" s="337" t="s">
        <v>702</v>
      </c>
      <c r="Y23" s="337" t="s">
        <v>703</v>
      </c>
      <c r="Z23" s="337"/>
      <c r="AA23" s="337"/>
      <c r="AB23" s="337" t="s">
        <v>702</v>
      </c>
      <c r="AC23" s="338" t="s">
        <v>704</v>
      </c>
      <c r="AD23" s="336" t="s">
        <v>704</v>
      </c>
      <c r="AE23" s="337" t="s">
        <v>702</v>
      </c>
      <c r="AF23" s="337" t="s">
        <v>704</v>
      </c>
      <c r="AG23" s="337"/>
      <c r="AH23" s="337"/>
      <c r="AI23" s="337" t="s">
        <v>704</v>
      </c>
      <c r="AJ23" s="338" t="s">
        <v>702</v>
      </c>
      <c r="AK23" s="336" t="s">
        <v>705</v>
      </c>
      <c r="AL23" s="337" t="s">
        <v>704</v>
      </c>
      <c r="AM23" s="337" t="s">
        <v>706</v>
      </c>
      <c r="AN23" s="337"/>
      <c r="AO23" s="337"/>
      <c r="AP23" s="337" t="s">
        <v>704</v>
      </c>
      <c r="AQ23" s="338" t="s">
        <v>702</v>
      </c>
      <c r="AR23" s="336" t="s">
        <v>702</v>
      </c>
      <c r="AS23" s="337" t="s">
        <v>704</v>
      </c>
      <c r="AT23" s="337" t="s">
        <v>706</v>
      </c>
      <c r="AU23" s="337"/>
      <c r="AV23" s="337"/>
      <c r="AW23" s="337" t="s">
        <v>706</v>
      </c>
      <c r="AX23" s="338" t="s">
        <v>702</v>
      </c>
      <c r="AY23" s="336"/>
      <c r="AZ23" s="337"/>
      <c r="BA23" s="339"/>
      <c r="BB23" s="990"/>
      <c r="BC23" s="991"/>
      <c r="BD23" s="949"/>
      <c r="BE23" s="950"/>
      <c r="BF23" s="951"/>
      <c r="BG23" s="952"/>
      <c r="BH23" s="952"/>
      <c r="BI23" s="952"/>
      <c r="BJ23" s="953"/>
    </row>
    <row r="24" spans="2:62" ht="20.25" customHeight="1">
      <c r="B24" s="993"/>
      <c r="C24" s="1007"/>
      <c r="D24" s="1008"/>
      <c r="E24" s="323"/>
      <c r="F24" s="324" t="str">
        <f>C23</f>
        <v>機能訓練指導員</v>
      </c>
      <c r="G24" s="323"/>
      <c r="H24" s="324" t="str">
        <f>I23</f>
        <v>B</v>
      </c>
      <c r="I24" s="1009"/>
      <c r="J24" s="1010"/>
      <c r="K24" s="1011"/>
      <c r="L24" s="1012"/>
      <c r="M24" s="1012"/>
      <c r="N24" s="1008"/>
      <c r="O24" s="984"/>
      <c r="P24" s="985"/>
      <c r="Q24" s="985"/>
      <c r="R24" s="985"/>
      <c r="S24" s="986"/>
      <c r="T24" s="325" t="s">
        <v>687</v>
      </c>
      <c r="U24" s="326"/>
      <c r="V24" s="327"/>
      <c r="W24" s="328">
        <f>IF(W23="","",VLOOKUP(W23,【記載例2】!$C$6:$L$47,10,FALSE))</f>
        <v>4.0000000000000009</v>
      </c>
      <c r="X24" s="329">
        <f>IF(X23="","",VLOOKUP(X23,【記載例2】!$C$6:$L$47,10,FALSE))</f>
        <v>4.0000000000000009</v>
      </c>
      <c r="Y24" s="329">
        <f>IF(Y23="","",VLOOKUP(Y23,【記載例2】!$C$6:$L$47,10,FALSE))</f>
        <v>4.0000000000000009</v>
      </c>
      <c r="Z24" s="329" t="str">
        <f>IF(Z23="","",VLOOKUP(Z23,【記載例2】!$C$6:$L$47,10,FALSE))</f>
        <v/>
      </c>
      <c r="AA24" s="329" t="str">
        <f>IF(AA23="","",VLOOKUP(AA23,【記載例2】!$C$6:$L$47,10,FALSE))</f>
        <v/>
      </c>
      <c r="AB24" s="329">
        <f>IF(AB23="","",VLOOKUP(AB23,【記載例2】!$C$6:$L$47,10,FALSE))</f>
        <v>4.0000000000000009</v>
      </c>
      <c r="AC24" s="330">
        <f>IF(AC23="","",VLOOKUP(AC23,【記載例2】!$C$6:$L$47,10,FALSE))</f>
        <v>4.0000000000000009</v>
      </c>
      <c r="AD24" s="328">
        <f>IF(AD23="","",VLOOKUP(AD23,【記載例2】!$C$6:$L$47,10,FALSE))</f>
        <v>4.0000000000000009</v>
      </c>
      <c r="AE24" s="329">
        <f>IF(AE23="","",VLOOKUP(AE23,【記載例2】!$C$6:$L$47,10,FALSE))</f>
        <v>4.0000000000000009</v>
      </c>
      <c r="AF24" s="329">
        <f>IF(AF23="","",VLOOKUP(AF23,【記載例2】!$C$6:$L$47,10,FALSE))</f>
        <v>4.0000000000000009</v>
      </c>
      <c r="AG24" s="329" t="str">
        <f>IF(AG23="","",VLOOKUP(AG23,【記載例2】!$C$6:$L$47,10,FALSE))</f>
        <v/>
      </c>
      <c r="AH24" s="329" t="str">
        <f>IF(AH23="","",VLOOKUP(AH23,【記載例2】!$C$6:$L$47,10,FALSE))</f>
        <v/>
      </c>
      <c r="AI24" s="329">
        <f>IF(AI23="","",VLOOKUP(AI23,【記載例2】!$C$6:$L$47,10,FALSE))</f>
        <v>4.0000000000000009</v>
      </c>
      <c r="AJ24" s="330">
        <f>IF(AJ23="","",VLOOKUP(AJ23,【記載例2】!$C$6:$L$47,10,FALSE))</f>
        <v>4.0000000000000009</v>
      </c>
      <c r="AK24" s="328">
        <f>IF(AK23="","",VLOOKUP(AK23,【記載例2】!$C$6:$L$47,10,FALSE))</f>
        <v>4.0000000000000009</v>
      </c>
      <c r="AL24" s="329">
        <f>IF(AL23="","",VLOOKUP(AL23,【記載例2】!$C$6:$L$47,10,FALSE))</f>
        <v>4.0000000000000009</v>
      </c>
      <c r="AM24" s="329">
        <f>IF(AM23="","",VLOOKUP(AM23,【記載例2】!$C$6:$L$47,10,FALSE))</f>
        <v>4.0000000000000009</v>
      </c>
      <c r="AN24" s="329" t="str">
        <f>IF(AN23="","",VLOOKUP(AN23,【記載例2】!$C$6:$L$47,10,FALSE))</f>
        <v/>
      </c>
      <c r="AO24" s="329" t="str">
        <f>IF(AO23="","",VLOOKUP(AO23,【記載例2】!$C$6:$L$47,10,FALSE))</f>
        <v/>
      </c>
      <c r="AP24" s="329">
        <f>IF(AP23="","",VLOOKUP(AP23,【記載例2】!$C$6:$L$47,10,FALSE))</f>
        <v>4.0000000000000009</v>
      </c>
      <c r="AQ24" s="330">
        <f>IF(AQ23="","",VLOOKUP(AQ23,【記載例2】!$C$6:$L$47,10,FALSE))</f>
        <v>4.0000000000000009</v>
      </c>
      <c r="AR24" s="328">
        <f>IF(AR23="","",VLOOKUP(AR23,【記載例2】!$C$6:$L$47,10,FALSE))</f>
        <v>4.0000000000000009</v>
      </c>
      <c r="AS24" s="329">
        <f>IF(AS23="","",VLOOKUP(AS23,【記載例2】!$C$6:$L$47,10,FALSE))</f>
        <v>4.0000000000000009</v>
      </c>
      <c r="AT24" s="329">
        <f>IF(AT23="","",VLOOKUP(AT23,【記載例2】!$C$6:$L$47,10,FALSE))</f>
        <v>4.0000000000000009</v>
      </c>
      <c r="AU24" s="329" t="str">
        <f>IF(AU23="","",VLOOKUP(AU23,【記載例2】!$C$6:$L$47,10,FALSE))</f>
        <v/>
      </c>
      <c r="AV24" s="329" t="str">
        <f>IF(AV23="","",VLOOKUP(AV23,【記載例2】!$C$6:$L$47,10,FALSE))</f>
        <v/>
      </c>
      <c r="AW24" s="329">
        <f>IF(AW23="","",VLOOKUP(AW23,【記載例2】!$C$6:$L$47,10,FALSE))</f>
        <v>4.0000000000000009</v>
      </c>
      <c r="AX24" s="330">
        <f>IF(AX23="","",VLOOKUP(AX23,【記載例2】!$C$6:$L$47,10,FALSE))</f>
        <v>4.0000000000000009</v>
      </c>
      <c r="AY24" s="328" t="str">
        <f>IF(AY23="","",VLOOKUP(AY23,【記載例2】!$C$6:$L$47,10,FALSE))</f>
        <v/>
      </c>
      <c r="AZ24" s="329" t="str">
        <f>IF(AZ23="","",VLOOKUP(AZ23,【記載例2】!$C$6:$L$47,10,FALSE))</f>
        <v/>
      </c>
      <c r="BA24" s="329" t="str">
        <f>IF(BA23="","",VLOOKUP(BA23,【記載例2】!$C$6:$L$47,10,FALSE))</f>
        <v/>
      </c>
      <c r="BB24" s="1004">
        <f>IF($BE$3="４週",SUM(W24:AX24),IF($BE$3="暦月",SUM(W24:BA24),""))</f>
        <v>80.000000000000014</v>
      </c>
      <c r="BC24" s="1005"/>
      <c r="BD24" s="1006">
        <f>IF($BE$3="４週",BB24/4,IF($BE$3="暦月",(BB24/($BE$8/7)),""))</f>
        <v>20.000000000000004</v>
      </c>
      <c r="BE24" s="1005"/>
      <c r="BF24" s="1001"/>
      <c r="BG24" s="1002"/>
      <c r="BH24" s="1002"/>
      <c r="BI24" s="1002"/>
      <c r="BJ24" s="1003"/>
    </row>
    <row r="25" spans="2:62" ht="20.25" customHeight="1">
      <c r="B25" s="970">
        <f>B23+1</f>
        <v>5</v>
      </c>
      <c r="C25" s="972" t="s">
        <v>622</v>
      </c>
      <c r="D25" s="973"/>
      <c r="E25" s="323"/>
      <c r="F25" s="324"/>
      <c r="G25" s="323"/>
      <c r="H25" s="324"/>
      <c r="I25" s="976" t="s">
        <v>679</v>
      </c>
      <c r="J25" s="977"/>
      <c r="K25" s="980" t="s">
        <v>707</v>
      </c>
      <c r="L25" s="981"/>
      <c r="M25" s="981"/>
      <c r="N25" s="973"/>
      <c r="O25" s="984" t="s">
        <v>708</v>
      </c>
      <c r="P25" s="985"/>
      <c r="Q25" s="985"/>
      <c r="R25" s="985"/>
      <c r="S25" s="986"/>
      <c r="T25" s="333" t="s">
        <v>682</v>
      </c>
      <c r="U25" s="334"/>
      <c r="V25" s="335"/>
      <c r="W25" s="336" t="s">
        <v>698</v>
      </c>
      <c r="X25" s="337" t="s">
        <v>698</v>
      </c>
      <c r="Y25" s="337" t="s">
        <v>690</v>
      </c>
      <c r="Z25" s="337"/>
      <c r="AA25" s="337"/>
      <c r="AB25" s="337" t="s">
        <v>698</v>
      </c>
      <c r="AC25" s="338" t="s">
        <v>698</v>
      </c>
      <c r="AD25" s="336" t="s">
        <v>690</v>
      </c>
      <c r="AE25" s="337" t="s">
        <v>698</v>
      </c>
      <c r="AF25" s="337" t="s">
        <v>698</v>
      </c>
      <c r="AG25" s="337"/>
      <c r="AH25" s="337"/>
      <c r="AI25" s="337" t="s">
        <v>698</v>
      </c>
      <c r="AJ25" s="338" t="s">
        <v>698</v>
      </c>
      <c r="AK25" s="336" t="s">
        <v>698</v>
      </c>
      <c r="AL25" s="337" t="s">
        <v>698</v>
      </c>
      <c r="AM25" s="337" t="s">
        <v>698</v>
      </c>
      <c r="AN25" s="337"/>
      <c r="AO25" s="337"/>
      <c r="AP25" s="337" t="s">
        <v>698</v>
      </c>
      <c r="AQ25" s="338" t="s">
        <v>698</v>
      </c>
      <c r="AR25" s="336" t="s">
        <v>690</v>
      </c>
      <c r="AS25" s="337" t="s">
        <v>698</v>
      </c>
      <c r="AT25" s="337" t="s">
        <v>690</v>
      </c>
      <c r="AU25" s="337"/>
      <c r="AV25" s="337"/>
      <c r="AW25" s="337" t="s">
        <v>698</v>
      </c>
      <c r="AX25" s="338" t="s">
        <v>698</v>
      </c>
      <c r="AY25" s="336"/>
      <c r="AZ25" s="337"/>
      <c r="BA25" s="339"/>
      <c r="BB25" s="990"/>
      <c r="BC25" s="991"/>
      <c r="BD25" s="949"/>
      <c r="BE25" s="950"/>
      <c r="BF25" s="951"/>
      <c r="BG25" s="952"/>
      <c r="BH25" s="952"/>
      <c r="BI25" s="952"/>
      <c r="BJ25" s="953"/>
    </row>
    <row r="26" spans="2:62" ht="20.25" customHeight="1">
      <c r="B26" s="993"/>
      <c r="C26" s="1007"/>
      <c r="D26" s="1008"/>
      <c r="E26" s="323"/>
      <c r="F26" s="324" t="str">
        <f>C25</f>
        <v>看護職員</v>
      </c>
      <c r="G26" s="323"/>
      <c r="H26" s="324" t="str">
        <f>I25</f>
        <v>A</v>
      </c>
      <c r="I26" s="1009"/>
      <c r="J26" s="1010"/>
      <c r="K26" s="1011"/>
      <c r="L26" s="1012"/>
      <c r="M26" s="1012"/>
      <c r="N26" s="1008"/>
      <c r="O26" s="984"/>
      <c r="P26" s="985"/>
      <c r="Q26" s="985"/>
      <c r="R26" s="985"/>
      <c r="S26" s="986"/>
      <c r="T26" s="340" t="s">
        <v>687</v>
      </c>
      <c r="U26" s="341"/>
      <c r="V26" s="342"/>
      <c r="W26" s="328">
        <f>IF(W25="","",VLOOKUP(W25,【記載例2】!$C$6:$L$47,10,FALSE))</f>
        <v>8</v>
      </c>
      <c r="X26" s="329">
        <f>IF(X25="","",VLOOKUP(X25,【記載例2】!$C$6:$L$47,10,FALSE))</f>
        <v>8</v>
      </c>
      <c r="Y26" s="329">
        <f>IF(Y25="","",VLOOKUP(Y25,【記載例2】!$C$6:$L$47,10,FALSE))</f>
        <v>8</v>
      </c>
      <c r="Z26" s="329" t="str">
        <f>IF(Z25="","",VLOOKUP(Z25,【記載例2】!$C$6:$L$47,10,FALSE))</f>
        <v/>
      </c>
      <c r="AA26" s="329" t="str">
        <f>IF(AA25="","",VLOOKUP(AA25,【記載例2】!$C$6:$L$47,10,FALSE))</f>
        <v/>
      </c>
      <c r="AB26" s="329">
        <f>IF(AB25="","",VLOOKUP(AB25,【記載例2】!$C$6:$L$47,10,FALSE))</f>
        <v>8</v>
      </c>
      <c r="AC26" s="330">
        <f>IF(AC25="","",VLOOKUP(AC25,【記載例2】!$C$6:$L$47,10,FALSE))</f>
        <v>8</v>
      </c>
      <c r="AD26" s="328">
        <f>IF(AD25="","",VLOOKUP(AD25,【記載例2】!$C$6:$L$47,10,FALSE))</f>
        <v>8</v>
      </c>
      <c r="AE26" s="329">
        <f>IF(AE25="","",VLOOKUP(AE25,【記載例2】!$C$6:$L$47,10,FALSE))</f>
        <v>8</v>
      </c>
      <c r="AF26" s="329">
        <f>IF(AF25="","",VLOOKUP(AF25,【記載例2】!$C$6:$L$47,10,FALSE))</f>
        <v>8</v>
      </c>
      <c r="AG26" s="329" t="str">
        <f>IF(AG25="","",VLOOKUP(AG25,【記載例2】!$C$6:$L$47,10,FALSE))</f>
        <v/>
      </c>
      <c r="AH26" s="329" t="str">
        <f>IF(AH25="","",VLOOKUP(AH25,【記載例2】!$C$6:$L$47,10,FALSE))</f>
        <v/>
      </c>
      <c r="AI26" s="329">
        <f>IF(AI25="","",VLOOKUP(AI25,【記載例2】!$C$6:$L$47,10,FALSE))</f>
        <v>8</v>
      </c>
      <c r="AJ26" s="330">
        <f>IF(AJ25="","",VLOOKUP(AJ25,【記載例2】!$C$6:$L$47,10,FALSE))</f>
        <v>8</v>
      </c>
      <c r="AK26" s="328">
        <f>IF(AK25="","",VLOOKUP(AK25,【記載例2】!$C$6:$L$47,10,FALSE))</f>
        <v>8</v>
      </c>
      <c r="AL26" s="329">
        <f>IF(AL25="","",VLOOKUP(AL25,【記載例2】!$C$6:$L$47,10,FALSE))</f>
        <v>8</v>
      </c>
      <c r="AM26" s="329">
        <f>IF(AM25="","",VLOOKUP(AM25,【記載例2】!$C$6:$L$47,10,FALSE))</f>
        <v>8</v>
      </c>
      <c r="AN26" s="329" t="str">
        <f>IF(AN25="","",VLOOKUP(AN25,【記載例2】!$C$6:$L$47,10,FALSE))</f>
        <v/>
      </c>
      <c r="AO26" s="329" t="str">
        <f>IF(AO25="","",VLOOKUP(AO25,【記載例2】!$C$6:$L$47,10,FALSE))</f>
        <v/>
      </c>
      <c r="AP26" s="329">
        <f>IF(AP25="","",VLOOKUP(AP25,【記載例2】!$C$6:$L$47,10,FALSE))</f>
        <v>8</v>
      </c>
      <c r="AQ26" s="330">
        <f>IF(AQ25="","",VLOOKUP(AQ25,【記載例2】!$C$6:$L$47,10,FALSE))</f>
        <v>8</v>
      </c>
      <c r="AR26" s="328">
        <f>IF(AR25="","",VLOOKUP(AR25,【記載例2】!$C$6:$L$47,10,FALSE))</f>
        <v>8</v>
      </c>
      <c r="AS26" s="329">
        <f>IF(AS25="","",VLOOKUP(AS25,【記載例2】!$C$6:$L$47,10,FALSE))</f>
        <v>8</v>
      </c>
      <c r="AT26" s="329">
        <f>IF(AT25="","",VLOOKUP(AT25,【記載例2】!$C$6:$L$47,10,FALSE))</f>
        <v>8</v>
      </c>
      <c r="AU26" s="329" t="str">
        <f>IF(AU25="","",VLOOKUP(AU25,【記載例2】!$C$6:$L$47,10,FALSE))</f>
        <v/>
      </c>
      <c r="AV26" s="329" t="str">
        <f>IF(AV25="","",VLOOKUP(AV25,【記載例2】!$C$6:$L$47,10,FALSE))</f>
        <v/>
      </c>
      <c r="AW26" s="329">
        <f>IF(AW25="","",VLOOKUP(AW25,【記載例2】!$C$6:$L$47,10,FALSE))</f>
        <v>8</v>
      </c>
      <c r="AX26" s="330">
        <f>IF(AX25="","",VLOOKUP(AX25,【記載例2】!$C$6:$L$47,10,FALSE))</f>
        <v>8</v>
      </c>
      <c r="AY26" s="328" t="str">
        <f>IF(AY25="","",VLOOKUP(AY25,【記載例2】!$C$6:$L$47,10,FALSE))</f>
        <v/>
      </c>
      <c r="AZ26" s="329" t="str">
        <f>IF(AZ25="","",VLOOKUP(AZ25,【記載例2】!$C$6:$L$47,10,FALSE))</f>
        <v/>
      </c>
      <c r="BA26" s="329" t="str">
        <f>IF(BA25="","",VLOOKUP(BA25,【記載例2】!$C$6:$L$47,10,FALSE))</f>
        <v/>
      </c>
      <c r="BB26" s="1004">
        <f>IF($BE$3="４週",SUM(W26:AX26),IF($BE$3="暦月",SUM(W26:BA26),""))</f>
        <v>160</v>
      </c>
      <c r="BC26" s="1005"/>
      <c r="BD26" s="1006">
        <f>IF($BE$3="４週",BB26/4,IF($BE$3="暦月",(BB26/($BE$8/7)),""))</f>
        <v>40</v>
      </c>
      <c r="BE26" s="1005"/>
      <c r="BF26" s="1001"/>
      <c r="BG26" s="1002"/>
      <c r="BH26" s="1002"/>
      <c r="BI26" s="1002"/>
      <c r="BJ26" s="1003"/>
    </row>
    <row r="27" spans="2:62" ht="20.25" customHeight="1">
      <c r="B27" s="970">
        <f>B25+1</f>
        <v>6</v>
      </c>
      <c r="C27" s="972" t="s">
        <v>622</v>
      </c>
      <c r="D27" s="973"/>
      <c r="E27" s="323"/>
      <c r="F27" s="324"/>
      <c r="G27" s="323"/>
      <c r="H27" s="324"/>
      <c r="I27" s="976" t="s">
        <v>679</v>
      </c>
      <c r="J27" s="977"/>
      <c r="K27" s="980" t="s">
        <v>707</v>
      </c>
      <c r="L27" s="981"/>
      <c r="M27" s="981"/>
      <c r="N27" s="973"/>
      <c r="O27" s="984" t="s">
        <v>709</v>
      </c>
      <c r="P27" s="985"/>
      <c r="Q27" s="985"/>
      <c r="R27" s="985"/>
      <c r="S27" s="986"/>
      <c r="T27" s="343" t="s">
        <v>682</v>
      </c>
      <c r="U27" s="344"/>
      <c r="V27" s="345"/>
      <c r="W27" s="336" t="s">
        <v>710</v>
      </c>
      <c r="X27" s="337" t="s">
        <v>711</v>
      </c>
      <c r="Y27" s="337" t="s">
        <v>712</v>
      </c>
      <c r="Z27" s="337" t="s">
        <v>712</v>
      </c>
      <c r="AA27" s="337"/>
      <c r="AB27" s="337" t="s">
        <v>713</v>
      </c>
      <c r="AC27" s="338"/>
      <c r="AD27" s="336"/>
      <c r="AE27" s="337" t="s">
        <v>710</v>
      </c>
      <c r="AF27" s="337" t="s">
        <v>711</v>
      </c>
      <c r="AG27" s="337" t="s">
        <v>712</v>
      </c>
      <c r="AH27" s="337" t="s">
        <v>712</v>
      </c>
      <c r="AI27" s="337"/>
      <c r="AJ27" s="338" t="s">
        <v>713</v>
      </c>
      <c r="AK27" s="336" t="s">
        <v>713</v>
      </c>
      <c r="AL27" s="337"/>
      <c r="AM27" s="337" t="s">
        <v>710</v>
      </c>
      <c r="AN27" s="337" t="s">
        <v>711</v>
      </c>
      <c r="AO27" s="337" t="s">
        <v>712</v>
      </c>
      <c r="AP27" s="337" t="s">
        <v>712</v>
      </c>
      <c r="AQ27" s="338"/>
      <c r="AR27" s="336" t="s">
        <v>713</v>
      </c>
      <c r="AS27" s="337"/>
      <c r="AT27" s="337"/>
      <c r="AU27" s="337" t="s">
        <v>710</v>
      </c>
      <c r="AV27" s="337" t="s">
        <v>711</v>
      </c>
      <c r="AW27" s="337" t="s">
        <v>712</v>
      </c>
      <c r="AX27" s="338" t="s">
        <v>712</v>
      </c>
      <c r="AY27" s="336"/>
      <c r="AZ27" s="337"/>
      <c r="BA27" s="339"/>
      <c r="BB27" s="990"/>
      <c r="BC27" s="991"/>
      <c r="BD27" s="949"/>
      <c r="BE27" s="950"/>
      <c r="BF27" s="951"/>
      <c r="BG27" s="952"/>
      <c r="BH27" s="952"/>
      <c r="BI27" s="952"/>
      <c r="BJ27" s="953"/>
    </row>
    <row r="28" spans="2:62" ht="20.25" customHeight="1">
      <c r="B28" s="993"/>
      <c r="C28" s="1007"/>
      <c r="D28" s="1008"/>
      <c r="E28" s="323"/>
      <c r="F28" s="324" t="str">
        <f>C27</f>
        <v>看護職員</v>
      </c>
      <c r="G28" s="323"/>
      <c r="H28" s="324" t="str">
        <f>I27</f>
        <v>A</v>
      </c>
      <c r="I28" s="1009"/>
      <c r="J28" s="1010"/>
      <c r="K28" s="1011"/>
      <c r="L28" s="1012"/>
      <c r="M28" s="1012"/>
      <c r="N28" s="1008"/>
      <c r="O28" s="984"/>
      <c r="P28" s="985"/>
      <c r="Q28" s="985"/>
      <c r="R28" s="985"/>
      <c r="S28" s="986"/>
      <c r="T28" s="325" t="s">
        <v>687</v>
      </c>
      <c r="U28" s="326"/>
      <c r="V28" s="327"/>
      <c r="W28" s="328">
        <f>IF(W27="","",VLOOKUP(W27,【記載例2】!$C$6:$L$47,10,FALSE))</f>
        <v>8</v>
      </c>
      <c r="X28" s="329">
        <f>IF(X27="","",VLOOKUP(X27,【記載例2】!$C$6:$L$47,10,FALSE))</f>
        <v>8</v>
      </c>
      <c r="Y28" s="329">
        <f>IF(Y27="","",VLOOKUP(Y27,【記載例2】!$C$6:$L$47,10,FALSE))</f>
        <v>7.9999999999999982</v>
      </c>
      <c r="Z28" s="329">
        <f>IF(Z27="","",VLOOKUP(Z27,【記載例2】!$C$6:$L$47,10,FALSE))</f>
        <v>7.9999999999999982</v>
      </c>
      <c r="AA28" s="329" t="str">
        <f>IF(AA27="","",VLOOKUP(AA27,【記載例2】!$C$6:$L$47,10,FALSE))</f>
        <v/>
      </c>
      <c r="AB28" s="329">
        <f>IF(AB27="","",VLOOKUP(AB27,【記載例2】!$C$6:$L$47,10,FALSE))</f>
        <v>8</v>
      </c>
      <c r="AC28" s="330" t="str">
        <f>IF(AC27="","",VLOOKUP(AC27,【記載例2】!$C$6:$L$47,10,FALSE))</f>
        <v/>
      </c>
      <c r="AD28" s="328" t="str">
        <f>IF(AD27="","",VLOOKUP(AD27,【記載例2】!$C$6:$L$47,10,FALSE))</f>
        <v/>
      </c>
      <c r="AE28" s="329">
        <f>IF(AE27="","",VLOOKUP(AE27,【記載例2】!$C$6:$L$47,10,FALSE))</f>
        <v>8</v>
      </c>
      <c r="AF28" s="329">
        <f>IF(AF27="","",VLOOKUP(AF27,【記載例2】!$C$6:$L$47,10,FALSE))</f>
        <v>8</v>
      </c>
      <c r="AG28" s="329">
        <f>IF(AG27="","",VLOOKUP(AG27,【記載例2】!$C$6:$L$47,10,FALSE))</f>
        <v>7.9999999999999982</v>
      </c>
      <c r="AH28" s="329">
        <f>IF(AH27="","",VLOOKUP(AH27,【記載例2】!$C$6:$L$47,10,FALSE))</f>
        <v>7.9999999999999982</v>
      </c>
      <c r="AI28" s="329" t="str">
        <f>IF(AI27="","",VLOOKUP(AI27,【記載例2】!$C$6:$L$47,10,FALSE))</f>
        <v/>
      </c>
      <c r="AJ28" s="330">
        <f>IF(AJ27="","",VLOOKUP(AJ27,【記載例2】!$C$6:$L$47,10,FALSE))</f>
        <v>8</v>
      </c>
      <c r="AK28" s="328">
        <f>IF(AK27="","",VLOOKUP(AK27,【記載例2】!$C$6:$L$47,10,FALSE))</f>
        <v>8</v>
      </c>
      <c r="AL28" s="329" t="str">
        <f>IF(AL27="","",VLOOKUP(AL27,【記載例2】!$C$6:$L$47,10,FALSE))</f>
        <v/>
      </c>
      <c r="AM28" s="329">
        <f>IF(AM27="","",VLOOKUP(AM27,【記載例2】!$C$6:$L$47,10,FALSE))</f>
        <v>8</v>
      </c>
      <c r="AN28" s="329">
        <f>IF(AN27="","",VLOOKUP(AN27,【記載例2】!$C$6:$L$47,10,FALSE))</f>
        <v>8</v>
      </c>
      <c r="AO28" s="329">
        <f>IF(AO27="","",VLOOKUP(AO27,【記載例2】!$C$6:$L$47,10,FALSE))</f>
        <v>7.9999999999999982</v>
      </c>
      <c r="AP28" s="329">
        <f>IF(AP27="","",VLOOKUP(AP27,【記載例2】!$C$6:$L$47,10,FALSE))</f>
        <v>7.9999999999999982</v>
      </c>
      <c r="AQ28" s="330" t="str">
        <f>IF(AQ27="","",VLOOKUP(AQ27,【記載例2】!$C$6:$L$47,10,FALSE))</f>
        <v/>
      </c>
      <c r="AR28" s="328">
        <f>IF(AR27="","",VLOOKUP(AR27,【記載例2】!$C$6:$L$47,10,FALSE))</f>
        <v>8</v>
      </c>
      <c r="AS28" s="329" t="str">
        <f>IF(AS27="","",VLOOKUP(AS27,【記載例2】!$C$6:$L$47,10,FALSE))</f>
        <v/>
      </c>
      <c r="AT28" s="329" t="str">
        <f>IF(AT27="","",VLOOKUP(AT27,【記載例2】!$C$6:$L$47,10,FALSE))</f>
        <v/>
      </c>
      <c r="AU28" s="329">
        <f>IF(AU27="","",VLOOKUP(AU27,【記載例2】!$C$6:$L$47,10,FALSE))</f>
        <v>8</v>
      </c>
      <c r="AV28" s="329">
        <f>IF(AV27="","",VLOOKUP(AV27,【記載例2】!$C$6:$L$47,10,FALSE))</f>
        <v>8</v>
      </c>
      <c r="AW28" s="329">
        <f>IF(AW27="","",VLOOKUP(AW27,【記載例2】!$C$6:$L$47,10,FALSE))</f>
        <v>7.9999999999999982</v>
      </c>
      <c r="AX28" s="330">
        <f>IF(AX27="","",VLOOKUP(AX27,【記載例2】!$C$6:$L$47,10,FALSE))</f>
        <v>7.9999999999999982</v>
      </c>
      <c r="AY28" s="328" t="str">
        <f>IF(AY27="","",VLOOKUP(AY27,【記載例2】!$C$6:$L$47,10,FALSE))</f>
        <v/>
      </c>
      <c r="AZ28" s="329" t="str">
        <f>IF(AZ27="","",VLOOKUP(AZ27,【記載例2】!$C$6:$L$47,10,FALSE))</f>
        <v/>
      </c>
      <c r="BA28" s="329" t="str">
        <f>IF(BA27="","",VLOOKUP(BA27,【記載例2】!$C$6:$L$47,10,FALSE))</f>
        <v/>
      </c>
      <c r="BB28" s="1004">
        <f>IF($BE$3="４週",SUM(W28:AX28),IF($BE$3="暦月",SUM(W28:BA28),""))</f>
        <v>160</v>
      </c>
      <c r="BC28" s="1005"/>
      <c r="BD28" s="1006">
        <f>IF($BE$3="４週",BB28/4,IF($BE$3="暦月",(BB28/($BE$8/7)),""))</f>
        <v>40</v>
      </c>
      <c r="BE28" s="1005"/>
      <c r="BF28" s="1001"/>
      <c r="BG28" s="1002"/>
      <c r="BH28" s="1002"/>
      <c r="BI28" s="1002"/>
      <c r="BJ28" s="1003"/>
    </row>
    <row r="29" spans="2:62" ht="20.25" customHeight="1">
      <c r="B29" s="970">
        <f>B27+1</f>
        <v>7</v>
      </c>
      <c r="C29" s="972" t="s">
        <v>622</v>
      </c>
      <c r="D29" s="973"/>
      <c r="E29" s="323"/>
      <c r="F29" s="324"/>
      <c r="G29" s="323"/>
      <c r="H29" s="324"/>
      <c r="I29" s="976" t="s">
        <v>699</v>
      </c>
      <c r="J29" s="977"/>
      <c r="K29" s="980" t="s">
        <v>707</v>
      </c>
      <c r="L29" s="981"/>
      <c r="M29" s="981"/>
      <c r="N29" s="973"/>
      <c r="O29" s="984" t="s">
        <v>701</v>
      </c>
      <c r="P29" s="985"/>
      <c r="Q29" s="985"/>
      <c r="R29" s="985"/>
      <c r="S29" s="986"/>
      <c r="T29" s="333" t="s">
        <v>682</v>
      </c>
      <c r="U29" s="334"/>
      <c r="V29" s="335"/>
      <c r="W29" s="336" t="s">
        <v>714</v>
      </c>
      <c r="X29" s="337" t="s">
        <v>715</v>
      </c>
      <c r="Y29" s="337" t="s">
        <v>716</v>
      </c>
      <c r="Z29" s="337"/>
      <c r="AA29" s="337"/>
      <c r="AB29" s="337" t="s">
        <v>715</v>
      </c>
      <c r="AC29" s="338" t="s">
        <v>715</v>
      </c>
      <c r="AD29" s="336" t="s">
        <v>715</v>
      </c>
      <c r="AE29" s="337" t="s">
        <v>717</v>
      </c>
      <c r="AF29" s="337" t="s">
        <v>715</v>
      </c>
      <c r="AG29" s="337"/>
      <c r="AH29" s="337"/>
      <c r="AI29" s="337" t="s">
        <v>715</v>
      </c>
      <c r="AJ29" s="338" t="s">
        <v>717</v>
      </c>
      <c r="AK29" s="336" t="s">
        <v>715</v>
      </c>
      <c r="AL29" s="337" t="s">
        <v>717</v>
      </c>
      <c r="AM29" s="337" t="s">
        <v>714</v>
      </c>
      <c r="AN29" s="337"/>
      <c r="AO29" s="337"/>
      <c r="AP29" s="337" t="s">
        <v>715</v>
      </c>
      <c r="AQ29" s="338" t="s">
        <v>716</v>
      </c>
      <c r="AR29" s="336" t="s">
        <v>715</v>
      </c>
      <c r="AS29" s="337" t="s">
        <v>717</v>
      </c>
      <c r="AT29" s="337" t="s">
        <v>715</v>
      </c>
      <c r="AU29" s="337"/>
      <c r="AV29" s="337"/>
      <c r="AW29" s="337" t="s">
        <v>715</v>
      </c>
      <c r="AX29" s="338" t="s">
        <v>715</v>
      </c>
      <c r="AY29" s="336"/>
      <c r="AZ29" s="337"/>
      <c r="BA29" s="339"/>
      <c r="BB29" s="990"/>
      <c r="BC29" s="991"/>
      <c r="BD29" s="949"/>
      <c r="BE29" s="950"/>
      <c r="BF29" s="951"/>
      <c r="BG29" s="952"/>
      <c r="BH29" s="952"/>
      <c r="BI29" s="952"/>
      <c r="BJ29" s="953"/>
    </row>
    <row r="30" spans="2:62" ht="20.25" customHeight="1">
      <c r="B30" s="993"/>
      <c r="C30" s="1007"/>
      <c r="D30" s="1008"/>
      <c r="E30" s="323"/>
      <c r="F30" s="324" t="str">
        <f>C29</f>
        <v>看護職員</v>
      </c>
      <c r="G30" s="323"/>
      <c r="H30" s="324" t="str">
        <f>I29</f>
        <v>B</v>
      </c>
      <c r="I30" s="1009"/>
      <c r="J30" s="1010"/>
      <c r="K30" s="1011"/>
      <c r="L30" s="1012"/>
      <c r="M30" s="1012"/>
      <c r="N30" s="1008"/>
      <c r="O30" s="984"/>
      <c r="P30" s="985"/>
      <c r="Q30" s="985"/>
      <c r="R30" s="985"/>
      <c r="S30" s="986"/>
      <c r="T30" s="325" t="s">
        <v>687</v>
      </c>
      <c r="U30" s="326"/>
      <c r="V30" s="327"/>
      <c r="W30" s="328">
        <f>IF(W29="","",VLOOKUP(W29,【記載例2】!$C$6:$L$47,10,FALSE))</f>
        <v>3.9999999999999991</v>
      </c>
      <c r="X30" s="329">
        <f>IF(X29="","",VLOOKUP(X29,【記載例2】!$C$6:$L$47,10,FALSE))</f>
        <v>3.9999999999999991</v>
      </c>
      <c r="Y30" s="329">
        <f>IF(Y29="","",VLOOKUP(Y29,【記載例2】!$C$6:$L$47,10,FALSE))</f>
        <v>3.9999999999999991</v>
      </c>
      <c r="Z30" s="329" t="str">
        <f>IF(Z29="","",VLOOKUP(Z29,【記載例2】!$C$6:$L$47,10,FALSE))</f>
        <v/>
      </c>
      <c r="AA30" s="329" t="str">
        <f>IF(AA29="","",VLOOKUP(AA29,【記載例2】!$C$6:$L$47,10,FALSE))</f>
        <v/>
      </c>
      <c r="AB30" s="329">
        <f>IF(AB29="","",VLOOKUP(AB29,【記載例2】!$C$6:$L$47,10,FALSE))</f>
        <v>3.9999999999999991</v>
      </c>
      <c r="AC30" s="330">
        <f>IF(AC29="","",VLOOKUP(AC29,【記載例2】!$C$6:$L$47,10,FALSE))</f>
        <v>3.9999999999999991</v>
      </c>
      <c r="AD30" s="328">
        <f>IF(AD29="","",VLOOKUP(AD29,【記載例2】!$C$6:$L$47,10,FALSE))</f>
        <v>3.9999999999999991</v>
      </c>
      <c r="AE30" s="329">
        <f>IF(AE29="","",VLOOKUP(AE29,【記載例2】!$C$6:$L$47,10,FALSE))</f>
        <v>3.9999999999999991</v>
      </c>
      <c r="AF30" s="329">
        <f>IF(AF29="","",VLOOKUP(AF29,【記載例2】!$C$6:$L$47,10,FALSE))</f>
        <v>3.9999999999999991</v>
      </c>
      <c r="AG30" s="329" t="str">
        <f>IF(AG29="","",VLOOKUP(AG29,【記載例2】!$C$6:$L$47,10,FALSE))</f>
        <v/>
      </c>
      <c r="AH30" s="329" t="str">
        <f>IF(AH29="","",VLOOKUP(AH29,【記載例2】!$C$6:$L$47,10,FALSE))</f>
        <v/>
      </c>
      <c r="AI30" s="329">
        <f>IF(AI29="","",VLOOKUP(AI29,【記載例2】!$C$6:$L$47,10,FALSE))</f>
        <v>3.9999999999999991</v>
      </c>
      <c r="AJ30" s="330">
        <f>IF(AJ29="","",VLOOKUP(AJ29,【記載例2】!$C$6:$L$47,10,FALSE))</f>
        <v>3.9999999999999991</v>
      </c>
      <c r="AK30" s="328">
        <f>IF(AK29="","",VLOOKUP(AK29,【記載例2】!$C$6:$L$47,10,FALSE))</f>
        <v>3.9999999999999991</v>
      </c>
      <c r="AL30" s="329">
        <f>IF(AL29="","",VLOOKUP(AL29,【記載例2】!$C$6:$L$47,10,FALSE))</f>
        <v>3.9999999999999991</v>
      </c>
      <c r="AM30" s="329">
        <f>IF(AM29="","",VLOOKUP(AM29,【記載例2】!$C$6:$L$47,10,FALSE))</f>
        <v>3.9999999999999991</v>
      </c>
      <c r="AN30" s="329" t="str">
        <f>IF(AN29="","",VLOOKUP(AN29,【記載例2】!$C$6:$L$47,10,FALSE))</f>
        <v/>
      </c>
      <c r="AO30" s="329" t="str">
        <f>IF(AO29="","",VLOOKUP(AO29,【記載例2】!$C$6:$L$47,10,FALSE))</f>
        <v/>
      </c>
      <c r="AP30" s="329">
        <f>IF(AP29="","",VLOOKUP(AP29,【記載例2】!$C$6:$L$47,10,FALSE))</f>
        <v>3.9999999999999991</v>
      </c>
      <c r="AQ30" s="330">
        <f>IF(AQ29="","",VLOOKUP(AQ29,【記載例2】!$C$6:$L$47,10,FALSE))</f>
        <v>3.9999999999999991</v>
      </c>
      <c r="AR30" s="328">
        <f>IF(AR29="","",VLOOKUP(AR29,【記載例2】!$C$6:$L$47,10,FALSE))</f>
        <v>3.9999999999999991</v>
      </c>
      <c r="AS30" s="329">
        <f>IF(AS29="","",VLOOKUP(AS29,【記載例2】!$C$6:$L$47,10,FALSE))</f>
        <v>3.9999999999999991</v>
      </c>
      <c r="AT30" s="329">
        <f>IF(AT29="","",VLOOKUP(AT29,【記載例2】!$C$6:$L$47,10,FALSE))</f>
        <v>3.9999999999999991</v>
      </c>
      <c r="AU30" s="329" t="str">
        <f>IF(AU29="","",VLOOKUP(AU29,【記載例2】!$C$6:$L$47,10,FALSE))</f>
        <v/>
      </c>
      <c r="AV30" s="329" t="str">
        <f>IF(AV29="","",VLOOKUP(AV29,【記載例2】!$C$6:$L$47,10,FALSE))</f>
        <v/>
      </c>
      <c r="AW30" s="329">
        <f>IF(AW29="","",VLOOKUP(AW29,【記載例2】!$C$6:$L$47,10,FALSE))</f>
        <v>3.9999999999999991</v>
      </c>
      <c r="AX30" s="330">
        <f>IF(AX29="","",VLOOKUP(AX29,【記載例2】!$C$6:$L$47,10,FALSE))</f>
        <v>3.9999999999999991</v>
      </c>
      <c r="AY30" s="328" t="str">
        <f>IF(AY29="","",VLOOKUP(AY29,【記載例2】!$C$6:$L$47,10,FALSE))</f>
        <v/>
      </c>
      <c r="AZ30" s="329" t="str">
        <f>IF(AZ29="","",VLOOKUP(AZ29,【記載例2】!$C$6:$L$47,10,FALSE))</f>
        <v/>
      </c>
      <c r="BA30" s="329" t="str">
        <f>IF(BA29="","",VLOOKUP(BA29,【記載例2】!$C$6:$L$47,10,FALSE))</f>
        <v/>
      </c>
      <c r="BB30" s="1004">
        <f>IF($BE$3="４週",SUM(W30:AX30),IF($BE$3="暦月",SUM(W30:BA30),""))</f>
        <v>79.999999999999986</v>
      </c>
      <c r="BC30" s="1005"/>
      <c r="BD30" s="1006">
        <f>IF($BE$3="４週",BB30/4,IF($BE$3="暦月",(BB30/($BE$8/7)),""))</f>
        <v>19.999999999999996</v>
      </c>
      <c r="BE30" s="1005"/>
      <c r="BF30" s="1001"/>
      <c r="BG30" s="1002"/>
      <c r="BH30" s="1002"/>
      <c r="BI30" s="1002"/>
      <c r="BJ30" s="1003"/>
    </row>
    <row r="31" spans="2:62" ht="20.25" customHeight="1">
      <c r="B31" s="970">
        <f>B29+1</f>
        <v>8</v>
      </c>
      <c r="C31" s="972" t="s">
        <v>622</v>
      </c>
      <c r="D31" s="973"/>
      <c r="E31" s="323"/>
      <c r="F31" s="324"/>
      <c r="G31" s="323"/>
      <c r="H31" s="324"/>
      <c r="I31" s="976" t="s">
        <v>679</v>
      </c>
      <c r="J31" s="977"/>
      <c r="K31" s="980" t="s">
        <v>707</v>
      </c>
      <c r="L31" s="981"/>
      <c r="M31" s="981"/>
      <c r="N31" s="973"/>
      <c r="O31" s="984" t="s">
        <v>718</v>
      </c>
      <c r="P31" s="985"/>
      <c r="Q31" s="985"/>
      <c r="R31" s="985"/>
      <c r="S31" s="986"/>
      <c r="T31" s="333" t="s">
        <v>682</v>
      </c>
      <c r="U31" s="334"/>
      <c r="V31" s="335"/>
      <c r="W31" s="336"/>
      <c r="X31" s="337"/>
      <c r="Y31" s="337" t="s">
        <v>690</v>
      </c>
      <c r="Z31" s="337" t="s">
        <v>698</v>
      </c>
      <c r="AA31" s="337" t="s">
        <v>690</v>
      </c>
      <c r="AB31" s="337" t="s">
        <v>692</v>
      </c>
      <c r="AC31" s="338" t="s">
        <v>690</v>
      </c>
      <c r="AD31" s="336"/>
      <c r="AE31" s="337"/>
      <c r="AF31" s="337" t="s">
        <v>694</v>
      </c>
      <c r="AG31" s="337" t="s">
        <v>690</v>
      </c>
      <c r="AH31" s="337" t="s">
        <v>690</v>
      </c>
      <c r="AI31" s="337" t="s">
        <v>719</v>
      </c>
      <c r="AJ31" s="338" t="s">
        <v>690</v>
      </c>
      <c r="AK31" s="336"/>
      <c r="AL31" s="337"/>
      <c r="AM31" s="337" t="s">
        <v>692</v>
      </c>
      <c r="AN31" s="337" t="s">
        <v>690</v>
      </c>
      <c r="AO31" s="337" t="s">
        <v>693</v>
      </c>
      <c r="AP31" s="337" t="s">
        <v>690</v>
      </c>
      <c r="AQ31" s="338" t="s">
        <v>690</v>
      </c>
      <c r="AR31" s="336"/>
      <c r="AS31" s="337"/>
      <c r="AT31" s="337" t="s">
        <v>720</v>
      </c>
      <c r="AU31" s="337" t="s">
        <v>694</v>
      </c>
      <c r="AV31" s="337" t="s">
        <v>698</v>
      </c>
      <c r="AW31" s="337" t="s">
        <v>692</v>
      </c>
      <c r="AX31" s="338" t="s">
        <v>719</v>
      </c>
      <c r="AY31" s="336"/>
      <c r="AZ31" s="337"/>
      <c r="BA31" s="339"/>
      <c r="BB31" s="990"/>
      <c r="BC31" s="991"/>
      <c r="BD31" s="949"/>
      <c r="BE31" s="950"/>
      <c r="BF31" s="951"/>
      <c r="BG31" s="952"/>
      <c r="BH31" s="952"/>
      <c r="BI31" s="952"/>
      <c r="BJ31" s="953"/>
    </row>
    <row r="32" spans="2:62" ht="20.25" customHeight="1">
      <c r="B32" s="993"/>
      <c r="C32" s="1007"/>
      <c r="D32" s="1008"/>
      <c r="E32" s="323"/>
      <c r="F32" s="324" t="str">
        <f>C31</f>
        <v>看護職員</v>
      </c>
      <c r="G32" s="323"/>
      <c r="H32" s="324" t="str">
        <f>I31</f>
        <v>A</v>
      </c>
      <c r="I32" s="1009"/>
      <c r="J32" s="1010"/>
      <c r="K32" s="1011"/>
      <c r="L32" s="1012"/>
      <c r="M32" s="1012"/>
      <c r="N32" s="1008"/>
      <c r="O32" s="984"/>
      <c r="P32" s="985"/>
      <c r="Q32" s="985"/>
      <c r="R32" s="985"/>
      <c r="S32" s="986"/>
      <c r="T32" s="325" t="s">
        <v>687</v>
      </c>
      <c r="U32" s="326"/>
      <c r="V32" s="327"/>
      <c r="W32" s="328" t="str">
        <f>IF(W31="","",VLOOKUP(W31,【記載例2】!$C$6:$L$47,10,FALSE))</f>
        <v/>
      </c>
      <c r="X32" s="329" t="str">
        <f>IF(X31="","",VLOOKUP(X31,【記載例2】!$C$6:$L$47,10,FALSE))</f>
        <v/>
      </c>
      <c r="Y32" s="329">
        <f>IF(Y31="","",VLOOKUP(Y31,【記載例2】!$C$6:$L$47,10,FALSE))</f>
        <v>8</v>
      </c>
      <c r="Z32" s="329">
        <f>IF(Z31="","",VLOOKUP(Z31,【記載例2】!$C$6:$L$47,10,FALSE))</f>
        <v>8</v>
      </c>
      <c r="AA32" s="329">
        <f>IF(AA31="","",VLOOKUP(AA31,【記載例2】!$C$6:$L$47,10,FALSE))</f>
        <v>8</v>
      </c>
      <c r="AB32" s="329">
        <f>IF(AB31="","",VLOOKUP(AB31,【記載例2】!$C$6:$L$47,10,FALSE))</f>
        <v>8</v>
      </c>
      <c r="AC32" s="330">
        <f>IF(AC31="","",VLOOKUP(AC31,【記載例2】!$C$6:$L$47,10,FALSE))</f>
        <v>8</v>
      </c>
      <c r="AD32" s="328" t="str">
        <f>IF(AD31="","",VLOOKUP(AD31,【記載例2】!$C$6:$L$47,10,FALSE))</f>
        <v/>
      </c>
      <c r="AE32" s="329" t="str">
        <f>IF(AE31="","",VLOOKUP(AE31,【記載例2】!$C$6:$L$47,10,FALSE))</f>
        <v/>
      </c>
      <c r="AF32" s="329">
        <f>IF(AF31="","",VLOOKUP(AF31,【記載例2】!$C$6:$L$47,10,FALSE))</f>
        <v>8</v>
      </c>
      <c r="AG32" s="329">
        <f>IF(AG31="","",VLOOKUP(AG31,【記載例2】!$C$6:$L$47,10,FALSE))</f>
        <v>8</v>
      </c>
      <c r="AH32" s="329">
        <f>IF(AH31="","",VLOOKUP(AH31,【記載例2】!$C$6:$L$47,10,FALSE))</f>
        <v>8</v>
      </c>
      <c r="AI32" s="329">
        <f>IF(AI31="","",VLOOKUP(AI31,【記載例2】!$C$6:$L$47,10,FALSE))</f>
        <v>8</v>
      </c>
      <c r="AJ32" s="330">
        <f>IF(AJ31="","",VLOOKUP(AJ31,【記載例2】!$C$6:$L$47,10,FALSE))</f>
        <v>8</v>
      </c>
      <c r="AK32" s="328" t="str">
        <f>IF(AK31="","",VLOOKUP(AK31,【記載例2】!$C$6:$L$47,10,FALSE))</f>
        <v/>
      </c>
      <c r="AL32" s="329" t="str">
        <f>IF(AL31="","",VLOOKUP(AL31,【記載例2】!$C$6:$L$47,10,FALSE))</f>
        <v/>
      </c>
      <c r="AM32" s="329">
        <f>IF(AM31="","",VLOOKUP(AM31,【記載例2】!$C$6:$L$47,10,FALSE))</f>
        <v>8</v>
      </c>
      <c r="AN32" s="329">
        <f>IF(AN31="","",VLOOKUP(AN31,【記載例2】!$C$6:$L$47,10,FALSE))</f>
        <v>8</v>
      </c>
      <c r="AO32" s="329">
        <f>IF(AO31="","",VLOOKUP(AO31,【記載例2】!$C$6:$L$47,10,FALSE))</f>
        <v>8</v>
      </c>
      <c r="AP32" s="329">
        <f>IF(AP31="","",VLOOKUP(AP31,【記載例2】!$C$6:$L$47,10,FALSE))</f>
        <v>8</v>
      </c>
      <c r="AQ32" s="330">
        <f>IF(AQ31="","",VLOOKUP(AQ31,【記載例2】!$C$6:$L$47,10,FALSE))</f>
        <v>8</v>
      </c>
      <c r="AR32" s="328" t="str">
        <f>IF(AR31="","",VLOOKUP(AR31,【記載例2】!$C$6:$L$47,10,FALSE))</f>
        <v/>
      </c>
      <c r="AS32" s="329" t="str">
        <f>IF(AS31="","",VLOOKUP(AS31,【記載例2】!$C$6:$L$47,10,FALSE))</f>
        <v/>
      </c>
      <c r="AT32" s="329">
        <f>IF(AT31="","",VLOOKUP(AT31,【記載例2】!$C$6:$L$47,10,FALSE))</f>
        <v>8</v>
      </c>
      <c r="AU32" s="329">
        <f>IF(AU31="","",VLOOKUP(AU31,【記載例2】!$C$6:$L$47,10,FALSE))</f>
        <v>8</v>
      </c>
      <c r="AV32" s="329">
        <f>IF(AV31="","",VLOOKUP(AV31,【記載例2】!$C$6:$L$47,10,FALSE))</f>
        <v>8</v>
      </c>
      <c r="AW32" s="329">
        <f>IF(AW31="","",VLOOKUP(AW31,【記載例2】!$C$6:$L$47,10,FALSE))</f>
        <v>8</v>
      </c>
      <c r="AX32" s="330">
        <f>IF(AX31="","",VLOOKUP(AX31,【記載例2】!$C$6:$L$47,10,FALSE))</f>
        <v>8</v>
      </c>
      <c r="AY32" s="328" t="str">
        <f>IF(AY31="","",VLOOKUP(AY31,【記載例2】!$C$6:$L$47,10,FALSE))</f>
        <v/>
      </c>
      <c r="AZ32" s="329" t="str">
        <f>IF(AZ31="","",VLOOKUP(AZ31,【記載例2】!$C$6:$L$47,10,FALSE))</f>
        <v/>
      </c>
      <c r="BA32" s="329" t="str">
        <f>IF(BA31="","",VLOOKUP(BA31,【記載例2】!$C$6:$L$47,10,FALSE))</f>
        <v/>
      </c>
      <c r="BB32" s="1004">
        <f>IF($BE$3="４週",SUM(W32:AX32),IF($BE$3="暦月",SUM(W32:BA32),""))</f>
        <v>160</v>
      </c>
      <c r="BC32" s="1005"/>
      <c r="BD32" s="1006">
        <f>IF($BE$3="４週",BB32/4,IF($BE$3="暦月",(BB32/($BE$8/7)),""))</f>
        <v>40</v>
      </c>
      <c r="BE32" s="1005"/>
      <c r="BF32" s="1001"/>
      <c r="BG32" s="1002"/>
      <c r="BH32" s="1002"/>
      <c r="BI32" s="1002"/>
      <c r="BJ32" s="1003"/>
    </row>
    <row r="33" spans="2:62" ht="20.25" customHeight="1">
      <c r="B33" s="970">
        <f>B31+1</f>
        <v>9</v>
      </c>
      <c r="C33" s="972" t="s">
        <v>621</v>
      </c>
      <c r="D33" s="973"/>
      <c r="E33" s="323"/>
      <c r="F33" s="324"/>
      <c r="G33" s="323"/>
      <c r="H33" s="324"/>
      <c r="I33" s="976" t="s">
        <v>679</v>
      </c>
      <c r="J33" s="977"/>
      <c r="K33" s="980" t="s">
        <v>721</v>
      </c>
      <c r="L33" s="981"/>
      <c r="M33" s="981"/>
      <c r="N33" s="973"/>
      <c r="O33" s="984" t="s">
        <v>722</v>
      </c>
      <c r="P33" s="985"/>
      <c r="Q33" s="985"/>
      <c r="R33" s="985"/>
      <c r="S33" s="986"/>
      <c r="T33" s="333" t="s">
        <v>682</v>
      </c>
      <c r="U33" s="334"/>
      <c r="V33" s="335"/>
      <c r="W33" s="336" t="s">
        <v>720</v>
      </c>
      <c r="X33" s="337" t="s">
        <v>690</v>
      </c>
      <c r="Y33" s="337" t="s">
        <v>690</v>
      </c>
      <c r="Z33" s="337"/>
      <c r="AA33" s="337"/>
      <c r="AB33" s="337" t="s">
        <v>693</v>
      </c>
      <c r="AC33" s="338" t="s">
        <v>720</v>
      </c>
      <c r="AD33" s="336" t="s">
        <v>690</v>
      </c>
      <c r="AE33" s="337" t="s">
        <v>690</v>
      </c>
      <c r="AF33" s="337" t="s">
        <v>720</v>
      </c>
      <c r="AG33" s="337"/>
      <c r="AH33" s="337"/>
      <c r="AI33" s="337" t="s">
        <v>693</v>
      </c>
      <c r="AJ33" s="338" t="s">
        <v>720</v>
      </c>
      <c r="AK33" s="336" t="s">
        <v>690</v>
      </c>
      <c r="AL33" s="337" t="s">
        <v>720</v>
      </c>
      <c r="AM33" s="337" t="s">
        <v>690</v>
      </c>
      <c r="AN33" s="337"/>
      <c r="AO33" s="337"/>
      <c r="AP33" s="337" t="s">
        <v>693</v>
      </c>
      <c r="AQ33" s="338" t="s">
        <v>690</v>
      </c>
      <c r="AR33" s="336" t="s">
        <v>720</v>
      </c>
      <c r="AS33" s="337" t="s">
        <v>690</v>
      </c>
      <c r="AT33" s="337" t="s">
        <v>690</v>
      </c>
      <c r="AU33" s="337"/>
      <c r="AV33" s="337"/>
      <c r="AW33" s="337" t="s">
        <v>719</v>
      </c>
      <c r="AX33" s="338" t="s">
        <v>690</v>
      </c>
      <c r="AY33" s="336"/>
      <c r="AZ33" s="337"/>
      <c r="BA33" s="339"/>
      <c r="BB33" s="990"/>
      <c r="BC33" s="991"/>
      <c r="BD33" s="949"/>
      <c r="BE33" s="950"/>
      <c r="BF33" s="951"/>
      <c r="BG33" s="952"/>
      <c r="BH33" s="952"/>
      <c r="BI33" s="952"/>
      <c r="BJ33" s="953"/>
    </row>
    <row r="34" spans="2:62" ht="20.25" customHeight="1">
      <c r="B34" s="993"/>
      <c r="C34" s="1007"/>
      <c r="D34" s="1008"/>
      <c r="E34" s="323"/>
      <c r="F34" s="324" t="str">
        <f>C33</f>
        <v>介護職員</v>
      </c>
      <c r="G34" s="323"/>
      <c r="H34" s="324" t="str">
        <f>I33</f>
        <v>A</v>
      </c>
      <c r="I34" s="1009"/>
      <c r="J34" s="1010"/>
      <c r="K34" s="1011"/>
      <c r="L34" s="1012"/>
      <c r="M34" s="1012"/>
      <c r="N34" s="1008"/>
      <c r="O34" s="984"/>
      <c r="P34" s="985"/>
      <c r="Q34" s="985"/>
      <c r="R34" s="985"/>
      <c r="S34" s="986"/>
      <c r="T34" s="340" t="s">
        <v>687</v>
      </c>
      <c r="U34" s="341"/>
      <c r="V34" s="342"/>
      <c r="W34" s="328">
        <f>IF(W33="","",VLOOKUP(W33,【記載例2】!$C$6:$L$47,10,FALSE))</f>
        <v>8</v>
      </c>
      <c r="X34" s="329">
        <f>IF(X33="","",VLOOKUP(X33,【記載例2】!$C$6:$L$47,10,FALSE))</f>
        <v>8</v>
      </c>
      <c r="Y34" s="329">
        <f>IF(Y33="","",VLOOKUP(Y33,【記載例2】!$C$6:$L$47,10,FALSE))</f>
        <v>8</v>
      </c>
      <c r="Z34" s="329" t="str">
        <f>IF(Z33="","",VLOOKUP(Z33,【記載例2】!$C$6:$L$47,10,FALSE))</f>
        <v/>
      </c>
      <c r="AA34" s="329" t="str">
        <f>IF(AA33="","",VLOOKUP(AA33,【記載例2】!$C$6:$L$47,10,FALSE))</f>
        <v/>
      </c>
      <c r="AB34" s="329">
        <f>IF(AB33="","",VLOOKUP(AB33,【記載例2】!$C$6:$L$47,10,FALSE))</f>
        <v>8</v>
      </c>
      <c r="AC34" s="330">
        <f>IF(AC33="","",VLOOKUP(AC33,【記載例2】!$C$6:$L$47,10,FALSE))</f>
        <v>8</v>
      </c>
      <c r="AD34" s="328">
        <f>IF(AD33="","",VLOOKUP(AD33,【記載例2】!$C$6:$L$47,10,FALSE))</f>
        <v>8</v>
      </c>
      <c r="AE34" s="329">
        <f>IF(AE33="","",VLOOKUP(AE33,【記載例2】!$C$6:$L$47,10,FALSE))</f>
        <v>8</v>
      </c>
      <c r="AF34" s="329">
        <f>IF(AF33="","",VLOOKUP(AF33,【記載例2】!$C$6:$L$47,10,FALSE))</f>
        <v>8</v>
      </c>
      <c r="AG34" s="329" t="str">
        <f>IF(AG33="","",VLOOKUP(AG33,【記載例2】!$C$6:$L$47,10,FALSE))</f>
        <v/>
      </c>
      <c r="AH34" s="329" t="str">
        <f>IF(AH33="","",VLOOKUP(AH33,【記載例2】!$C$6:$L$47,10,FALSE))</f>
        <v/>
      </c>
      <c r="AI34" s="329">
        <f>IF(AI33="","",VLOOKUP(AI33,【記載例2】!$C$6:$L$47,10,FALSE))</f>
        <v>8</v>
      </c>
      <c r="AJ34" s="330">
        <f>IF(AJ33="","",VLOOKUP(AJ33,【記載例2】!$C$6:$L$47,10,FALSE))</f>
        <v>8</v>
      </c>
      <c r="AK34" s="328">
        <f>IF(AK33="","",VLOOKUP(AK33,【記載例2】!$C$6:$L$47,10,FALSE))</f>
        <v>8</v>
      </c>
      <c r="AL34" s="329">
        <f>IF(AL33="","",VLOOKUP(AL33,【記載例2】!$C$6:$L$47,10,FALSE))</f>
        <v>8</v>
      </c>
      <c r="AM34" s="329">
        <f>IF(AM33="","",VLOOKUP(AM33,【記載例2】!$C$6:$L$47,10,FALSE))</f>
        <v>8</v>
      </c>
      <c r="AN34" s="329" t="str">
        <f>IF(AN33="","",VLOOKUP(AN33,【記載例2】!$C$6:$L$47,10,FALSE))</f>
        <v/>
      </c>
      <c r="AO34" s="329" t="str">
        <f>IF(AO33="","",VLOOKUP(AO33,【記載例2】!$C$6:$L$47,10,FALSE))</f>
        <v/>
      </c>
      <c r="AP34" s="329">
        <f>IF(AP33="","",VLOOKUP(AP33,【記載例2】!$C$6:$L$47,10,FALSE))</f>
        <v>8</v>
      </c>
      <c r="AQ34" s="330">
        <f>IF(AQ33="","",VLOOKUP(AQ33,【記載例2】!$C$6:$L$47,10,FALSE))</f>
        <v>8</v>
      </c>
      <c r="AR34" s="328">
        <f>IF(AR33="","",VLOOKUP(AR33,【記載例2】!$C$6:$L$47,10,FALSE))</f>
        <v>8</v>
      </c>
      <c r="AS34" s="329">
        <f>IF(AS33="","",VLOOKUP(AS33,【記載例2】!$C$6:$L$47,10,FALSE))</f>
        <v>8</v>
      </c>
      <c r="AT34" s="329">
        <f>IF(AT33="","",VLOOKUP(AT33,【記載例2】!$C$6:$L$47,10,FALSE))</f>
        <v>8</v>
      </c>
      <c r="AU34" s="329" t="str">
        <f>IF(AU33="","",VLOOKUP(AU33,【記載例2】!$C$6:$L$47,10,FALSE))</f>
        <v/>
      </c>
      <c r="AV34" s="329" t="str">
        <f>IF(AV33="","",VLOOKUP(AV33,【記載例2】!$C$6:$L$47,10,FALSE))</f>
        <v/>
      </c>
      <c r="AW34" s="329">
        <f>IF(AW33="","",VLOOKUP(AW33,【記載例2】!$C$6:$L$47,10,FALSE))</f>
        <v>8</v>
      </c>
      <c r="AX34" s="330">
        <f>IF(AX33="","",VLOOKUP(AX33,【記載例2】!$C$6:$L$47,10,FALSE))</f>
        <v>8</v>
      </c>
      <c r="AY34" s="328" t="str">
        <f>IF(AY33="","",VLOOKUP(AY33,【記載例2】!$C$6:$L$47,10,FALSE))</f>
        <v/>
      </c>
      <c r="AZ34" s="329" t="str">
        <f>IF(AZ33="","",VLOOKUP(AZ33,【記載例2】!$C$6:$L$47,10,FALSE))</f>
        <v/>
      </c>
      <c r="BA34" s="329" t="str">
        <f>IF(BA33="","",VLOOKUP(BA33,【記載例2】!$C$6:$L$47,10,FALSE))</f>
        <v/>
      </c>
      <c r="BB34" s="1004">
        <f>IF($BE$3="４週",SUM(W34:AX34),IF($BE$3="暦月",SUM(W34:BA34),""))</f>
        <v>160</v>
      </c>
      <c r="BC34" s="1005"/>
      <c r="BD34" s="1006">
        <f>IF($BE$3="４週",BB34/4,IF($BE$3="暦月",(BB34/($BE$8/7)),""))</f>
        <v>40</v>
      </c>
      <c r="BE34" s="1005"/>
      <c r="BF34" s="1001"/>
      <c r="BG34" s="1002"/>
      <c r="BH34" s="1002"/>
      <c r="BI34" s="1002"/>
      <c r="BJ34" s="1003"/>
    </row>
    <row r="35" spans="2:62" ht="20.25" customHeight="1">
      <c r="B35" s="970">
        <f>B33+1</f>
        <v>10</v>
      </c>
      <c r="C35" s="972" t="s">
        <v>621</v>
      </c>
      <c r="D35" s="973"/>
      <c r="E35" s="323"/>
      <c r="F35" s="324"/>
      <c r="G35" s="323"/>
      <c r="H35" s="324"/>
      <c r="I35" s="976" t="s">
        <v>679</v>
      </c>
      <c r="J35" s="977"/>
      <c r="K35" s="980" t="s">
        <v>721</v>
      </c>
      <c r="L35" s="981"/>
      <c r="M35" s="981"/>
      <c r="N35" s="973"/>
      <c r="O35" s="984" t="s">
        <v>723</v>
      </c>
      <c r="P35" s="985"/>
      <c r="Q35" s="985"/>
      <c r="R35" s="985"/>
      <c r="S35" s="986"/>
      <c r="T35" s="343" t="s">
        <v>682</v>
      </c>
      <c r="U35" s="344"/>
      <c r="V35" s="345"/>
      <c r="W35" s="336" t="s">
        <v>724</v>
      </c>
      <c r="X35" s="337" t="s">
        <v>725</v>
      </c>
      <c r="Y35" s="337" t="s">
        <v>726</v>
      </c>
      <c r="Z35" s="337" t="s">
        <v>726</v>
      </c>
      <c r="AA35" s="337"/>
      <c r="AB35" s="337" t="s">
        <v>727</v>
      </c>
      <c r="AC35" s="338"/>
      <c r="AD35" s="336"/>
      <c r="AE35" s="337" t="s">
        <v>724</v>
      </c>
      <c r="AF35" s="337" t="s">
        <v>725</v>
      </c>
      <c r="AG35" s="337" t="s">
        <v>728</v>
      </c>
      <c r="AH35" s="337" t="s">
        <v>726</v>
      </c>
      <c r="AI35" s="337"/>
      <c r="AJ35" s="338" t="s">
        <v>727</v>
      </c>
      <c r="AK35" s="336" t="s">
        <v>727</v>
      </c>
      <c r="AL35" s="337"/>
      <c r="AM35" s="337" t="s">
        <v>724</v>
      </c>
      <c r="AN35" s="337" t="s">
        <v>729</v>
      </c>
      <c r="AO35" s="337" t="s">
        <v>726</v>
      </c>
      <c r="AP35" s="337" t="s">
        <v>726</v>
      </c>
      <c r="AQ35" s="338"/>
      <c r="AR35" s="336" t="s">
        <v>730</v>
      </c>
      <c r="AS35" s="337"/>
      <c r="AT35" s="337"/>
      <c r="AU35" s="337" t="s">
        <v>731</v>
      </c>
      <c r="AV35" s="337" t="s">
        <v>725</v>
      </c>
      <c r="AW35" s="337" t="s">
        <v>726</v>
      </c>
      <c r="AX35" s="338" t="s">
        <v>726</v>
      </c>
      <c r="AY35" s="336"/>
      <c r="AZ35" s="337"/>
      <c r="BA35" s="339"/>
      <c r="BB35" s="990"/>
      <c r="BC35" s="991"/>
      <c r="BD35" s="949"/>
      <c r="BE35" s="950"/>
      <c r="BF35" s="951"/>
      <c r="BG35" s="952"/>
      <c r="BH35" s="952"/>
      <c r="BI35" s="952"/>
      <c r="BJ35" s="953"/>
    </row>
    <row r="36" spans="2:62" ht="20.25" customHeight="1">
      <c r="B36" s="993"/>
      <c r="C36" s="1007"/>
      <c r="D36" s="1008"/>
      <c r="E36" s="323"/>
      <c r="F36" s="324" t="str">
        <f>C35</f>
        <v>介護職員</v>
      </c>
      <c r="G36" s="323"/>
      <c r="H36" s="324" t="str">
        <f>I35</f>
        <v>A</v>
      </c>
      <c r="I36" s="1009"/>
      <c r="J36" s="1010"/>
      <c r="K36" s="1011"/>
      <c r="L36" s="1012"/>
      <c r="M36" s="1012"/>
      <c r="N36" s="1008"/>
      <c r="O36" s="984"/>
      <c r="P36" s="985"/>
      <c r="Q36" s="985"/>
      <c r="R36" s="985"/>
      <c r="S36" s="986"/>
      <c r="T36" s="340" t="s">
        <v>687</v>
      </c>
      <c r="U36" s="341"/>
      <c r="V36" s="342"/>
      <c r="W36" s="328">
        <f>IF(W35="","",VLOOKUP(W35,【記載例2】!$C$6:$L$47,10,FALSE))</f>
        <v>8</v>
      </c>
      <c r="X36" s="329">
        <f>IF(X35="","",VLOOKUP(X35,【記載例2】!$C$6:$L$47,10,FALSE))</f>
        <v>8</v>
      </c>
      <c r="Y36" s="329">
        <f>IF(Y35="","",VLOOKUP(Y35,【記載例2】!$C$6:$L$47,10,FALSE))</f>
        <v>7.9999999999999982</v>
      </c>
      <c r="Z36" s="329">
        <f>IF(Z35="","",VLOOKUP(Z35,【記載例2】!$C$6:$L$47,10,FALSE))</f>
        <v>7.9999999999999982</v>
      </c>
      <c r="AA36" s="329" t="str">
        <f>IF(AA35="","",VLOOKUP(AA35,【記載例2】!$C$6:$L$47,10,FALSE))</f>
        <v/>
      </c>
      <c r="AB36" s="329">
        <f>IF(AB35="","",VLOOKUP(AB35,【記載例2】!$C$6:$L$47,10,FALSE))</f>
        <v>8</v>
      </c>
      <c r="AC36" s="330" t="str">
        <f>IF(AC35="","",VLOOKUP(AC35,【記載例2】!$C$6:$L$47,10,FALSE))</f>
        <v/>
      </c>
      <c r="AD36" s="328" t="str">
        <f>IF(AD35="","",VLOOKUP(AD35,【記載例2】!$C$6:$L$47,10,FALSE))</f>
        <v/>
      </c>
      <c r="AE36" s="329">
        <f>IF(AE35="","",VLOOKUP(AE35,【記載例2】!$C$6:$L$47,10,FALSE))</f>
        <v>8</v>
      </c>
      <c r="AF36" s="329">
        <f>IF(AF35="","",VLOOKUP(AF35,【記載例2】!$C$6:$L$47,10,FALSE))</f>
        <v>8</v>
      </c>
      <c r="AG36" s="329">
        <f>IF(AG35="","",VLOOKUP(AG35,【記載例2】!$C$6:$L$47,10,FALSE))</f>
        <v>7.9999999999999982</v>
      </c>
      <c r="AH36" s="329">
        <f>IF(AH35="","",VLOOKUP(AH35,【記載例2】!$C$6:$L$47,10,FALSE))</f>
        <v>7.9999999999999982</v>
      </c>
      <c r="AI36" s="329" t="str">
        <f>IF(AI35="","",VLOOKUP(AI35,【記載例2】!$C$6:$L$47,10,FALSE))</f>
        <v/>
      </c>
      <c r="AJ36" s="330">
        <f>IF(AJ35="","",VLOOKUP(AJ35,【記載例2】!$C$6:$L$47,10,FALSE))</f>
        <v>8</v>
      </c>
      <c r="AK36" s="328">
        <f>IF(AK35="","",VLOOKUP(AK35,【記載例2】!$C$6:$L$47,10,FALSE))</f>
        <v>8</v>
      </c>
      <c r="AL36" s="329" t="str">
        <f>IF(AL35="","",VLOOKUP(AL35,【記載例2】!$C$6:$L$47,10,FALSE))</f>
        <v/>
      </c>
      <c r="AM36" s="329">
        <f>IF(AM35="","",VLOOKUP(AM35,【記載例2】!$C$6:$L$47,10,FALSE))</f>
        <v>8</v>
      </c>
      <c r="AN36" s="329">
        <f>IF(AN35="","",VLOOKUP(AN35,【記載例2】!$C$6:$L$47,10,FALSE))</f>
        <v>8</v>
      </c>
      <c r="AO36" s="329">
        <f>IF(AO35="","",VLOOKUP(AO35,【記載例2】!$C$6:$L$47,10,FALSE))</f>
        <v>7.9999999999999982</v>
      </c>
      <c r="AP36" s="329">
        <f>IF(AP35="","",VLOOKUP(AP35,【記載例2】!$C$6:$L$47,10,FALSE))</f>
        <v>7.9999999999999982</v>
      </c>
      <c r="AQ36" s="330" t="str">
        <f>IF(AQ35="","",VLOOKUP(AQ35,【記載例2】!$C$6:$L$47,10,FALSE))</f>
        <v/>
      </c>
      <c r="AR36" s="328">
        <f>IF(AR35="","",VLOOKUP(AR35,【記載例2】!$C$6:$L$47,10,FALSE))</f>
        <v>8</v>
      </c>
      <c r="AS36" s="329" t="str">
        <f>IF(AS35="","",VLOOKUP(AS35,【記載例2】!$C$6:$L$47,10,FALSE))</f>
        <v/>
      </c>
      <c r="AT36" s="329" t="str">
        <f>IF(AT35="","",VLOOKUP(AT35,【記載例2】!$C$6:$L$47,10,FALSE))</f>
        <v/>
      </c>
      <c r="AU36" s="329">
        <f>IF(AU35="","",VLOOKUP(AU35,【記載例2】!$C$6:$L$47,10,FALSE))</f>
        <v>8</v>
      </c>
      <c r="AV36" s="329">
        <f>IF(AV35="","",VLOOKUP(AV35,【記載例2】!$C$6:$L$47,10,FALSE))</f>
        <v>8</v>
      </c>
      <c r="AW36" s="329">
        <f>IF(AW35="","",VLOOKUP(AW35,【記載例2】!$C$6:$L$47,10,FALSE))</f>
        <v>7.9999999999999982</v>
      </c>
      <c r="AX36" s="330">
        <f>IF(AX35="","",VLOOKUP(AX35,【記載例2】!$C$6:$L$47,10,FALSE))</f>
        <v>7.9999999999999982</v>
      </c>
      <c r="AY36" s="328" t="str">
        <f>IF(AY35="","",VLOOKUP(AY35,【記載例2】!$C$6:$L$47,10,FALSE))</f>
        <v/>
      </c>
      <c r="AZ36" s="329" t="str">
        <f>IF(AZ35="","",VLOOKUP(AZ35,【記載例2】!$C$6:$L$47,10,FALSE))</f>
        <v/>
      </c>
      <c r="BA36" s="329" t="str">
        <f>IF(BA35="","",VLOOKUP(BA35,【記載例2】!$C$6:$L$47,10,FALSE))</f>
        <v/>
      </c>
      <c r="BB36" s="1004">
        <f>IF($BE$3="４週",SUM(W36:AX36),IF($BE$3="暦月",SUM(W36:BA36),""))</f>
        <v>160</v>
      </c>
      <c r="BC36" s="1005"/>
      <c r="BD36" s="1006">
        <f>IF($BE$3="４週",BB36/4,IF($BE$3="暦月",(BB36/($BE$8/7)),""))</f>
        <v>40</v>
      </c>
      <c r="BE36" s="1005"/>
      <c r="BF36" s="1001"/>
      <c r="BG36" s="1002"/>
      <c r="BH36" s="1002"/>
      <c r="BI36" s="1002"/>
      <c r="BJ36" s="1003"/>
    </row>
    <row r="37" spans="2:62" ht="20.25" customHeight="1">
      <c r="B37" s="970">
        <f>B35+1</f>
        <v>11</v>
      </c>
      <c r="C37" s="972" t="s">
        <v>621</v>
      </c>
      <c r="D37" s="973"/>
      <c r="E37" s="323"/>
      <c r="F37" s="324"/>
      <c r="G37" s="323"/>
      <c r="H37" s="324"/>
      <c r="I37" s="976" t="s">
        <v>679</v>
      </c>
      <c r="J37" s="977"/>
      <c r="K37" s="980" t="s">
        <v>680</v>
      </c>
      <c r="L37" s="981"/>
      <c r="M37" s="981"/>
      <c r="N37" s="973"/>
      <c r="O37" s="984" t="s">
        <v>732</v>
      </c>
      <c r="P37" s="985"/>
      <c r="Q37" s="985"/>
      <c r="R37" s="985"/>
      <c r="S37" s="986"/>
      <c r="T37" s="343" t="s">
        <v>682</v>
      </c>
      <c r="U37" s="344"/>
      <c r="V37" s="345"/>
      <c r="W37" s="336"/>
      <c r="X37" s="337" t="s">
        <v>724</v>
      </c>
      <c r="Y37" s="337" t="s">
        <v>725</v>
      </c>
      <c r="Z37" s="337" t="s">
        <v>727</v>
      </c>
      <c r="AA37" s="337" t="s">
        <v>726</v>
      </c>
      <c r="AB37" s="337"/>
      <c r="AC37" s="338" t="s">
        <v>730</v>
      </c>
      <c r="AD37" s="336" t="s">
        <v>727</v>
      </c>
      <c r="AE37" s="337"/>
      <c r="AF37" s="337" t="s">
        <v>731</v>
      </c>
      <c r="AG37" s="337" t="s">
        <v>725</v>
      </c>
      <c r="AH37" s="337" t="s">
        <v>727</v>
      </c>
      <c r="AI37" s="337" t="s">
        <v>726</v>
      </c>
      <c r="AJ37" s="338"/>
      <c r="AK37" s="336" t="s">
        <v>727</v>
      </c>
      <c r="AL37" s="337" t="s">
        <v>728</v>
      </c>
      <c r="AM37" s="337"/>
      <c r="AN37" s="337" t="s">
        <v>724</v>
      </c>
      <c r="AO37" s="337" t="s">
        <v>725</v>
      </c>
      <c r="AP37" s="337" t="s">
        <v>727</v>
      </c>
      <c r="AQ37" s="338"/>
      <c r="AR37" s="336"/>
      <c r="AS37" s="337" t="s">
        <v>730</v>
      </c>
      <c r="AT37" s="337" t="s">
        <v>726</v>
      </c>
      <c r="AU37" s="337"/>
      <c r="AV37" s="337" t="s">
        <v>724</v>
      </c>
      <c r="AW37" s="337" t="s">
        <v>729</v>
      </c>
      <c r="AX37" s="338" t="s">
        <v>727</v>
      </c>
      <c r="AY37" s="336"/>
      <c r="AZ37" s="337"/>
      <c r="BA37" s="339"/>
      <c r="BB37" s="990"/>
      <c r="BC37" s="991"/>
      <c r="BD37" s="949"/>
      <c r="BE37" s="950"/>
      <c r="BF37" s="951"/>
      <c r="BG37" s="952"/>
      <c r="BH37" s="952"/>
      <c r="BI37" s="952"/>
      <c r="BJ37" s="953"/>
    </row>
    <row r="38" spans="2:62" ht="20.25" customHeight="1">
      <c r="B38" s="993"/>
      <c r="C38" s="1007"/>
      <c r="D38" s="1008"/>
      <c r="E38" s="323"/>
      <c r="F38" s="324" t="str">
        <f>C37</f>
        <v>介護職員</v>
      </c>
      <c r="G38" s="323"/>
      <c r="H38" s="324" t="str">
        <f>I37</f>
        <v>A</v>
      </c>
      <c r="I38" s="1009"/>
      <c r="J38" s="1010"/>
      <c r="K38" s="1011"/>
      <c r="L38" s="1012"/>
      <c r="M38" s="1012"/>
      <c r="N38" s="1008"/>
      <c r="O38" s="984"/>
      <c r="P38" s="985"/>
      <c r="Q38" s="985"/>
      <c r="R38" s="985"/>
      <c r="S38" s="986"/>
      <c r="T38" s="340" t="s">
        <v>687</v>
      </c>
      <c r="U38" s="341"/>
      <c r="V38" s="342"/>
      <c r="W38" s="328" t="str">
        <f>IF(W37="","",VLOOKUP(W37,【記載例2】!$C$6:$L$47,10,FALSE))</f>
        <v/>
      </c>
      <c r="X38" s="329">
        <f>IF(X37="","",VLOOKUP(X37,【記載例2】!$C$6:$L$47,10,FALSE))</f>
        <v>8</v>
      </c>
      <c r="Y38" s="329">
        <f>IF(Y37="","",VLOOKUP(Y37,【記載例2】!$C$6:$L$47,10,FALSE))</f>
        <v>8</v>
      </c>
      <c r="Z38" s="329">
        <f>IF(Z37="","",VLOOKUP(Z37,【記載例2】!$C$6:$L$47,10,FALSE))</f>
        <v>8</v>
      </c>
      <c r="AA38" s="329">
        <f>IF(AA37="","",VLOOKUP(AA37,【記載例2】!$C$6:$L$47,10,FALSE))</f>
        <v>7.9999999999999982</v>
      </c>
      <c r="AB38" s="329" t="str">
        <f>IF(AB37="","",VLOOKUP(AB37,【記載例2】!$C$6:$L$47,10,FALSE))</f>
        <v/>
      </c>
      <c r="AC38" s="330">
        <f>IF(AC37="","",VLOOKUP(AC37,【記載例2】!$C$6:$L$47,10,FALSE))</f>
        <v>8</v>
      </c>
      <c r="AD38" s="328">
        <f>IF(AD37="","",VLOOKUP(AD37,【記載例2】!$C$6:$L$47,10,FALSE))</f>
        <v>8</v>
      </c>
      <c r="AE38" s="329" t="str">
        <f>IF(AE37="","",VLOOKUP(AE37,【記載例2】!$C$6:$L$47,10,FALSE))</f>
        <v/>
      </c>
      <c r="AF38" s="329">
        <f>IF(AF37="","",VLOOKUP(AF37,【記載例2】!$C$6:$L$47,10,FALSE))</f>
        <v>8</v>
      </c>
      <c r="AG38" s="329">
        <f>IF(AG37="","",VLOOKUP(AG37,【記載例2】!$C$6:$L$47,10,FALSE))</f>
        <v>8</v>
      </c>
      <c r="AH38" s="329">
        <f>IF(AH37="","",VLOOKUP(AH37,【記載例2】!$C$6:$L$47,10,FALSE))</f>
        <v>8</v>
      </c>
      <c r="AI38" s="329">
        <f>IF(AI37="","",VLOOKUP(AI37,【記載例2】!$C$6:$L$47,10,FALSE))</f>
        <v>7.9999999999999982</v>
      </c>
      <c r="AJ38" s="330" t="str">
        <f>IF(AJ37="","",VLOOKUP(AJ37,【記載例2】!$C$6:$L$47,10,FALSE))</f>
        <v/>
      </c>
      <c r="AK38" s="328">
        <f>IF(AK37="","",VLOOKUP(AK37,【記載例2】!$C$6:$L$47,10,FALSE))</f>
        <v>8</v>
      </c>
      <c r="AL38" s="329">
        <f>IF(AL37="","",VLOOKUP(AL37,【記載例2】!$C$6:$L$47,10,FALSE))</f>
        <v>7.9999999999999982</v>
      </c>
      <c r="AM38" s="329" t="str">
        <f>IF(AM37="","",VLOOKUP(AM37,【記載例2】!$C$6:$L$47,10,FALSE))</f>
        <v/>
      </c>
      <c r="AN38" s="329">
        <f>IF(AN37="","",VLOOKUP(AN37,【記載例2】!$C$6:$L$47,10,FALSE))</f>
        <v>8</v>
      </c>
      <c r="AO38" s="329">
        <f>IF(AO37="","",VLOOKUP(AO37,【記載例2】!$C$6:$L$47,10,FALSE))</f>
        <v>8</v>
      </c>
      <c r="AP38" s="329">
        <f>IF(AP37="","",VLOOKUP(AP37,【記載例2】!$C$6:$L$47,10,FALSE))</f>
        <v>8</v>
      </c>
      <c r="AQ38" s="330" t="str">
        <f>IF(AQ37="","",VLOOKUP(AQ37,【記載例2】!$C$6:$L$47,10,FALSE))</f>
        <v/>
      </c>
      <c r="AR38" s="328" t="str">
        <f>IF(AR37="","",VLOOKUP(AR37,【記載例2】!$C$6:$L$47,10,FALSE))</f>
        <v/>
      </c>
      <c r="AS38" s="329">
        <f>IF(AS37="","",VLOOKUP(AS37,【記載例2】!$C$6:$L$47,10,FALSE))</f>
        <v>8</v>
      </c>
      <c r="AT38" s="329">
        <f>IF(AT37="","",VLOOKUP(AT37,【記載例2】!$C$6:$L$47,10,FALSE))</f>
        <v>7.9999999999999982</v>
      </c>
      <c r="AU38" s="329" t="str">
        <f>IF(AU37="","",VLOOKUP(AU37,【記載例2】!$C$6:$L$47,10,FALSE))</f>
        <v/>
      </c>
      <c r="AV38" s="329">
        <f>IF(AV37="","",VLOOKUP(AV37,【記載例2】!$C$6:$L$47,10,FALSE))</f>
        <v>8</v>
      </c>
      <c r="AW38" s="329">
        <f>IF(AW37="","",VLOOKUP(AW37,【記載例2】!$C$6:$L$47,10,FALSE))</f>
        <v>8</v>
      </c>
      <c r="AX38" s="330">
        <f>IF(AX37="","",VLOOKUP(AX37,【記載例2】!$C$6:$L$47,10,FALSE))</f>
        <v>8</v>
      </c>
      <c r="AY38" s="328" t="str">
        <f>IF(AY37="","",VLOOKUP(AY37,【記載例2】!$C$6:$L$47,10,FALSE))</f>
        <v/>
      </c>
      <c r="AZ38" s="329" t="str">
        <f>IF(AZ37="","",VLOOKUP(AZ37,【記載例2】!$C$6:$L$47,10,FALSE))</f>
        <v/>
      </c>
      <c r="BA38" s="329" t="str">
        <f>IF(BA37="","",VLOOKUP(BA37,【記載例2】!$C$6:$L$47,10,FALSE))</f>
        <v/>
      </c>
      <c r="BB38" s="1004">
        <f>IF($BE$3="４週",SUM(W38:AX38),IF($BE$3="暦月",SUM(W38:BA38),""))</f>
        <v>160</v>
      </c>
      <c r="BC38" s="1005"/>
      <c r="BD38" s="1006">
        <f>IF($BE$3="４週",BB38/4,IF($BE$3="暦月",(BB38/($BE$8/7)),""))</f>
        <v>40</v>
      </c>
      <c r="BE38" s="1005"/>
      <c r="BF38" s="1001"/>
      <c r="BG38" s="1002"/>
      <c r="BH38" s="1002"/>
      <c r="BI38" s="1002"/>
      <c r="BJ38" s="1003"/>
    </row>
    <row r="39" spans="2:62" ht="20.25" customHeight="1">
      <c r="B39" s="970">
        <f>B37+1</f>
        <v>12</v>
      </c>
      <c r="C39" s="972" t="s">
        <v>621</v>
      </c>
      <c r="D39" s="973"/>
      <c r="E39" s="323"/>
      <c r="F39" s="324"/>
      <c r="G39" s="323"/>
      <c r="H39" s="324"/>
      <c r="I39" s="976" t="s">
        <v>679</v>
      </c>
      <c r="J39" s="977"/>
      <c r="K39" s="980" t="s">
        <v>680</v>
      </c>
      <c r="L39" s="981"/>
      <c r="M39" s="981"/>
      <c r="N39" s="973"/>
      <c r="O39" s="984" t="s">
        <v>733</v>
      </c>
      <c r="P39" s="985"/>
      <c r="Q39" s="985"/>
      <c r="R39" s="985"/>
      <c r="S39" s="986"/>
      <c r="T39" s="343" t="s">
        <v>682</v>
      </c>
      <c r="U39" s="344"/>
      <c r="V39" s="345"/>
      <c r="W39" s="336" t="s">
        <v>730</v>
      </c>
      <c r="X39" s="337"/>
      <c r="Y39" s="337" t="s">
        <v>731</v>
      </c>
      <c r="Z39" s="337" t="s">
        <v>729</v>
      </c>
      <c r="AA39" s="337" t="s">
        <v>730</v>
      </c>
      <c r="AB39" s="337" t="s">
        <v>728</v>
      </c>
      <c r="AC39" s="338"/>
      <c r="AD39" s="336" t="s">
        <v>728</v>
      </c>
      <c r="AE39" s="337" t="s">
        <v>730</v>
      </c>
      <c r="AF39" s="337"/>
      <c r="AG39" s="337" t="s">
        <v>731</v>
      </c>
      <c r="AH39" s="337" t="s">
        <v>729</v>
      </c>
      <c r="AI39" s="337" t="s">
        <v>730</v>
      </c>
      <c r="AJ39" s="338"/>
      <c r="AK39" s="336" t="s">
        <v>728</v>
      </c>
      <c r="AL39" s="337" t="s">
        <v>730</v>
      </c>
      <c r="AM39" s="337"/>
      <c r="AN39" s="337"/>
      <c r="AO39" s="337" t="s">
        <v>731</v>
      </c>
      <c r="AP39" s="337" t="s">
        <v>729</v>
      </c>
      <c r="AQ39" s="338" t="s">
        <v>728</v>
      </c>
      <c r="AR39" s="336" t="s">
        <v>728</v>
      </c>
      <c r="AS39" s="337"/>
      <c r="AT39" s="337" t="s">
        <v>730</v>
      </c>
      <c r="AU39" s="337" t="s">
        <v>728</v>
      </c>
      <c r="AV39" s="337"/>
      <c r="AW39" s="337" t="s">
        <v>731</v>
      </c>
      <c r="AX39" s="338" t="s">
        <v>729</v>
      </c>
      <c r="AY39" s="336"/>
      <c r="AZ39" s="337"/>
      <c r="BA39" s="339"/>
      <c r="BB39" s="990"/>
      <c r="BC39" s="991"/>
      <c r="BD39" s="949"/>
      <c r="BE39" s="950"/>
      <c r="BF39" s="951"/>
      <c r="BG39" s="952"/>
      <c r="BH39" s="952"/>
      <c r="BI39" s="952"/>
      <c r="BJ39" s="953"/>
    </row>
    <row r="40" spans="2:62" ht="20.25" customHeight="1">
      <c r="B40" s="993"/>
      <c r="C40" s="1007"/>
      <c r="D40" s="1008"/>
      <c r="E40" s="323"/>
      <c r="F40" s="324" t="str">
        <f>C39</f>
        <v>介護職員</v>
      </c>
      <c r="G40" s="323"/>
      <c r="H40" s="324" t="str">
        <f>I39</f>
        <v>A</v>
      </c>
      <c r="I40" s="1009"/>
      <c r="J40" s="1010"/>
      <c r="K40" s="1011"/>
      <c r="L40" s="1012"/>
      <c r="M40" s="1012"/>
      <c r="N40" s="1008"/>
      <c r="O40" s="984"/>
      <c r="P40" s="985"/>
      <c r="Q40" s="985"/>
      <c r="R40" s="985"/>
      <c r="S40" s="986"/>
      <c r="T40" s="340" t="s">
        <v>687</v>
      </c>
      <c r="U40" s="341"/>
      <c r="V40" s="342"/>
      <c r="W40" s="328">
        <f>IF(W39="","",VLOOKUP(W39,【記載例2】!$C$6:$L$47,10,FALSE))</f>
        <v>8</v>
      </c>
      <c r="X40" s="329" t="str">
        <f>IF(X39="","",VLOOKUP(X39,【記載例2】!$C$6:$L$47,10,FALSE))</f>
        <v/>
      </c>
      <c r="Y40" s="329">
        <f>IF(Y39="","",VLOOKUP(Y39,【記載例2】!$C$6:$L$47,10,FALSE))</f>
        <v>8</v>
      </c>
      <c r="Z40" s="329">
        <f>IF(Z39="","",VLOOKUP(Z39,【記載例2】!$C$6:$L$47,10,FALSE))</f>
        <v>8</v>
      </c>
      <c r="AA40" s="329">
        <f>IF(AA39="","",VLOOKUP(AA39,【記載例2】!$C$6:$L$47,10,FALSE))</f>
        <v>8</v>
      </c>
      <c r="AB40" s="329">
        <f>IF(AB39="","",VLOOKUP(AB39,【記載例2】!$C$6:$L$47,10,FALSE))</f>
        <v>7.9999999999999982</v>
      </c>
      <c r="AC40" s="330" t="str">
        <f>IF(AC39="","",VLOOKUP(AC39,【記載例2】!$C$6:$L$47,10,FALSE))</f>
        <v/>
      </c>
      <c r="AD40" s="328">
        <f>IF(AD39="","",VLOOKUP(AD39,【記載例2】!$C$6:$L$47,10,FALSE))</f>
        <v>7.9999999999999982</v>
      </c>
      <c r="AE40" s="329">
        <f>IF(AE39="","",VLOOKUP(AE39,【記載例2】!$C$6:$L$47,10,FALSE))</f>
        <v>8</v>
      </c>
      <c r="AF40" s="329" t="str">
        <f>IF(AF39="","",VLOOKUP(AF39,【記載例2】!$C$6:$L$47,10,FALSE))</f>
        <v/>
      </c>
      <c r="AG40" s="329">
        <f>IF(AG39="","",VLOOKUP(AG39,【記載例2】!$C$6:$L$47,10,FALSE))</f>
        <v>8</v>
      </c>
      <c r="AH40" s="329">
        <f>IF(AH39="","",VLOOKUP(AH39,【記載例2】!$C$6:$L$47,10,FALSE))</f>
        <v>8</v>
      </c>
      <c r="AI40" s="329">
        <f>IF(AI39="","",VLOOKUP(AI39,【記載例2】!$C$6:$L$47,10,FALSE))</f>
        <v>8</v>
      </c>
      <c r="AJ40" s="330" t="str">
        <f>IF(AJ39="","",VLOOKUP(AJ39,【記載例2】!$C$6:$L$47,10,FALSE))</f>
        <v/>
      </c>
      <c r="AK40" s="328">
        <f>IF(AK39="","",VLOOKUP(AK39,【記載例2】!$C$6:$L$47,10,FALSE))</f>
        <v>7.9999999999999982</v>
      </c>
      <c r="AL40" s="329">
        <f>IF(AL39="","",VLOOKUP(AL39,【記載例2】!$C$6:$L$47,10,FALSE))</f>
        <v>8</v>
      </c>
      <c r="AM40" s="329" t="str">
        <f>IF(AM39="","",VLOOKUP(AM39,【記載例2】!$C$6:$L$47,10,FALSE))</f>
        <v/>
      </c>
      <c r="AN40" s="329" t="str">
        <f>IF(AN39="","",VLOOKUP(AN39,【記載例2】!$C$6:$L$47,10,FALSE))</f>
        <v/>
      </c>
      <c r="AO40" s="329">
        <f>IF(AO39="","",VLOOKUP(AO39,【記載例2】!$C$6:$L$47,10,FALSE))</f>
        <v>8</v>
      </c>
      <c r="AP40" s="329">
        <f>IF(AP39="","",VLOOKUP(AP39,【記載例2】!$C$6:$L$47,10,FALSE))</f>
        <v>8</v>
      </c>
      <c r="AQ40" s="330">
        <f>IF(AQ39="","",VLOOKUP(AQ39,【記載例2】!$C$6:$L$47,10,FALSE))</f>
        <v>7.9999999999999982</v>
      </c>
      <c r="AR40" s="328">
        <f>IF(AR39="","",VLOOKUP(AR39,【記載例2】!$C$6:$L$47,10,FALSE))</f>
        <v>7.9999999999999982</v>
      </c>
      <c r="AS40" s="329" t="str">
        <f>IF(AS39="","",VLOOKUP(AS39,【記載例2】!$C$6:$L$47,10,FALSE))</f>
        <v/>
      </c>
      <c r="AT40" s="329">
        <f>IF(AT39="","",VLOOKUP(AT39,【記載例2】!$C$6:$L$47,10,FALSE))</f>
        <v>8</v>
      </c>
      <c r="AU40" s="329">
        <f>IF(AU39="","",VLOOKUP(AU39,【記載例2】!$C$6:$L$47,10,FALSE))</f>
        <v>7.9999999999999982</v>
      </c>
      <c r="AV40" s="329" t="str">
        <f>IF(AV39="","",VLOOKUP(AV39,【記載例2】!$C$6:$L$47,10,FALSE))</f>
        <v/>
      </c>
      <c r="AW40" s="329">
        <f>IF(AW39="","",VLOOKUP(AW39,【記載例2】!$C$6:$L$47,10,FALSE))</f>
        <v>8</v>
      </c>
      <c r="AX40" s="330">
        <f>IF(AX39="","",VLOOKUP(AX39,【記載例2】!$C$6:$L$47,10,FALSE))</f>
        <v>8</v>
      </c>
      <c r="AY40" s="328" t="str">
        <f>IF(AY39="","",VLOOKUP(AY39,【記載例2】!$C$6:$L$47,10,FALSE))</f>
        <v/>
      </c>
      <c r="AZ40" s="329" t="str">
        <f>IF(AZ39="","",VLOOKUP(AZ39,【記載例2】!$C$6:$L$47,10,FALSE))</f>
        <v/>
      </c>
      <c r="BA40" s="329" t="str">
        <f>IF(BA39="","",VLOOKUP(BA39,【記載例2】!$C$6:$L$47,10,FALSE))</f>
        <v/>
      </c>
      <c r="BB40" s="1004">
        <f>IF($BE$3="４週",SUM(W40:AX40),IF($BE$3="暦月",SUM(W40:BA40),""))</f>
        <v>160</v>
      </c>
      <c r="BC40" s="1005"/>
      <c r="BD40" s="1006">
        <f>IF($BE$3="４週",BB40/4,IF($BE$3="暦月",(BB40/($BE$8/7)),""))</f>
        <v>40</v>
      </c>
      <c r="BE40" s="1005"/>
      <c r="BF40" s="1001"/>
      <c r="BG40" s="1002"/>
      <c r="BH40" s="1002"/>
      <c r="BI40" s="1002"/>
      <c r="BJ40" s="1003"/>
    </row>
    <row r="41" spans="2:62" ht="20.25" customHeight="1">
      <c r="B41" s="970">
        <f>B39+1</f>
        <v>13</v>
      </c>
      <c r="C41" s="972" t="s">
        <v>621</v>
      </c>
      <c r="D41" s="973"/>
      <c r="E41" s="323"/>
      <c r="F41" s="324"/>
      <c r="G41" s="323"/>
      <c r="H41" s="324"/>
      <c r="I41" s="976" t="s">
        <v>679</v>
      </c>
      <c r="J41" s="977"/>
      <c r="K41" s="980" t="s">
        <v>680</v>
      </c>
      <c r="L41" s="981"/>
      <c r="M41" s="981"/>
      <c r="N41" s="973"/>
      <c r="O41" s="984" t="s">
        <v>734</v>
      </c>
      <c r="P41" s="985"/>
      <c r="Q41" s="985"/>
      <c r="R41" s="985"/>
      <c r="S41" s="986"/>
      <c r="T41" s="343" t="s">
        <v>682</v>
      </c>
      <c r="U41" s="344"/>
      <c r="V41" s="345"/>
      <c r="W41" s="336" t="s">
        <v>735</v>
      </c>
      <c r="X41" s="337" t="s">
        <v>736</v>
      </c>
      <c r="Y41" s="337"/>
      <c r="Z41" s="337" t="s">
        <v>737</v>
      </c>
      <c r="AA41" s="337" t="s">
        <v>725</v>
      </c>
      <c r="AB41" s="337"/>
      <c r="AC41" s="338" t="s">
        <v>735</v>
      </c>
      <c r="AD41" s="336" t="s">
        <v>736</v>
      </c>
      <c r="AE41" s="337" t="s">
        <v>736</v>
      </c>
      <c r="AF41" s="337" t="s">
        <v>735</v>
      </c>
      <c r="AG41" s="337"/>
      <c r="AH41" s="337" t="s">
        <v>724</v>
      </c>
      <c r="AI41" s="337" t="s">
        <v>725</v>
      </c>
      <c r="AJ41" s="338"/>
      <c r="AK41" s="336" t="s">
        <v>736</v>
      </c>
      <c r="AL41" s="337"/>
      <c r="AM41" s="337" t="s">
        <v>736</v>
      </c>
      <c r="AN41" s="337" t="s">
        <v>736</v>
      </c>
      <c r="AO41" s="337"/>
      <c r="AP41" s="337" t="s">
        <v>724</v>
      </c>
      <c r="AQ41" s="338" t="s">
        <v>725</v>
      </c>
      <c r="AR41" s="336" t="s">
        <v>736</v>
      </c>
      <c r="AS41" s="337" t="s">
        <v>726</v>
      </c>
      <c r="AT41" s="337"/>
      <c r="AU41" s="337" t="s">
        <v>727</v>
      </c>
      <c r="AV41" s="337" t="s">
        <v>738</v>
      </c>
      <c r="AW41" s="337"/>
      <c r="AX41" s="338" t="s">
        <v>737</v>
      </c>
      <c r="AY41" s="336"/>
      <c r="AZ41" s="337"/>
      <c r="BA41" s="339"/>
      <c r="BB41" s="990"/>
      <c r="BC41" s="991"/>
      <c r="BD41" s="949"/>
      <c r="BE41" s="950"/>
      <c r="BF41" s="951"/>
      <c r="BG41" s="952"/>
      <c r="BH41" s="952"/>
      <c r="BI41" s="952"/>
      <c r="BJ41" s="953"/>
    </row>
    <row r="42" spans="2:62" ht="20.25" customHeight="1">
      <c r="B42" s="993"/>
      <c r="C42" s="1007"/>
      <c r="D42" s="1008"/>
      <c r="E42" s="323"/>
      <c r="F42" s="324" t="str">
        <f>C41</f>
        <v>介護職員</v>
      </c>
      <c r="G42" s="323"/>
      <c r="H42" s="324" t="str">
        <f>I41</f>
        <v>A</v>
      </c>
      <c r="I42" s="1009"/>
      <c r="J42" s="1010"/>
      <c r="K42" s="1011"/>
      <c r="L42" s="1012"/>
      <c r="M42" s="1012"/>
      <c r="N42" s="1008"/>
      <c r="O42" s="984"/>
      <c r="P42" s="985"/>
      <c r="Q42" s="985"/>
      <c r="R42" s="985"/>
      <c r="S42" s="986"/>
      <c r="T42" s="340" t="s">
        <v>687</v>
      </c>
      <c r="U42" s="341"/>
      <c r="V42" s="342"/>
      <c r="W42" s="328">
        <f>IF(W41="","",VLOOKUP(W41,【記載例2】!$C$6:$L$47,10,FALSE))</f>
        <v>7.9999999999999982</v>
      </c>
      <c r="X42" s="329">
        <f>IF(X41="","",VLOOKUP(X41,【記載例2】!$C$6:$L$47,10,FALSE))</f>
        <v>8</v>
      </c>
      <c r="Y42" s="329" t="str">
        <f>IF(Y41="","",VLOOKUP(Y41,【記載例2】!$C$6:$L$47,10,FALSE))</f>
        <v/>
      </c>
      <c r="Z42" s="329">
        <f>IF(Z41="","",VLOOKUP(Z41,【記載例2】!$C$6:$L$47,10,FALSE))</f>
        <v>8</v>
      </c>
      <c r="AA42" s="329">
        <f>IF(AA41="","",VLOOKUP(AA41,【記載例2】!$C$6:$L$47,10,FALSE))</f>
        <v>8</v>
      </c>
      <c r="AB42" s="329" t="str">
        <f>IF(AB41="","",VLOOKUP(AB41,【記載例2】!$C$6:$L$47,10,FALSE))</f>
        <v/>
      </c>
      <c r="AC42" s="330">
        <f>IF(AC41="","",VLOOKUP(AC41,【記載例2】!$C$6:$L$47,10,FALSE))</f>
        <v>7.9999999999999982</v>
      </c>
      <c r="AD42" s="328">
        <f>IF(AD41="","",VLOOKUP(AD41,【記載例2】!$C$6:$L$47,10,FALSE))</f>
        <v>8</v>
      </c>
      <c r="AE42" s="329">
        <f>IF(AE41="","",VLOOKUP(AE41,【記載例2】!$C$6:$L$47,10,FALSE))</f>
        <v>8</v>
      </c>
      <c r="AF42" s="329">
        <f>IF(AF41="","",VLOOKUP(AF41,【記載例2】!$C$6:$L$47,10,FALSE))</f>
        <v>7.9999999999999982</v>
      </c>
      <c r="AG42" s="329" t="str">
        <f>IF(AG41="","",VLOOKUP(AG41,【記載例2】!$C$6:$L$47,10,FALSE))</f>
        <v/>
      </c>
      <c r="AH42" s="329">
        <f>IF(AH41="","",VLOOKUP(AH41,【記載例2】!$C$6:$L$47,10,FALSE))</f>
        <v>8</v>
      </c>
      <c r="AI42" s="329">
        <f>IF(AI41="","",VLOOKUP(AI41,【記載例2】!$C$6:$L$47,10,FALSE))</f>
        <v>8</v>
      </c>
      <c r="AJ42" s="330" t="str">
        <f>IF(AJ41="","",VLOOKUP(AJ41,【記載例2】!$C$6:$L$47,10,FALSE))</f>
        <v/>
      </c>
      <c r="AK42" s="328">
        <f>IF(AK41="","",VLOOKUP(AK41,【記載例2】!$C$6:$L$47,10,FALSE))</f>
        <v>8</v>
      </c>
      <c r="AL42" s="329" t="str">
        <f>IF(AL41="","",VLOOKUP(AL41,【記載例2】!$C$6:$L$47,10,FALSE))</f>
        <v/>
      </c>
      <c r="AM42" s="329">
        <f>IF(AM41="","",VLOOKUP(AM41,【記載例2】!$C$6:$L$47,10,FALSE))</f>
        <v>8</v>
      </c>
      <c r="AN42" s="329">
        <f>IF(AN41="","",VLOOKUP(AN41,【記載例2】!$C$6:$L$47,10,FALSE))</f>
        <v>8</v>
      </c>
      <c r="AO42" s="329" t="str">
        <f>IF(AO41="","",VLOOKUP(AO41,【記載例2】!$C$6:$L$47,10,FALSE))</f>
        <v/>
      </c>
      <c r="AP42" s="329">
        <f>IF(AP41="","",VLOOKUP(AP41,【記載例2】!$C$6:$L$47,10,FALSE))</f>
        <v>8</v>
      </c>
      <c r="AQ42" s="330">
        <f>IF(AQ41="","",VLOOKUP(AQ41,【記載例2】!$C$6:$L$47,10,FALSE))</f>
        <v>8</v>
      </c>
      <c r="AR42" s="328">
        <f>IF(AR41="","",VLOOKUP(AR41,【記載例2】!$C$6:$L$47,10,FALSE))</f>
        <v>8</v>
      </c>
      <c r="AS42" s="329">
        <f>IF(AS41="","",VLOOKUP(AS41,【記載例2】!$C$6:$L$47,10,FALSE))</f>
        <v>7.9999999999999982</v>
      </c>
      <c r="AT42" s="329" t="str">
        <f>IF(AT41="","",VLOOKUP(AT41,【記載例2】!$C$6:$L$47,10,FALSE))</f>
        <v/>
      </c>
      <c r="AU42" s="329">
        <f>IF(AU41="","",VLOOKUP(AU41,【記載例2】!$C$6:$L$47,10,FALSE))</f>
        <v>8</v>
      </c>
      <c r="AV42" s="329">
        <f>IF(AV41="","",VLOOKUP(AV41,【記載例2】!$C$6:$L$47,10,FALSE))</f>
        <v>8</v>
      </c>
      <c r="AW42" s="329" t="str">
        <f>IF(AW41="","",VLOOKUP(AW41,【記載例2】!$C$6:$L$47,10,FALSE))</f>
        <v/>
      </c>
      <c r="AX42" s="330">
        <f>IF(AX41="","",VLOOKUP(AX41,【記載例2】!$C$6:$L$47,10,FALSE))</f>
        <v>8</v>
      </c>
      <c r="AY42" s="328" t="str">
        <f>IF(AY41="","",VLOOKUP(AY41,【記載例2】!$C$6:$L$47,10,FALSE))</f>
        <v/>
      </c>
      <c r="AZ42" s="329" t="str">
        <f>IF(AZ41="","",VLOOKUP(AZ41,【記載例2】!$C$6:$L$47,10,FALSE))</f>
        <v/>
      </c>
      <c r="BA42" s="329" t="str">
        <f>IF(BA41="","",VLOOKUP(BA41,【記載例2】!$C$6:$L$47,10,FALSE))</f>
        <v/>
      </c>
      <c r="BB42" s="1004">
        <f>IF($BE$3="４週",SUM(W42:AX42),IF($BE$3="暦月",SUM(W42:BA42),""))</f>
        <v>160</v>
      </c>
      <c r="BC42" s="1005"/>
      <c r="BD42" s="1006">
        <f>IF($BE$3="４週",BB42/4,IF($BE$3="暦月",(BB42/($BE$8/7)),""))</f>
        <v>40</v>
      </c>
      <c r="BE42" s="1005"/>
      <c r="BF42" s="1001"/>
      <c r="BG42" s="1002"/>
      <c r="BH42" s="1002"/>
      <c r="BI42" s="1002"/>
      <c r="BJ42" s="1003"/>
    </row>
    <row r="43" spans="2:62" ht="20.25" customHeight="1">
      <c r="B43" s="970">
        <f>B41+1</f>
        <v>14</v>
      </c>
      <c r="C43" s="972" t="s">
        <v>621</v>
      </c>
      <c r="D43" s="973"/>
      <c r="E43" s="323"/>
      <c r="F43" s="324"/>
      <c r="G43" s="323"/>
      <c r="H43" s="324"/>
      <c r="I43" s="976" t="s">
        <v>739</v>
      </c>
      <c r="J43" s="977"/>
      <c r="K43" s="980" t="s">
        <v>680</v>
      </c>
      <c r="L43" s="981"/>
      <c r="M43" s="981"/>
      <c r="N43" s="973"/>
      <c r="O43" s="984" t="s">
        <v>740</v>
      </c>
      <c r="P43" s="985"/>
      <c r="Q43" s="985"/>
      <c r="R43" s="985"/>
      <c r="S43" s="986"/>
      <c r="T43" s="343" t="s">
        <v>682</v>
      </c>
      <c r="U43" s="344"/>
      <c r="V43" s="345"/>
      <c r="W43" s="336"/>
      <c r="X43" s="337" t="s">
        <v>735</v>
      </c>
      <c r="Y43" s="337" t="s">
        <v>736</v>
      </c>
      <c r="Z43" s="337"/>
      <c r="AA43" s="337" t="s">
        <v>713</v>
      </c>
      <c r="AB43" s="337" t="s">
        <v>730</v>
      </c>
      <c r="AC43" s="338"/>
      <c r="AD43" s="336"/>
      <c r="AE43" s="337" t="s">
        <v>726</v>
      </c>
      <c r="AF43" s="337" t="s">
        <v>727</v>
      </c>
      <c r="AG43" s="337" t="s">
        <v>713</v>
      </c>
      <c r="AH43" s="337"/>
      <c r="AI43" s="337"/>
      <c r="AJ43" s="338" t="s">
        <v>735</v>
      </c>
      <c r="AK43" s="336"/>
      <c r="AL43" s="337"/>
      <c r="AM43" s="337" t="s">
        <v>712</v>
      </c>
      <c r="AN43" s="337" t="s">
        <v>726</v>
      </c>
      <c r="AO43" s="337" t="s">
        <v>730</v>
      </c>
      <c r="AP43" s="337"/>
      <c r="AQ43" s="338" t="s">
        <v>736</v>
      </c>
      <c r="AR43" s="336"/>
      <c r="AS43" s="337" t="s">
        <v>727</v>
      </c>
      <c r="AT43" s="337" t="s">
        <v>713</v>
      </c>
      <c r="AU43" s="337"/>
      <c r="AV43" s="337" t="s">
        <v>736</v>
      </c>
      <c r="AW43" s="337" t="s">
        <v>735</v>
      </c>
      <c r="AX43" s="338"/>
      <c r="AY43" s="336"/>
      <c r="AZ43" s="337"/>
      <c r="BA43" s="339"/>
      <c r="BB43" s="990"/>
      <c r="BC43" s="991"/>
      <c r="BD43" s="949"/>
      <c r="BE43" s="950"/>
      <c r="BF43" s="951"/>
      <c r="BG43" s="952"/>
      <c r="BH43" s="952"/>
      <c r="BI43" s="952"/>
      <c r="BJ43" s="953"/>
    </row>
    <row r="44" spans="2:62" ht="20.25" customHeight="1">
      <c r="B44" s="993"/>
      <c r="C44" s="1007"/>
      <c r="D44" s="1008"/>
      <c r="E44" s="323"/>
      <c r="F44" s="324" t="str">
        <f>C43</f>
        <v>介護職員</v>
      </c>
      <c r="G44" s="323"/>
      <c r="H44" s="324" t="str">
        <f>I43</f>
        <v>C</v>
      </c>
      <c r="I44" s="1009"/>
      <c r="J44" s="1010"/>
      <c r="K44" s="1011"/>
      <c r="L44" s="1012"/>
      <c r="M44" s="1012"/>
      <c r="N44" s="1008"/>
      <c r="O44" s="984"/>
      <c r="P44" s="985"/>
      <c r="Q44" s="985"/>
      <c r="R44" s="985"/>
      <c r="S44" s="986"/>
      <c r="T44" s="340" t="s">
        <v>687</v>
      </c>
      <c r="U44" s="341"/>
      <c r="V44" s="342"/>
      <c r="W44" s="328" t="str">
        <f>IF(W43="","",VLOOKUP(W43,【記載例2】!$C$6:$L$47,10,FALSE))</f>
        <v/>
      </c>
      <c r="X44" s="329">
        <f>IF(X43="","",VLOOKUP(X43,【記載例2】!$C$6:$L$47,10,FALSE))</f>
        <v>7.9999999999999982</v>
      </c>
      <c r="Y44" s="329">
        <f>IF(Y43="","",VLOOKUP(Y43,【記載例2】!$C$6:$L$47,10,FALSE))</f>
        <v>8</v>
      </c>
      <c r="Z44" s="329" t="str">
        <f>IF(Z43="","",VLOOKUP(Z43,【記載例2】!$C$6:$L$47,10,FALSE))</f>
        <v/>
      </c>
      <c r="AA44" s="329">
        <f>IF(AA43="","",VLOOKUP(AA43,【記載例2】!$C$6:$L$47,10,FALSE))</f>
        <v>8</v>
      </c>
      <c r="AB44" s="329">
        <f>IF(AB43="","",VLOOKUP(AB43,【記載例2】!$C$6:$L$47,10,FALSE))</f>
        <v>8</v>
      </c>
      <c r="AC44" s="330" t="str">
        <f>IF(AC43="","",VLOOKUP(AC43,【記載例2】!$C$6:$L$47,10,FALSE))</f>
        <v/>
      </c>
      <c r="AD44" s="328" t="str">
        <f>IF(AD43="","",VLOOKUP(AD43,【記載例2】!$C$6:$L$47,10,FALSE))</f>
        <v/>
      </c>
      <c r="AE44" s="329">
        <f>IF(AE43="","",VLOOKUP(AE43,【記載例2】!$C$6:$L$47,10,FALSE))</f>
        <v>7.9999999999999982</v>
      </c>
      <c r="AF44" s="329">
        <f>IF(AF43="","",VLOOKUP(AF43,【記載例2】!$C$6:$L$47,10,FALSE))</f>
        <v>8</v>
      </c>
      <c r="AG44" s="329">
        <f>IF(AG43="","",VLOOKUP(AG43,【記載例2】!$C$6:$L$47,10,FALSE))</f>
        <v>8</v>
      </c>
      <c r="AH44" s="329" t="str">
        <f>IF(AH43="","",VLOOKUP(AH43,【記載例2】!$C$6:$L$47,10,FALSE))</f>
        <v/>
      </c>
      <c r="AI44" s="329" t="str">
        <f>IF(AI43="","",VLOOKUP(AI43,【記載例2】!$C$6:$L$47,10,FALSE))</f>
        <v/>
      </c>
      <c r="AJ44" s="330">
        <f>IF(AJ43="","",VLOOKUP(AJ43,【記載例2】!$C$6:$L$47,10,FALSE))</f>
        <v>7.9999999999999982</v>
      </c>
      <c r="AK44" s="328" t="str">
        <f>IF(AK43="","",VLOOKUP(AK43,【記載例2】!$C$6:$L$47,10,FALSE))</f>
        <v/>
      </c>
      <c r="AL44" s="329" t="str">
        <f>IF(AL43="","",VLOOKUP(AL43,【記載例2】!$C$6:$L$47,10,FALSE))</f>
        <v/>
      </c>
      <c r="AM44" s="329">
        <f>IF(AM43="","",VLOOKUP(AM43,【記載例2】!$C$6:$L$47,10,FALSE))</f>
        <v>7.9999999999999982</v>
      </c>
      <c r="AN44" s="329">
        <f>IF(AN43="","",VLOOKUP(AN43,【記載例2】!$C$6:$L$47,10,FALSE))</f>
        <v>7.9999999999999982</v>
      </c>
      <c r="AO44" s="329">
        <f>IF(AO43="","",VLOOKUP(AO43,【記載例2】!$C$6:$L$47,10,FALSE))</f>
        <v>8</v>
      </c>
      <c r="AP44" s="329" t="str">
        <f>IF(AP43="","",VLOOKUP(AP43,【記載例2】!$C$6:$L$47,10,FALSE))</f>
        <v/>
      </c>
      <c r="AQ44" s="330">
        <f>IF(AQ43="","",VLOOKUP(AQ43,【記載例2】!$C$6:$L$47,10,FALSE))</f>
        <v>8</v>
      </c>
      <c r="AR44" s="328" t="str">
        <f>IF(AR43="","",VLOOKUP(AR43,【記載例2】!$C$6:$L$47,10,FALSE))</f>
        <v/>
      </c>
      <c r="AS44" s="329">
        <f>IF(AS43="","",VLOOKUP(AS43,【記載例2】!$C$6:$L$47,10,FALSE))</f>
        <v>8</v>
      </c>
      <c r="AT44" s="329">
        <f>IF(AT43="","",VLOOKUP(AT43,【記載例2】!$C$6:$L$47,10,FALSE))</f>
        <v>8</v>
      </c>
      <c r="AU44" s="329" t="str">
        <f>IF(AU43="","",VLOOKUP(AU43,【記載例2】!$C$6:$L$47,10,FALSE))</f>
        <v/>
      </c>
      <c r="AV44" s="329">
        <f>IF(AV43="","",VLOOKUP(AV43,【記載例2】!$C$6:$L$47,10,FALSE))</f>
        <v>8</v>
      </c>
      <c r="AW44" s="329">
        <f>IF(AW43="","",VLOOKUP(AW43,【記載例2】!$C$6:$L$47,10,FALSE))</f>
        <v>7.9999999999999982</v>
      </c>
      <c r="AX44" s="330" t="str">
        <f>IF(AX43="","",VLOOKUP(AX43,【記載例2】!$C$6:$L$47,10,FALSE))</f>
        <v/>
      </c>
      <c r="AY44" s="328" t="str">
        <f>IF(AY43="","",VLOOKUP(AY43,【記載例2】!$C$6:$L$47,10,FALSE))</f>
        <v/>
      </c>
      <c r="AZ44" s="329" t="str">
        <f>IF(AZ43="","",VLOOKUP(AZ43,【記載例2】!$C$6:$L$47,10,FALSE))</f>
        <v/>
      </c>
      <c r="BA44" s="329" t="str">
        <f>IF(BA43="","",VLOOKUP(BA43,【記載例2】!$C$6:$L$47,10,FALSE))</f>
        <v/>
      </c>
      <c r="BB44" s="1004">
        <f>IF($BE$3="４週",SUM(W44:AX44),IF($BE$3="暦月",SUM(W44:BA44),""))</f>
        <v>128</v>
      </c>
      <c r="BC44" s="1005"/>
      <c r="BD44" s="1006">
        <f>IF($BE$3="４週",BB44/4,IF($BE$3="暦月",(BB44/($BE$8/7)),""))</f>
        <v>32</v>
      </c>
      <c r="BE44" s="1005"/>
      <c r="BF44" s="1001"/>
      <c r="BG44" s="1002"/>
      <c r="BH44" s="1002"/>
      <c r="BI44" s="1002"/>
      <c r="BJ44" s="1003"/>
    </row>
    <row r="45" spans="2:62" ht="20.25" customHeight="1">
      <c r="B45" s="970">
        <f>B43+1</f>
        <v>15</v>
      </c>
      <c r="C45" s="972" t="s">
        <v>621</v>
      </c>
      <c r="D45" s="973"/>
      <c r="E45" s="323"/>
      <c r="F45" s="324"/>
      <c r="G45" s="323"/>
      <c r="H45" s="324"/>
      <c r="I45" s="976" t="s">
        <v>679</v>
      </c>
      <c r="J45" s="977"/>
      <c r="K45" s="980" t="s">
        <v>721</v>
      </c>
      <c r="L45" s="981"/>
      <c r="M45" s="981"/>
      <c r="N45" s="973"/>
      <c r="O45" s="984" t="s">
        <v>741</v>
      </c>
      <c r="P45" s="985"/>
      <c r="Q45" s="985"/>
      <c r="R45" s="985"/>
      <c r="S45" s="986"/>
      <c r="T45" s="343" t="s">
        <v>682</v>
      </c>
      <c r="U45" s="344"/>
      <c r="V45" s="345"/>
      <c r="W45" s="336" t="s">
        <v>742</v>
      </c>
      <c r="X45" s="337" t="s">
        <v>736</v>
      </c>
      <c r="Y45" s="337"/>
      <c r="Z45" s="337"/>
      <c r="AA45" s="337" t="s">
        <v>737</v>
      </c>
      <c r="AB45" s="337" t="s">
        <v>725</v>
      </c>
      <c r="AC45" s="338" t="s">
        <v>743</v>
      </c>
      <c r="AD45" s="336" t="s">
        <v>735</v>
      </c>
      <c r="AE45" s="337"/>
      <c r="AF45" s="337" t="s">
        <v>730</v>
      </c>
      <c r="AG45" s="337" t="s">
        <v>727</v>
      </c>
      <c r="AH45" s="337"/>
      <c r="AI45" s="337" t="s">
        <v>724</v>
      </c>
      <c r="AJ45" s="338" t="s">
        <v>729</v>
      </c>
      <c r="AK45" s="336" t="s">
        <v>726</v>
      </c>
      <c r="AL45" s="337" t="s">
        <v>726</v>
      </c>
      <c r="AM45" s="337"/>
      <c r="AN45" s="337" t="s">
        <v>730</v>
      </c>
      <c r="AO45" s="337"/>
      <c r="AP45" s="337"/>
      <c r="AQ45" s="338" t="s">
        <v>737</v>
      </c>
      <c r="AR45" s="336" t="s">
        <v>744</v>
      </c>
      <c r="AS45" s="337" t="s">
        <v>735</v>
      </c>
      <c r="AT45" s="337" t="s">
        <v>735</v>
      </c>
      <c r="AU45" s="337"/>
      <c r="AV45" s="337" t="s">
        <v>726</v>
      </c>
      <c r="AW45" s="337" t="s">
        <v>736</v>
      </c>
      <c r="AX45" s="338" t="s">
        <v>736</v>
      </c>
      <c r="AY45" s="336"/>
      <c r="AZ45" s="337"/>
      <c r="BA45" s="339"/>
      <c r="BB45" s="990"/>
      <c r="BC45" s="991"/>
      <c r="BD45" s="949"/>
      <c r="BE45" s="950"/>
      <c r="BF45" s="951"/>
      <c r="BG45" s="952"/>
      <c r="BH45" s="952"/>
      <c r="BI45" s="952"/>
      <c r="BJ45" s="953"/>
    </row>
    <row r="46" spans="2:62" ht="20.25" customHeight="1">
      <c r="B46" s="993"/>
      <c r="C46" s="1007"/>
      <c r="D46" s="1008"/>
      <c r="E46" s="323"/>
      <c r="F46" s="324" t="str">
        <f>C45</f>
        <v>介護職員</v>
      </c>
      <c r="G46" s="323"/>
      <c r="H46" s="324" t="str">
        <f>I45</f>
        <v>A</v>
      </c>
      <c r="I46" s="1009"/>
      <c r="J46" s="1010"/>
      <c r="K46" s="1011"/>
      <c r="L46" s="1012"/>
      <c r="M46" s="1012"/>
      <c r="N46" s="1008"/>
      <c r="O46" s="984"/>
      <c r="P46" s="985"/>
      <c r="Q46" s="985"/>
      <c r="R46" s="985"/>
      <c r="S46" s="986"/>
      <c r="T46" s="340" t="s">
        <v>687</v>
      </c>
      <c r="U46" s="341"/>
      <c r="V46" s="342"/>
      <c r="W46" s="328">
        <f>IF(W45="","",VLOOKUP(W45,【記載例2】!$C$6:$L$47,10,FALSE))</f>
        <v>8</v>
      </c>
      <c r="X46" s="329">
        <f>IF(X45="","",VLOOKUP(X45,【記載例2】!$C$6:$L$47,10,FALSE))</f>
        <v>8</v>
      </c>
      <c r="Y46" s="329" t="str">
        <f>IF(Y45="","",VLOOKUP(Y45,【記載例2】!$C$6:$L$47,10,FALSE))</f>
        <v/>
      </c>
      <c r="Z46" s="329" t="str">
        <f>IF(Z45="","",VLOOKUP(Z45,【記載例2】!$C$6:$L$47,10,FALSE))</f>
        <v/>
      </c>
      <c r="AA46" s="329">
        <f>IF(AA45="","",VLOOKUP(AA45,【記載例2】!$C$6:$L$47,10,FALSE))</f>
        <v>8</v>
      </c>
      <c r="AB46" s="329">
        <f>IF(AB45="","",VLOOKUP(AB45,【記載例2】!$C$6:$L$47,10,FALSE))</f>
        <v>8</v>
      </c>
      <c r="AC46" s="330">
        <f>IF(AC45="","",VLOOKUP(AC45,【記載例2】!$C$6:$L$47,10,FALSE))</f>
        <v>7.9999999999999982</v>
      </c>
      <c r="AD46" s="328">
        <f>IF(AD45="","",VLOOKUP(AD45,【記載例2】!$C$6:$L$47,10,FALSE))</f>
        <v>7.9999999999999982</v>
      </c>
      <c r="AE46" s="329" t="str">
        <f>IF(AE45="","",VLOOKUP(AE45,【記載例2】!$C$6:$L$47,10,FALSE))</f>
        <v/>
      </c>
      <c r="AF46" s="329">
        <f>IF(AF45="","",VLOOKUP(AF45,【記載例2】!$C$6:$L$47,10,FALSE))</f>
        <v>8</v>
      </c>
      <c r="AG46" s="329">
        <f>IF(AG45="","",VLOOKUP(AG45,【記載例2】!$C$6:$L$47,10,FALSE))</f>
        <v>8</v>
      </c>
      <c r="AH46" s="329" t="str">
        <f>IF(AH45="","",VLOOKUP(AH45,【記載例2】!$C$6:$L$47,10,FALSE))</f>
        <v/>
      </c>
      <c r="AI46" s="329">
        <f>IF(AI45="","",VLOOKUP(AI45,【記載例2】!$C$6:$L$47,10,FALSE))</f>
        <v>8</v>
      </c>
      <c r="AJ46" s="330">
        <f>IF(AJ45="","",VLOOKUP(AJ45,【記載例2】!$C$6:$L$47,10,FALSE))</f>
        <v>8</v>
      </c>
      <c r="AK46" s="328">
        <f>IF(AK45="","",VLOOKUP(AK45,【記載例2】!$C$6:$L$47,10,FALSE))</f>
        <v>7.9999999999999982</v>
      </c>
      <c r="AL46" s="329">
        <f>IF(AL45="","",VLOOKUP(AL45,【記載例2】!$C$6:$L$47,10,FALSE))</f>
        <v>7.9999999999999982</v>
      </c>
      <c r="AM46" s="329" t="str">
        <f>IF(AM45="","",VLOOKUP(AM45,【記載例2】!$C$6:$L$47,10,FALSE))</f>
        <v/>
      </c>
      <c r="AN46" s="329">
        <f>IF(AN45="","",VLOOKUP(AN45,【記載例2】!$C$6:$L$47,10,FALSE))</f>
        <v>8</v>
      </c>
      <c r="AO46" s="329" t="str">
        <f>IF(AO45="","",VLOOKUP(AO45,【記載例2】!$C$6:$L$47,10,FALSE))</f>
        <v/>
      </c>
      <c r="AP46" s="329" t="str">
        <f>IF(AP45="","",VLOOKUP(AP45,【記載例2】!$C$6:$L$47,10,FALSE))</f>
        <v/>
      </c>
      <c r="AQ46" s="330">
        <f>IF(AQ45="","",VLOOKUP(AQ45,【記載例2】!$C$6:$L$47,10,FALSE))</f>
        <v>8</v>
      </c>
      <c r="AR46" s="328">
        <f>IF(AR45="","",VLOOKUP(AR45,【記載例2】!$C$6:$L$47,10,FALSE))</f>
        <v>8</v>
      </c>
      <c r="AS46" s="329">
        <f>IF(AS45="","",VLOOKUP(AS45,【記載例2】!$C$6:$L$47,10,FALSE))</f>
        <v>7.9999999999999982</v>
      </c>
      <c r="AT46" s="329">
        <f>IF(AT45="","",VLOOKUP(AT45,【記載例2】!$C$6:$L$47,10,FALSE))</f>
        <v>7.9999999999999982</v>
      </c>
      <c r="AU46" s="329" t="str">
        <f>IF(AU45="","",VLOOKUP(AU45,【記載例2】!$C$6:$L$47,10,FALSE))</f>
        <v/>
      </c>
      <c r="AV46" s="329">
        <f>IF(AV45="","",VLOOKUP(AV45,【記載例2】!$C$6:$L$47,10,FALSE))</f>
        <v>7.9999999999999982</v>
      </c>
      <c r="AW46" s="329">
        <f>IF(AW45="","",VLOOKUP(AW45,【記載例2】!$C$6:$L$47,10,FALSE))</f>
        <v>8</v>
      </c>
      <c r="AX46" s="330">
        <f>IF(AX45="","",VLOOKUP(AX45,【記載例2】!$C$6:$L$47,10,FALSE))</f>
        <v>8</v>
      </c>
      <c r="AY46" s="328" t="str">
        <f>IF(AY45="","",VLOOKUP(AY45,【記載例2】!$C$6:$L$47,10,FALSE))</f>
        <v/>
      </c>
      <c r="AZ46" s="329" t="str">
        <f>IF(AZ45="","",VLOOKUP(AZ45,【記載例2】!$C$6:$L$47,10,FALSE))</f>
        <v/>
      </c>
      <c r="BA46" s="329" t="str">
        <f>IF(BA45="","",VLOOKUP(BA45,【記載例2】!$C$6:$L$47,10,FALSE))</f>
        <v/>
      </c>
      <c r="BB46" s="1004">
        <f>IF($BE$3="４週",SUM(W46:AX46),IF($BE$3="暦月",SUM(W46:BA46),""))</f>
        <v>160</v>
      </c>
      <c r="BC46" s="1005"/>
      <c r="BD46" s="1006">
        <f>IF($BE$3="４週",BB46/4,IF($BE$3="暦月",(BB46/($BE$8/7)),""))</f>
        <v>40</v>
      </c>
      <c r="BE46" s="1005"/>
      <c r="BF46" s="1001"/>
      <c r="BG46" s="1002"/>
      <c r="BH46" s="1002"/>
      <c r="BI46" s="1002"/>
      <c r="BJ46" s="1003"/>
    </row>
    <row r="47" spans="2:62" ht="20.25" customHeight="1">
      <c r="B47" s="970">
        <f>B45+1</f>
        <v>16</v>
      </c>
      <c r="C47" s="972" t="s">
        <v>621</v>
      </c>
      <c r="D47" s="973"/>
      <c r="E47" s="323"/>
      <c r="F47" s="324"/>
      <c r="G47" s="323"/>
      <c r="H47" s="324"/>
      <c r="I47" s="976" t="s">
        <v>679</v>
      </c>
      <c r="J47" s="977"/>
      <c r="K47" s="980" t="s">
        <v>680</v>
      </c>
      <c r="L47" s="981"/>
      <c r="M47" s="981"/>
      <c r="N47" s="973"/>
      <c r="O47" s="984" t="s">
        <v>745</v>
      </c>
      <c r="P47" s="985"/>
      <c r="Q47" s="985"/>
      <c r="R47" s="985"/>
      <c r="S47" s="986"/>
      <c r="T47" s="343" t="s">
        <v>682</v>
      </c>
      <c r="U47" s="344"/>
      <c r="V47" s="345"/>
      <c r="W47" s="336"/>
      <c r="X47" s="337" t="s">
        <v>735</v>
      </c>
      <c r="Y47" s="337" t="s">
        <v>736</v>
      </c>
      <c r="Z47" s="337" t="s">
        <v>736</v>
      </c>
      <c r="AA47" s="337"/>
      <c r="AB47" s="337" t="s">
        <v>737</v>
      </c>
      <c r="AC47" s="338" t="s">
        <v>725</v>
      </c>
      <c r="AD47" s="336" t="s">
        <v>727</v>
      </c>
      <c r="AE47" s="337"/>
      <c r="AF47" s="337" t="s">
        <v>736</v>
      </c>
      <c r="AG47" s="337" t="s">
        <v>736</v>
      </c>
      <c r="AH47" s="337"/>
      <c r="AI47" s="337"/>
      <c r="AJ47" s="338" t="s">
        <v>737</v>
      </c>
      <c r="AK47" s="336" t="s">
        <v>725</v>
      </c>
      <c r="AL47" s="337" t="s">
        <v>736</v>
      </c>
      <c r="AM47" s="337" t="s">
        <v>736</v>
      </c>
      <c r="AN47" s="337" t="s">
        <v>736</v>
      </c>
      <c r="AO47" s="337" t="s">
        <v>735</v>
      </c>
      <c r="AP47" s="337" t="s">
        <v>735</v>
      </c>
      <c r="AQ47" s="338"/>
      <c r="AR47" s="336" t="s">
        <v>737</v>
      </c>
      <c r="AS47" s="337" t="s">
        <v>744</v>
      </c>
      <c r="AT47" s="337" t="s">
        <v>726</v>
      </c>
      <c r="AU47" s="337" t="s">
        <v>736</v>
      </c>
      <c r="AV47" s="337"/>
      <c r="AW47" s="337"/>
      <c r="AX47" s="338" t="s">
        <v>728</v>
      </c>
      <c r="AY47" s="336"/>
      <c r="AZ47" s="337"/>
      <c r="BA47" s="339"/>
      <c r="BB47" s="990"/>
      <c r="BC47" s="991"/>
      <c r="BD47" s="949"/>
      <c r="BE47" s="950"/>
      <c r="BF47" s="951"/>
      <c r="BG47" s="952"/>
      <c r="BH47" s="952"/>
      <c r="BI47" s="952"/>
      <c r="BJ47" s="953"/>
    </row>
    <row r="48" spans="2:62" ht="20.25" customHeight="1">
      <c r="B48" s="993"/>
      <c r="C48" s="1007"/>
      <c r="D48" s="1008"/>
      <c r="E48" s="323"/>
      <c r="F48" s="324" t="str">
        <f>C47</f>
        <v>介護職員</v>
      </c>
      <c r="G48" s="323"/>
      <c r="H48" s="324" t="str">
        <f>I47</f>
        <v>A</v>
      </c>
      <c r="I48" s="1009"/>
      <c r="J48" s="1010"/>
      <c r="K48" s="1011"/>
      <c r="L48" s="1012"/>
      <c r="M48" s="1012"/>
      <c r="N48" s="1008"/>
      <c r="O48" s="984"/>
      <c r="P48" s="985"/>
      <c r="Q48" s="985"/>
      <c r="R48" s="985"/>
      <c r="S48" s="986"/>
      <c r="T48" s="340" t="s">
        <v>687</v>
      </c>
      <c r="U48" s="341"/>
      <c r="V48" s="342"/>
      <c r="W48" s="328" t="str">
        <f>IF(W47="","",VLOOKUP(W47,【記載例2】!$C$6:$L$47,10,FALSE))</f>
        <v/>
      </c>
      <c r="X48" s="329">
        <f>IF(X47="","",VLOOKUP(X47,【記載例2】!$C$6:$L$47,10,FALSE))</f>
        <v>7.9999999999999982</v>
      </c>
      <c r="Y48" s="329">
        <f>IF(Y47="","",VLOOKUP(Y47,【記載例2】!$C$6:$L$47,10,FALSE))</f>
        <v>8</v>
      </c>
      <c r="Z48" s="329">
        <f>IF(Z47="","",VLOOKUP(Z47,【記載例2】!$C$6:$L$47,10,FALSE))</f>
        <v>8</v>
      </c>
      <c r="AA48" s="329" t="str">
        <f>IF(AA47="","",VLOOKUP(AA47,【記載例2】!$C$6:$L$47,10,FALSE))</f>
        <v/>
      </c>
      <c r="AB48" s="329">
        <f>IF(AB47="","",VLOOKUP(AB47,【記載例2】!$C$6:$L$47,10,FALSE))</f>
        <v>8</v>
      </c>
      <c r="AC48" s="330">
        <f>IF(AC47="","",VLOOKUP(AC47,【記載例2】!$C$6:$L$47,10,FALSE))</f>
        <v>8</v>
      </c>
      <c r="AD48" s="328">
        <f>IF(AD47="","",VLOOKUP(AD47,【記載例2】!$C$6:$L$47,10,FALSE))</f>
        <v>8</v>
      </c>
      <c r="AE48" s="329" t="str">
        <f>IF(AE47="","",VLOOKUP(AE47,【記載例2】!$C$6:$L$47,10,FALSE))</f>
        <v/>
      </c>
      <c r="AF48" s="329">
        <f>IF(AF47="","",VLOOKUP(AF47,【記載例2】!$C$6:$L$47,10,FALSE))</f>
        <v>8</v>
      </c>
      <c r="AG48" s="329">
        <f>IF(AG47="","",VLOOKUP(AG47,【記載例2】!$C$6:$L$47,10,FALSE))</f>
        <v>8</v>
      </c>
      <c r="AH48" s="329" t="str">
        <f>IF(AH47="","",VLOOKUP(AH47,【記載例2】!$C$6:$L$47,10,FALSE))</f>
        <v/>
      </c>
      <c r="AI48" s="329" t="str">
        <f>IF(AI47="","",VLOOKUP(AI47,【記載例2】!$C$6:$L$47,10,FALSE))</f>
        <v/>
      </c>
      <c r="AJ48" s="330">
        <f>IF(AJ47="","",VLOOKUP(AJ47,【記載例2】!$C$6:$L$47,10,FALSE))</f>
        <v>8</v>
      </c>
      <c r="AK48" s="328">
        <f>IF(AK47="","",VLOOKUP(AK47,【記載例2】!$C$6:$L$47,10,FALSE))</f>
        <v>8</v>
      </c>
      <c r="AL48" s="329">
        <f>IF(AL47="","",VLOOKUP(AL47,【記載例2】!$C$6:$L$47,10,FALSE))</f>
        <v>8</v>
      </c>
      <c r="AM48" s="329">
        <f>IF(AM47="","",VLOOKUP(AM47,【記載例2】!$C$6:$L$47,10,FALSE))</f>
        <v>8</v>
      </c>
      <c r="AN48" s="329">
        <f>IF(AN47="","",VLOOKUP(AN47,【記載例2】!$C$6:$L$47,10,FALSE))</f>
        <v>8</v>
      </c>
      <c r="AO48" s="329">
        <f>IF(AO47="","",VLOOKUP(AO47,【記載例2】!$C$6:$L$47,10,FALSE))</f>
        <v>7.9999999999999982</v>
      </c>
      <c r="AP48" s="329">
        <f>IF(AP47="","",VLOOKUP(AP47,【記載例2】!$C$6:$L$47,10,FALSE))</f>
        <v>7.9999999999999982</v>
      </c>
      <c r="AQ48" s="330" t="str">
        <f>IF(AQ47="","",VLOOKUP(AQ47,【記載例2】!$C$6:$L$47,10,FALSE))</f>
        <v/>
      </c>
      <c r="AR48" s="328">
        <f>IF(AR47="","",VLOOKUP(AR47,【記載例2】!$C$6:$L$47,10,FALSE))</f>
        <v>8</v>
      </c>
      <c r="AS48" s="329">
        <f>IF(AS47="","",VLOOKUP(AS47,【記載例2】!$C$6:$L$47,10,FALSE))</f>
        <v>8</v>
      </c>
      <c r="AT48" s="329">
        <f>IF(AT47="","",VLOOKUP(AT47,【記載例2】!$C$6:$L$47,10,FALSE))</f>
        <v>7.9999999999999982</v>
      </c>
      <c r="AU48" s="329">
        <f>IF(AU47="","",VLOOKUP(AU47,【記載例2】!$C$6:$L$47,10,FALSE))</f>
        <v>8</v>
      </c>
      <c r="AV48" s="329" t="str">
        <f>IF(AV47="","",VLOOKUP(AV47,【記載例2】!$C$6:$L$47,10,FALSE))</f>
        <v/>
      </c>
      <c r="AW48" s="329" t="str">
        <f>IF(AW47="","",VLOOKUP(AW47,【記載例2】!$C$6:$L$47,10,FALSE))</f>
        <v/>
      </c>
      <c r="AX48" s="330">
        <f>IF(AX47="","",VLOOKUP(AX47,【記載例2】!$C$6:$L$47,10,FALSE))</f>
        <v>7.9999999999999982</v>
      </c>
      <c r="AY48" s="328" t="str">
        <f>IF(AY47="","",VLOOKUP(AY47,【記載例2】!$C$6:$L$47,10,FALSE))</f>
        <v/>
      </c>
      <c r="AZ48" s="329" t="str">
        <f>IF(AZ47="","",VLOOKUP(AZ47,【記載例2】!$C$6:$L$47,10,FALSE))</f>
        <v/>
      </c>
      <c r="BA48" s="329" t="str">
        <f>IF(BA47="","",VLOOKUP(BA47,【記載例2】!$C$6:$L$47,10,FALSE))</f>
        <v/>
      </c>
      <c r="BB48" s="1004">
        <f>IF($BE$3="４週",SUM(W48:AX48),IF($BE$3="暦月",SUM(W48:BA48),""))</f>
        <v>160</v>
      </c>
      <c r="BC48" s="1005"/>
      <c r="BD48" s="1006">
        <f>IF($BE$3="４週",BB48/4,IF($BE$3="暦月",(BB48/($BE$8/7)),""))</f>
        <v>40</v>
      </c>
      <c r="BE48" s="1005"/>
      <c r="BF48" s="1001"/>
      <c r="BG48" s="1002"/>
      <c r="BH48" s="1002"/>
      <c r="BI48" s="1002"/>
      <c r="BJ48" s="1003"/>
    </row>
    <row r="49" spans="2:62" ht="20.25" customHeight="1">
      <c r="B49" s="970">
        <f>B47+1</f>
        <v>17</v>
      </c>
      <c r="C49" s="972" t="s">
        <v>621</v>
      </c>
      <c r="D49" s="973"/>
      <c r="E49" s="323"/>
      <c r="F49" s="324"/>
      <c r="G49" s="323"/>
      <c r="H49" s="324"/>
      <c r="I49" s="976" t="s">
        <v>679</v>
      </c>
      <c r="J49" s="977"/>
      <c r="K49" s="980" t="s">
        <v>680</v>
      </c>
      <c r="L49" s="981"/>
      <c r="M49" s="981"/>
      <c r="N49" s="973"/>
      <c r="O49" s="984" t="s">
        <v>746</v>
      </c>
      <c r="P49" s="985"/>
      <c r="Q49" s="985"/>
      <c r="R49" s="985"/>
      <c r="S49" s="986"/>
      <c r="T49" s="343" t="s">
        <v>682</v>
      </c>
      <c r="U49" s="344"/>
      <c r="V49" s="345"/>
      <c r="W49" s="336" t="s">
        <v>728</v>
      </c>
      <c r="X49" s="337"/>
      <c r="Y49" s="337" t="s">
        <v>747</v>
      </c>
      <c r="Z49" s="337"/>
      <c r="AA49" s="337" t="s">
        <v>727</v>
      </c>
      <c r="AB49" s="337"/>
      <c r="AC49" s="338" t="s">
        <v>737</v>
      </c>
      <c r="AD49" s="336" t="s">
        <v>744</v>
      </c>
      <c r="AE49" s="337" t="s">
        <v>736</v>
      </c>
      <c r="AF49" s="337" t="s">
        <v>736</v>
      </c>
      <c r="AG49" s="337" t="s">
        <v>735</v>
      </c>
      <c r="AH49" s="337" t="s">
        <v>735</v>
      </c>
      <c r="AI49" s="337"/>
      <c r="AJ49" s="338" t="s">
        <v>736</v>
      </c>
      <c r="AK49" s="336" t="s">
        <v>731</v>
      </c>
      <c r="AL49" s="337" t="s">
        <v>744</v>
      </c>
      <c r="AM49" s="337" t="s">
        <v>743</v>
      </c>
      <c r="AN49" s="337"/>
      <c r="AO49" s="337" t="s">
        <v>730</v>
      </c>
      <c r="AP49" s="337" t="s">
        <v>736</v>
      </c>
      <c r="AQ49" s="338"/>
      <c r="AR49" s="336"/>
      <c r="AS49" s="337" t="s">
        <v>737</v>
      </c>
      <c r="AT49" s="337" t="s">
        <v>748</v>
      </c>
      <c r="AU49" s="337" t="s">
        <v>743</v>
      </c>
      <c r="AV49" s="337" t="s">
        <v>736</v>
      </c>
      <c r="AW49" s="337" t="s">
        <v>730</v>
      </c>
      <c r="AX49" s="338"/>
      <c r="AY49" s="336"/>
      <c r="AZ49" s="337"/>
      <c r="BA49" s="339"/>
      <c r="BB49" s="990"/>
      <c r="BC49" s="991"/>
      <c r="BD49" s="949"/>
      <c r="BE49" s="950"/>
      <c r="BF49" s="951"/>
      <c r="BG49" s="952"/>
      <c r="BH49" s="952"/>
      <c r="BI49" s="952"/>
      <c r="BJ49" s="953"/>
    </row>
    <row r="50" spans="2:62" ht="20.25" customHeight="1">
      <c r="B50" s="993"/>
      <c r="C50" s="1007"/>
      <c r="D50" s="1008"/>
      <c r="E50" s="323"/>
      <c r="F50" s="324" t="str">
        <f>C49</f>
        <v>介護職員</v>
      </c>
      <c r="G50" s="323"/>
      <c r="H50" s="324" t="str">
        <f>I49</f>
        <v>A</v>
      </c>
      <c r="I50" s="1009"/>
      <c r="J50" s="1010"/>
      <c r="K50" s="1011"/>
      <c r="L50" s="1012"/>
      <c r="M50" s="1012"/>
      <c r="N50" s="1008"/>
      <c r="O50" s="984"/>
      <c r="P50" s="985"/>
      <c r="Q50" s="985"/>
      <c r="R50" s="985"/>
      <c r="S50" s="986"/>
      <c r="T50" s="340" t="s">
        <v>687</v>
      </c>
      <c r="U50" s="341"/>
      <c r="V50" s="342"/>
      <c r="W50" s="328">
        <f>IF(W49="","",VLOOKUP(W49,【記載例2】!$C$6:$L$47,10,FALSE))</f>
        <v>7.9999999999999982</v>
      </c>
      <c r="X50" s="329" t="str">
        <f>IF(X49="","",VLOOKUP(X49,【記載例2】!$C$6:$L$47,10,FALSE))</f>
        <v/>
      </c>
      <c r="Y50" s="329">
        <f>IF(Y49="","",VLOOKUP(Y49,【記載例2】!$C$6:$L$47,10,FALSE))</f>
        <v>7.9999999999999982</v>
      </c>
      <c r="Z50" s="329" t="str">
        <f>IF(Z49="","",VLOOKUP(Z49,【記載例2】!$C$6:$L$47,10,FALSE))</f>
        <v/>
      </c>
      <c r="AA50" s="329">
        <f>IF(AA49="","",VLOOKUP(AA49,【記載例2】!$C$6:$L$47,10,FALSE))</f>
        <v>8</v>
      </c>
      <c r="AB50" s="329" t="str">
        <f>IF(AB49="","",VLOOKUP(AB49,【記載例2】!$C$6:$L$47,10,FALSE))</f>
        <v/>
      </c>
      <c r="AC50" s="330">
        <f>IF(AC49="","",VLOOKUP(AC49,【記載例2】!$C$6:$L$47,10,FALSE))</f>
        <v>8</v>
      </c>
      <c r="AD50" s="328">
        <f>IF(AD49="","",VLOOKUP(AD49,【記載例2】!$C$6:$L$47,10,FALSE))</f>
        <v>8</v>
      </c>
      <c r="AE50" s="329">
        <f>IF(AE49="","",VLOOKUP(AE49,【記載例2】!$C$6:$L$47,10,FALSE))</f>
        <v>8</v>
      </c>
      <c r="AF50" s="329">
        <f>IF(AF49="","",VLOOKUP(AF49,【記載例2】!$C$6:$L$47,10,FALSE))</f>
        <v>8</v>
      </c>
      <c r="AG50" s="329">
        <f>IF(AG49="","",VLOOKUP(AG49,【記載例2】!$C$6:$L$47,10,FALSE))</f>
        <v>7.9999999999999982</v>
      </c>
      <c r="AH50" s="329">
        <f>IF(AH49="","",VLOOKUP(AH49,【記載例2】!$C$6:$L$47,10,FALSE))</f>
        <v>7.9999999999999982</v>
      </c>
      <c r="AI50" s="329" t="str">
        <f>IF(AI49="","",VLOOKUP(AI49,【記載例2】!$C$6:$L$47,10,FALSE))</f>
        <v/>
      </c>
      <c r="AJ50" s="330">
        <f>IF(AJ49="","",VLOOKUP(AJ49,【記載例2】!$C$6:$L$47,10,FALSE))</f>
        <v>8</v>
      </c>
      <c r="AK50" s="328">
        <f>IF(AK49="","",VLOOKUP(AK49,【記載例2】!$C$6:$L$47,10,FALSE))</f>
        <v>8</v>
      </c>
      <c r="AL50" s="329">
        <f>IF(AL49="","",VLOOKUP(AL49,【記載例2】!$C$6:$L$47,10,FALSE))</f>
        <v>8</v>
      </c>
      <c r="AM50" s="329">
        <f>IF(AM49="","",VLOOKUP(AM49,【記載例2】!$C$6:$L$47,10,FALSE))</f>
        <v>7.9999999999999982</v>
      </c>
      <c r="AN50" s="329" t="str">
        <f>IF(AN49="","",VLOOKUP(AN49,【記載例2】!$C$6:$L$47,10,FALSE))</f>
        <v/>
      </c>
      <c r="AO50" s="329">
        <f>IF(AO49="","",VLOOKUP(AO49,【記載例2】!$C$6:$L$47,10,FALSE))</f>
        <v>8</v>
      </c>
      <c r="AP50" s="329">
        <f>IF(AP49="","",VLOOKUP(AP49,【記載例2】!$C$6:$L$47,10,FALSE))</f>
        <v>8</v>
      </c>
      <c r="AQ50" s="330" t="str">
        <f>IF(AQ49="","",VLOOKUP(AQ49,【記載例2】!$C$6:$L$47,10,FALSE))</f>
        <v/>
      </c>
      <c r="AR50" s="328" t="str">
        <f>IF(AR49="","",VLOOKUP(AR49,【記載例2】!$C$6:$L$47,10,FALSE))</f>
        <v/>
      </c>
      <c r="AS50" s="329">
        <f>IF(AS49="","",VLOOKUP(AS49,【記載例2】!$C$6:$L$47,10,FALSE))</f>
        <v>8</v>
      </c>
      <c r="AT50" s="329">
        <f>IF(AT49="","",VLOOKUP(AT49,【記載例2】!$C$6:$L$47,10,FALSE))</f>
        <v>8</v>
      </c>
      <c r="AU50" s="329">
        <f>IF(AU49="","",VLOOKUP(AU49,【記載例2】!$C$6:$L$47,10,FALSE))</f>
        <v>7.9999999999999982</v>
      </c>
      <c r="AV50" s="329">
        <f>IF(AV49="","",VLOOKUP(AV49,【記載例2】!$C$6:$L$47,10,FALSE))</f>
        <v>8</v>
      </c>
      <c r="AW50" s="329">
        <f>IF(AW49="","",VLOOKUP(AW49,【記載例2】!$C$6:$L$47,10,FALSE))</f>
        <v>8</v>
      </c>
      <c r="AX50" s="330" t="str">
        <f>IF(AX49="","",VLOOKUP(AX49,【記載例2】!$C$6:$L$47,10,FALSE))</f>
        <v/>
      </c>
      <c r="AY50" s="328" t="str">
        <f>IF(AY49="","",VLOOKUP(AY49,【記載例2】!$C$6:$L$47,10,FALSE))</f>
        <v/>
      </c>
      <c r="AZ50" s="329" t="str">
        <f>IF(AZ49="","",VLOOKUP(AZ49,【記載例2】!$C$6:$L$47,10,FALSE))</f>
        <v/>
      </c>
      <c r="BA50" s="329" t="str">
        <f>IF(BA49="","",VLOOKUP(BA49,【記載例2】!$C$6:$L$47,10,FALSE))</f>
        <v/>
      </c>
      <c r="BB50" s="1004">
        <f>IF($BE$3="４週",SUM(W50:AX50),IF($BE$3="暦月",SUM(W50:BA50),""))</f>
        <v>160</v>
      </c>
      <c r="BC50" s="1005"/>
      <c r="BD50" s="1006">
        <f>IF($BE$3="４週",BB50/4,IF($BE$3="暦月",(BB50/($BE$8/7)),""))</f>
        <v>40</v>
      </c>
      <c r="BE50" s="1005"/>
      <c r="BF50" s="1001"/>
      <c r="BG50" s="1002"/>
      <c r="BH50" s="1002"/>
      <c r="BI50" s="1002"/>
      <c r="BJ50" s="1003"/>
    </row>
    <row r="51" spans="2:62" ht="20.25" customHeight="1">
      <c r="B51" s="970">
        <f>B49+1</f>
        <v>18</v>
      </c>
      <c r="C51" s="972" t="s">
        <v>621</v>
      </c>
      <c r="D51" s="973"/>
      <c r="E51" s="323"/>
      <c r="F51" s="324"/>
      <c r="G51" s="323"/>
      <c r="H51" s="324"/>
      <c r="I51" s="976" t="s">
        <v>679</v>
      </c>
      <c r="J51" s="977"/>
      <c r="K51" s="980" t="s">
        <v>680</v>
      </c>
      <c r="L51" s="981"/>
      <c r="M51" s="981"/>
      <c r="N51" s="973"/>
      <c r="O51" s="984" t="s">
        <v>749</v>
      </c>
      <c r="P51" s="985"/>
      <c r="Q51" s="985"/>
      <c r="R51" s="985"/>
      <c r="S51" s="986"/>
      <c r="T51" s="343" t="s">
        <v>682</v>
      </c>
      <c r="U51" s="344"/>
      <c r="V51" s="345"/>
      <c r="W51" s="336" t="s">
        <v>750</v>
      </c>
      <c r="X51" s="337"/>
      <c r="Y51" s="337" t="s">
        <v>727</v>
      </c>
      <c r="Z51" s="337" t="s">
        <v>751</v>
      </c>
      <c r="AA51" s="337" t="s">
        <v>735</v>
      </c>
      <c r="AB51" s="337" t="s">
        <v>728</v>
      </c>
      <c r="AC51" s="338"/>
      <c r="AD51" s="336" t="s">
        <v>737</v>
      </c>
      <c r="AE51" s="337" t="s">
        <v>729</v>
      </c>
      <c r="AF51" s="337" t="s">
        <v>728</v>
      </c>
      <c r="AG51" s="337"/>
      <c r="AH51" s="337" t="s">
        <v>730</v>
      </c>
      <c r="AI51" s="337" t="s">
        <v>730</v>
      </c>
      <c r="AJ51" s="338"/>
      <c r="AK51" s="336"/>
      <c r="AL51" s="337" t="s">
        <v>752</v>
      </c>
      <c r="AM51" s="337" t="s">
        <v>729</v>
      </c>
      <c r="AN51" s="337" t="s">
        <v>751</v>
      </c>
      <c r="AO51" s="337"/>
      <c r="AP51" s="337" t="s">
        <v>736</v>
      </c>
      <c r="AQ51" s="338" t="s">
        <v>742</v>
      </c>
      <c r="AR51" s="336" t="s">
        <v>736</v>
      </c>
      <c r="AS51" s="337"/>
      <c r="AT51" s="337" t="s">
        <v>752</v>
      </c>
      <c r="AU51" s="337" t="s">
        <v>744</v>
      </c>
      <c r="AV51" s="337" t="s">
        <v>728</v>
      </c>
      <c r="AW51" s="337"/>
      <c r="AX51" s="338" t="s">
        <v>753</v>
      </c>
      <c r="AY51" s="336"/>
      <c r="AZ51" s="337"/>
      <c r="BA51" s="339"/>
      <c r="BB51" s="990"/>
      <c r="BC51" s="991"/>
      <c r="BD51" s="949"/>
      <c r="BE51" s="950"/>
      <c r="BF51" s="951"/>
      <c r="BG51" s="952"/>
      <c r="BH51" s="952"/>
      <c r="BI51" s="952"/>
      <c r="BJ51" s="953"/>
    </row>
    <row r="52" spans="2:62" ht="20.25" customHeight="1">
      <c r="B52" s="993"/>
      <c r="C52" s="1007"/>
      <c r="D52" s="1008"/>
      <c r="E52" s="323"/>
      <c r="F52" s="324" t="str">
        <f>C51</f>
        <v>介護職員</v>
      </c>
      <c r="G52" s="323"/>
      <c r="H52" s="324" t="str">
        <f>I51</f>
        <v>A</v>
      </c>
      <c r="I52" s="1009"/>
      <c r="J52" s="1010"/>
      <c r="K52" s="1011"/>
      <c r="L52" s="1012"/>
      <c r="M52" s="1012"/>
      <c r="N52" s="1008"/>
      <c r="O52" s="984"/>
      <c r="P52" s="985"/>
      <c r="Q52" s="985"/>
      <c r="R52" s="985"/>
      <c r="S52" s="986"/>
      <c r="T52" s="340" t="s">
        <v>687</v>
      </c>
      <c r="U52" s="341"/>
      <c r="V52" s="342"/>
      <c r="W52" s="328">
        <f>IF(W51="","",VLOOKUP(W51,【記載例2】!$C$6:$L$47,10,FALSE))</f>
        <v>8</v>
      </c>
      <c r="X52" s="329" t="str">
        <f>IF(X51="","",VLOOKUP(X51,【記載例2】!$C$6:$L$47,10,FALSE))</f>
        <v/>
      </c>
      <c r="Y52" s="329">
        <f>IF(Y51="","",VLOOKUP(Y51,【記載例2】!$C$6:$L$47,10,FALSE))</f>
        <v>8</v>
      </c>
      <c r="Z52" s="329">
        <f>IF(Z51="","",VLOOKUP(Z51,【記載例2】!$C$6:$L$47,10,FALSE))</f>
        <v>7.9999999999999982</v>
      </c>
      <c r="AA52" s="329">
        <f>IF(AA51="","",VLOOKUP(AA51,【記載例2】!$C$6:$L$47,10,FALSE))</f>
        <v>7.9999999999999982</v>
      </c>
      <c r="AB52" s="329">
        <f>IF(AB51="","",VLOOKUP(AB51,【記載例2】!$C$6:$L$47,10,FALSE))</f>
        <v>7.9999999999999982</v>
      </c>
      <c r="AC52" s="330" t="str">
        <f>IF(AC51="","",VLOOKUP(AC51,【記載例2】!$C$6:$L$47,10,FALSE))</f>
        <v/>
      </c>
      <c r="AD52" s="328">
        <f>IF(AD51="","",VLOOKUP(AD51,【記載例2】!$C$6:$L$47,10,FALSE))</f>
        <v>8</v>
      </c>
      <c r="AE52" s="329">
        <f>IF(AE51="","",VLOOKUP(AE51,【記載例2】!$C$6:$L$47,10,FALSE))</f>
        <v>8</v>
      </c>
      <c r="AF52" s="329">
        <f>IF(AF51="","",VLOOKUP(AF51,【記載例2】!$C$6:$L$47,10,FALSE))</f>
        <v>7.9999999999999982</v>
      </c>
      <c r="AG52" s="329" t="str">
        <f>IF(AG51="","",VLOOKUP(AG51,【記載例2】!$C$6:$L$47,10,FALSE))</f>
        <v/>
      </c>
      <c r="AH52" s="329">
        <f>IF(AH51="","",VLOOKUP(AH51,【記載例2】!$C$6:$L$47,10,FALSE))</f>
        <v>8</v>
      </c>
      <c r="AI52" s="329">
        <f>IF(AI51="","",VLOOKUP(AI51,【記載例2】!$C$6:$L$47,10,FALSE))</f>
        <v>8</v>
      </c>
      <c r="AJ52" s="330" t="str">
        <f>IF(AJ51="","",VLOOKUP(AJ51,【記載例2】!$C$6:$L$47,10,FALSE))</f>
        <v/>
      </c>
      <c r="AK52" s="328" t="str">
        <f>IF(AK51="","",VLOOKUP(AK51,【記載例2】!$C$6:$L$47,10,FALSE))</f>
        <v/>
      </c>
      <c r="AL52" s="329">
        <f>IF(AL51="","",VLOOKUP(AL51,【記載例2】!$C$6:$L$47,10,FALSE))</f>
        <v>8</v>
      </c>
      <c r="AM52" s="329">
        <f>IF(AM51="","",VLOOKUP(AM51,【記載例2】!$C$6:$L$47,10,FALSE))</f>
        <v>8</v>
      </c>
      <c r="AN52" s="329">
        <f>IF(AN51="","",VLOOKUP(AN51,【記載例2】!$C$6:$L$47,10,FALSE))</f>
        <v>7.9999999999999982</v>
      </c>
      <c r="AO52" s="329" t="str">
        <f>IF(AO51="","",VLOOKUP(AO51,【記載例2】!$C$6:$L$47,10,FALSE))</f>
        <v/>
      </c>
      <c r="AP52" s="329">
        <f>IF(AP51="","",VLOOKUP(AP51,【記載例2】!$C$6:$L$47,10,FALSE))</f>
        <v>8</v>
      </c>
      <c r="AQ52" s="330">
        <f>IF(AQ51="","",VLOOKUP(AQ51,【記載例2】!$C$6:$L$47,10,FALSE))</f>
        <v>8</v>
      </c>
      <c r="AR52" s="328">
        <f>IF(AR51="","",VLOOKUP(AR51,【記載例2】!$C$6:$L$47,10,FALSE))</f>
        <v>8</v>
      </c>
      <c r="AS52" s="329" t="str">
        <f>IF(AS51="","",VLOOKUP(AS51,【記載例2】!$C$6:$L$47,10,FALSE))</f>
        <v/>
      </c>
      <c r="AT52" s="329">
        <f>IF(AT51="","",VLOOKUP(AT51,【記載例2】!$C$6:$L$47,10,FALSE))</f>
        <v>8</v>
      </c>
      <c r="AU52" s="329">
        <f>IF(AU51="","",VLOOKUP(AU51,【記載例2】!$C$6:$L$47,10,FALSE))</f>
        <v>8</v>
      </c>
      <c r="AV52" s="329">
        <f>IF(AV51="","",VLOOKUP(AV51,【記載例2】!$C$6:$L$47,10,FALSE))</f>
        <v>7.9999999999999982</v>
      </c>
      <c r="AW52" s="329" t="str">
        <f>IF(AW51="","",VLOOKUP(AW51,【記載例2】!$C$6:$L$47,10,FALSE))</f>
        <v/>
      </c>
      <c r="AX52" s="330">
        <f>IF(AX51="","",VLOOKUP(AX51,【記載例2】!$C$6:$L$47,10,FALSE))</f>
        <v>8</v>
      </c>
      <c r="AY52" s="328" t="str">
        <f>IF(AY51="","",VLOOKUP(AY51,【記載例2】!$C$6:$L$47,10,FALSE))</f>
        <v/>
      </c>
      <c r="AZ52" s="329" t="str">
        <f>IF(AZ51="","",VLOOKUP(AZ51,【記載例2】!$C$6:$L$47,10,FALSE))</f>
        <v/>
      </c>
      <c r="BA52" s="329" t="str">
        <f>IF(BA51="","",VLOOKUP(BA51,【記載例2】!$C$6:$L$47,10,FALSE))</f>
        <v/>
      </c>
      <c r="BB52" s="1004">
        <f>IF($BE$3="４週",SUM(W52:AX52),IF($BE$3="暦月",SUM(W52:BA52),""))</f>
        <v>160</v>
      </c>
      <c r="BC52" s="1005"/>
      <c r="BD52" s="1006">
        <f>IF($BE$3="４週",BB52/4,IF($BE$3="暦月",(BB52/($BE$8/7)),""))</f>
        <v>40</v>
      </c>
      <c r="BE52" s="1005"/>
      <c r="BF52" s="1001"/>
      <c r="BG52" s="1002"/>
      <c r="BH52" s="1002"/>
      <c r="BI52" s="1002"/>
      <c r="BJ52" s="1003"/>
    </row>
    <row r="53" spans="2:62" ht="20.25" customHeight="1">
      <c r="B53" s="970">
        <f>B51+1</f>
        <v>19</v>
      </c>
      <c r="C53" s="972" t="s">
        <v>621</v>
      </c>
      <c r="D53" s="973"/>
      <c r="E53" s="331"/>
      <c r="F53" s="332"/>
      <c r="G53" s="331"/>
      <c r="H53" s="332"/>
      <c r="I53" s="976" t="s">
        <v>739</v>
      </c>
      <c r="J53" s="977"/>
      <c r="K53" s="980" t="s">
        <v>680</v>
      </c>
      <c r="L53" s="981"/>
      <c r="M53" s="981"/>
      <c r="N53" s="973"/>
      <c r="O53" s="984" t="s">
        <v>754</v>
      </c>
      <c r="P53" s="985"/>
      <c r="Q53" s="985"/>
      <c r="R53" s="985"/>
      <c r="S53" s="986"/>
      <c r="T53" s="333" t="s">
        <v>682</v>
      </c>
      <c r="U53" s="334"/>
      <c r="V53" s="335"/>
      <c r="W53" s="336" t="s">
        <v>753</v>
      </c>
      <c r="X53" s="337"/>
      <c r="Y53" s="337"/>
      <c r="Z53" s="337" t="s">
        <v>753</v>
      </c>
      <c r="AA53" s="337"/>
      <c r="AB53" s="337" t="s">
        <v>753</v>
      </c>
      <c r="AC53" s="338" t="s">
        <v>753</v>
      </c>
      <c r="AD53" s="336"/>
      <c r="AE53" s="337" t="s">
        <v>753</v>
      </c>
      <c r="AF53" s="337"/>
      <c r="AG53" s="337"/>
      <c r="AH53" s="337" t="s">
        <v>753</v>
      </c>
      <c r="AI53" s="337" t="s">
        <v>751</v>
      </c>
      <c r="AJ53" s="338" t="s">
        <v>751</v>
      </c>
      <c r="AK53" s="336" t="s">
        <v>753</v>
      </c>
      <c r="AL53" s="337"/>
      <c r="AM53" s="337" t="s">
        <v>753</v>
      </c>
      <c r="AN53" s="337"/>
      <c r="AO53" s="337" t="s">
        <v>753</v>
      </c>
      <c r="AP53" s="337"/>
      <c r="AQ53" s="338" t="s">
        <v>751</v>
      </c>
      <c r="AR53" s="336" t="s">
        <v>751</v>
      </c>
      <c r="AS53" s="337" t="s">
        <v>753</v>
      </c>
      <c r="AT53" s="337"/>
      <c r="AU53" s="337" t="s">
        <v>753</v>
      </c>
      <c r="AV53" s="337"/>
      <c r="AW53" s="337" t="s">
        <v>751</v>
      </c>
      <c r="AX53" s="338"/>
      <c r="AY53" s="336"/>
      <c r="AZ53" s="337"/>
      <c r="BA53" s="339"/>
      <c r="BB53" s="990"/>
      <c r="BC53" s="991"/>
      <c r="BD53" s="949"/>
      <c r="BE53" s="950"/>
      <c r="BF53" s="951"/>
      <c r="BG53" s="952"/>
      <c r="BH53" s="952"/>
      <c r="BI53" s="952"/>
      <c r="BJ53" s="953"/>
    </row>
    <row r="54" spans="2:62" ht="20.25" customHeight="1">
      <c r="B54" s="993"/>
      <c r="C54" s="1007"/>
      <c r="D54" s="1008"/>
      <c r="E54" s="323"/>
      <c r="F54" s="324" t="str">
        <f>C53</f>
        <v>介護職員</v>
      </c>
      <c r="G54" s="323"/>
      <c r="H54" s="324" t="str">
        <f>I53</f>
        <v>C</v>
      </c>
      <c r="I54" s="1009"/>
      <c r="J54" s="1010"/>
      <c r="K54" s="1011"/>
      <c r="L54" s="1012"/>
      <c r="M54" s="1012"/>
      <c r="N54" s="1008"/>
      <c r="O54" s="984"/>
      <c r="P54" s="985"/>
      <c r="Q54" s="985"/>
      <c r="R54" s="985"/>
      <c r="S54" s="986"/>
      <c r="T54" s="340" t="s">
        <v>687</v>
      </c>
      <c r="U54" s="326"/>
      <c r="V54" s="327"/>
      <c r="W54" s="328">
        <f>IF(W53="","",VLOOKUP(W53,【記載例2】!$C$6:$L$47,10,FALSE))</f>
        <v>8</v>
      </c>
      <c r="X54" s="329" t="str">
        <f>IF(X53="","",VLOOKUP(X53,【記載例2】!$C$6:$L$47,10,FALSE))</f>
        <v/>
      </c>
      <c r="Y54" s="329" t="str">
        <f>IF(Y53="","",VLOOKUP(Y53,【記載例2】!$C$6:$L$47,10,FALSE))</f>
        <v/>
      </c>
      <c r="Z54" s="329">
        <f>IF(Z53="","",VLOOKUP(Z53,【記載例2】!$C$6:$L$47,10,FALSE))</f>
        <v>8</v>
      </c>
      <c r="AA54" s="329" t="str">
        <f>IF(AA53="","",VLOOKUP(AA53,【記載例2】!$C$6:$L$47,10,FALSE))</f>
        <v/>
      </c>
      <c r="AB54" s="329">
        <f>IF(AB53="","",VLOOKUP(AB53,【記載例2】!$C$6:$L$47,10,FALSE))</f>
        <v>8</v>
      </c>
      <c r="AC54" s="330">
        <f>IF(AC53="","",VLOOKUP(AC53,【記載例2】!$C$6:$L$47,10,FALSE))</f>
        <v>8</v>
      </c>
      <c r="AD54" s="328" t="str">
        <f>IF(AD53="","",VLOOKUP(AD53,【記載例2】!$C$6:$L$47,10,FALSE))</f>
        <v/>
      </c>
      <c r="AE54" s="329">
        <f>IF(AE53="","",VLOOKUP(AE53,【記載例2】!$C$6:$L$47,10,FALSE))</f>
        <v>8</v>
      </c>
      <c r="AF54" s="329" t="str">
        <f>IF(AF53="","",VLOOKUP(AF53,【記載例2】!$C$6:$L$47,10,FALSE))</f>
        <v/>
      </c>
      <c r="AG54" s="329" t="str">
        <f>IF(AG53="","",VLOOKUP(AG53,【記載例2】!$C$6:$L$47,10,FALSE))</f>
        <v/>
      </c>
      <c r="AH54" s="329">
        <f>IF(AH53="","",VLOOKUP(AH53,【記載例2】!$C$6:$L$47,10,FALSE))</f>
        <v>8</v>
      </c>
      <c r="AI54" s="329">
        <f>IF(AI53="","",VLOOKUP(AI53,【記載例2】!$C$6:$L$47,10,FALSE))</f>
        <v>7.9999999999999982</v>
      </c>
      <c r="AJ54" s="330">
        <f>IF(AJ53="","",VLOOKUP(AJ53,【記載例2】!$C$6:$L$47,10,FALSE))</f>
        <v>7.9999999999999982</v>
      </c>
      <c r="AK54" s="328">
        <f>IF(AK53="","",VLOOKUP(AK53,【記載例2】!$C$6:$L$47,10,FALSE))</f>
        <v>8</v>
      </c>
      <c r="AL54" s="329" t="str">
        <f>IF(AL53="","",VLOOKUP(AL53,【記載例2】!$C$6:$L$47,10,FALSE))</f>
        <v/>
      </c>
      <c r="AM54" s="329">
        <f>IF(AM53="","",VLOOKUP(AM53,【記載例2】!$C$6:$L$47,10,FALSE))</f>
        <v>8</v>
      </c>
      <c r="AN54" s="329" t="str">
        <f>IF(AN53="","",VLOOKUP(AN53,【記載例2】!$C$6:$L$47,10,FALSE))</f>
        <v/>
      </c>
      <c r="AO54" s="329">
        <f>IF(AO53="","",VLOOKUP(AO53,【記載例2】!$C$6:$L$47,10,FALSE))</f>
        <v>8</v>
      </c>
      <c r="AP54" s="329" t="str">
        <f>IF(AP53="","",VLOOKUP(AP53,【記載例2】!$C$6:$L$47,10,FALSE))</f>
        <v/>
      </c>
      <c r="AQ54" s="330">
        <f>IF(AQ53="","",VLOOKUP(AQ53,【記載例2】!$C$6:$L$47,10,FALSE))</f>
        <v>7.9999999999999982</v>
      </c>
      <c r="AR54" s="328">
        <f>IF(AR53="","",VLOOKUP(AR53,【記載例2】!$C$6:$L$47,10,FALSE))</f>
        <v>7.9999999999999982</v>
      </c>
      <c r="AS54" s="329">
        <f>IF(AS53="","",VLOOKUP(AS53,【記載例2】!$C$6:$L$47,10,FALSE))</f>
        <v>8</v>
      </c>
      <c r="AT54" s="329" t="str">
        <f>IF(AT53="","",VLOOKUP(AT53,【記載例2】!$C$6:$L$47,10,FALSE))</f>
        <v/>
      </c>
      <c r="AU54" s="329">
        <f>IF(AU53="","",VLOOKUP(AU53,【記載例2】!$C$6:$L$47,10,FALSE))</f>
        <v>8</v>
      </c>
      <c r="AV54" s="329" t="str">
        <f>IF(AV53="","",VLOOKUP(AV53,【記載例2】!$C$6:$L$47,10,FALSE))</f>
        <v/>
      </c>
      <c r="AW54" s="329">
        <f>IF(AW53="","",VLOOKUP(AW53,【記載例2】!$C$6:$L$47,10,FALSE))</f>
        <v>7.9999999999999982</v>
      </c>
      <c r="AX54" s="330" t="str">
        <f>IF(AX53="","",VLOOKUP(AX53,【記載例2】!$C$6:$L$47,10,FALSE))</f>
        <v/>
      </c>
      <c r="AY54" s="328" t="str">
        <f>IF(AY53="","",VLOOKUP(AY53,【記載例2】!$C$6:$L$47,10,FALSE))</f>
        <v/>
      </c>
      <c r="AZ54" s="329" t="str">
        <f>IF(AZ53="","",VLOOKUP(AZ53,【記載例2】!$C$6:$L$47,10,FALSE))</f>
        <v/>
      </c>
      <c r="BA54" s="329" t="str">
        <f>IF(BA53="","",VLOOKUP(BA53,【記載例2】!$C$6:$L$47,10,FALSE))</f>
        <v/>
      </c>
      <c r="BB54" s="1004">
        <f>IF($BE$3="４週",SUM(W54:AX54),IF($BE$3="暦月",SUM(W54:BA54),""))</f>
        <v>128</v>
      </c>
      <c r="BC54" s="1005"/>
      <c r="BD54" s="1006">
        <f>IF($BE$3="４週",BB54/4,IF($BE$3="暦月",(BB54/($BE$8/7)),""))</f>
        <v>32</v>
      </c>
      <c r="BE54" s="1005"/>
      <c r="BF54" s="1001"/>
      <c r="BG54" s="1002"/>
      <c r="BH54" s="1002"/>
      <c r="BI54" s="1002"/>
      <c r="BJ54" s="1003"/>
    </row>
    <row r="55" spans="2:62" ht="20.25" customHeight="1">
      <c r="B55" s="970">
        <f>B53+1</f>
        <v>20</v>
      </c>
      <c r="C55" s="972" t="s">
        <v>621</v>
      </c>
      <c r="D55" s="973"/>
      <c r="E55" s="331"/>
      <c r="F55" s="332"/>
      <c r="G55" s="331"/>
      <c r="H55" s="332"/>
      <c r="I55" s="976" t="s">
        <v>679</v>
      </c>
      <c r="J55" s="977"/>
      <c r="K55" s="980" t="s">
        <v>721</v>
      </c>
      <c r="L55" s="981"/>
      <c r="M55" s="981"/>
      <c r="N55" s="973"/>
      <c r="O55" s="984" t="s">
        <v>755</v>
      </c>
      <c r="P55" s="985"/>
      <c r="Q55" s="985"/>
      <c r="R55" s="985"/>
      <c r="S55" s="986"/>
      <c r="T55" s="333" t="s">
        <v>682</v>
      </c>
      <c r="U55" s="334"/>
      <c r="V55" s="335"/>
      <c r="W55" s="336" t="s">
        <v>724</v>
      </c>
      <c r="X55" s="337" t="s">
        <v>756</v>
      </c>
      <c r="Y55" s="337" t="s">
        <v>726</v>
      </c>
      <c r="Z55" s="337" t="s">
        <v>726</v>
      </c>
      <c r="AA55" s="337"/>
      <c r="AB55" s="337" t="s">
        <v>757</v>
      </c>
      <c r="AC55" s="338"/>
      <c r="AD55" s="336"/>
      <c r="AE55" s="337" t="s">
        <v>758</v>
      </c>
      <c r="AF55" s="337" t="s">
        <v>759</v>
      </c>
      <c r="AG55" s="337" t="s">
        <v>760</v>
      </c>
      <c r="AH55" s="337" t="s">
        <v>743</v>
      </c>
      <c r="AI55" s="337"/>
      <c r="AJ55" s="338" t="s">
        <v>761</v>
      </c>
      <c r="AK55" s="336" t="s">
        <v>727</v>
      </c>
      <c r="AL55" s="337"/>
      <c r="AM55" s="337" t="s">
        <v>762</v>
      </c>
      <c r="AN55" s="337" t="s">
        <v>756</v>
      </c>
      <c r="AO55" s="337" t="s">
        <v>726</v>
      </c>
      <c r="AP55" s="337" t="s">
        <v>726</v>
      </c>
      <c r="AQ55" s="338"/>
      <c r="AR55" s="336" t="s">
        <v>763</v>
      </c>
      <c r="AS55" s="337"/>
      <c r="AT55" s="337"/>
      <c r="AU55" s="337" t="s">
        <v>764</v>
      </c>
      <c r="AV55" s="337" t="s">
        <v>765</v>
      </c>
      <c r="AW55" s="337" t="s">
        <v>726</v>
      </c>
      <c r="AX55" s="338" t="s">
        <v>726</v>
      </c>
      <c r="AY55" s="336"/>
      <c r="AZ55" s="337"/>
      <c r="BA55" s="339"/>
      <c r="BB55" s="990"/>
      <c r="BC55" s="991"/>
      <c r="BD55" s="949"/>
      <c r="BE55" s="950"/>
      <c r="BF55" s="951"/>
      <c r="BG55" s="952"/>
      <c r="BH55" s="952"/>
      <c r="BI55" s="952"/>
      <c r="BJ55" s="953"/>
    </row>
    <row r="56" spans="2:62" ht="20.25" customHeight="1">
      <c r="B56" s="993"/>
      <c r="C56" s="1007"/>
      <c r="D56" s="1008"/>
      <c r="E56" s="323"/>
      <c r="F56" s="324" t="str">
        <f>C55</f>
        <v>介護職員</v>
      </c>
      <c r="G56" s="323"/>
      <c r="H56" s="324" t="str">
        <f>I55</f>
        <v>A</v>
      </c>
      <c r="I56" s="1009"/>
      <c r="J56" s="1010"/>
      <c r="K56" s="1011"/>
      <c r="L56" s="1012"/>
      <c r="M56" s="1012"/>
      <c r="N56" s="1008"/>
      <c r="O56" s="984"/>
      <c r="P56" s="985"/>
      <c r="Q56" s="985"/>
      <c r="R56" s="985"/>
      <c r="S56" s="986"/>
      <c r="T56" s="340" t="s">
        <v>687</v>
      </c>
      <c r="U56" s="341"/>
      <c r="V56" s="342"/>
      <c r="W56" s="328">
        <f>IF(W55="","",VLOOKUP(W55,【記載例2】!$C$6:$L$47,10,FALSE))</f>
        <v>8</v>
      </c>
      <c r="X56" s="329">
        <f>IF(X55="","",VLOOKUP(X55,【記載例2】!$C$6:$L$47,10,FALSE))</f>
        <v>8</v>
      </c>
      <c r="Y56" s="329">
        <f>IF(Y55="","",VLOOKUP(Y55,【記載例2】!$C$6:$L$47,10,FALSE))</f>
        <v>7.9999999999999982</v>
      </c>
      <c r="Z56" s="329">
        <f>IF(Z55="","",VLOOKUP(Z55,【記載例2】!$C$6:$L$47,10,FALSE))</f>
        <v>7.9999999999999982</v>
      </c>
      <c r="AA56" s="329" t="str">
        <f>IF(AA55="","",VLOOKUP(AA55,【記載例2】!$C$6:$L$47,10,FALSE))</f>
        <v/>
      </c>
      <c r="AB56" s="329">
        <f>IF(AB55="","",VLOOKUP(AB55,【記載例2】!$C$6:$L$47,10,FALSE))</f>
        <v>8</v>
      </c>
      <c r="AC56" s="330" t="str">
        <f>IF(AC55="","",VLOOKUP(AC55,【記載例2】!$C$6:$L$47,10,FALSE))</f>
        <v/>
      </c>
      <c r="AD56" s="328" t="str">
        <f>IF(AD55="","",VLOOKUP(AD55,【記載例2】!$C$6:$L$47,10,FALSE))</f>
        <v/>
      </c>
      <c r="AE56" s="329">
        <f>IF(AE55="","",VLOOKUP(AE55,【記載例2】!$C$6:$L$47,10,FALSE))</f>
        <v>8</v>
      </c>
      <c r="AF56" s="329">
        <f>IF(AF55="","",VLOOKUP(AF55,【記載例2】!$C$6:$L$47,10,FALSE))</f>
        <v>8</v>
      </c>
      <c r="AG56" s="329">
        <f>IF(AG55="","",VLOOKUP(AG55,【記載例2】!$C$6:$L$47,10,FALSE))</f>
        <v>7.9999999999999982</v>
      </c>
      <c r="AH56" s="329">
        <f>IF(AH55="","",VLOOKUP(AH55,【記載例2】!$C$6:$L$47,10,FALSE))</f>
        <v>7.9999999999999982</v>
      </c>
      <c r="AI56" s="329" t="str">
        <f>IF(AI55="","",VLOOKUP(AI55,【記載例2】!$C$6:$L$47,10,FALSE))</f>
        <v/>
      </c>
      <c r="AJ56" s="330">
        <f>IF(AJ55="","",VLOOKUP(AJ55,【記載例2】!$C$6:$L$47,10,FALSE))</f>
        <v>8</v>
      </c>
      <c r="AK56" s="328">
        <f>IF(AK55="","",VLOOKUP(AK55,【記載例2】!$C$6:$L$47,10,FALSE))</f>
        <v>8</v>
      </c>
      <c r="AL56" s="329" t="str">
        <f>IF(AL55="","",VLOOKUP(AL55,【記載例2】!$C$6:$L$47,10,FALSE))</f>
        <v/>
      </c>
      <c r="AM56" s="329">
        <f>IF(AM55="","",VLOOKUP(AM55,【記載例2】!$C$6:$L$47,10,FALSE))</f>
        <v>8</v>
      </c>
      <c r="AN56" s="329">
        <f>IF(AN55="","",VLOOKUP(AN55,【記載例2】!$C$6:$L$47,10,FALSE))</f>
        <v>8</v>
      </c>
      <c r="AO56" s="329">
        <f>IF(AO55="","",VLOOKUP(AO55,【記載例2】!$C$6:$L$47,10,FALSE))</f>
        <v>7.9999999999999982</v>
      </c>
      <c r="AP56" s="329">
        <f>IF(AP55="","",VLOOKUP(AP55,【記載例2】!$C$6:$L$47,10,FALSE))</f>
        <v>7.9999999999999982</v>
      </c>
      <c r="AQ56" s="330" t="str">
        <f>IF(AQ55="","",VLOOKUP(AQ55,【記載例2】!$C$6:$L$47,10,FALSE))</f>
        <v/>
      </c>
      <c r="AR56" s="328">
        <f>IF(AR55="","",VLOOKUP(AR55,【記載例2】!$C$6:$L$47,10,FALSE))</f>
        <v>8</v>
      </c>
      <c r="AS56" s="329" t="str">
        <f>IF(AS55="","",VLOOKUP(AS55,【記載例2】!$C$6:$L$47,10,FALSE))</f>
        <v/>
      </c>
      <c r="AT56" s="329" t="str">
        <f>IF(AT55="","",VLOOKUP(AT55,【記載例2】!$C$6:$L$47,10,FALSE))</f>
        <v/>
      </c>
      <c r="AU56" s="329">
        <f>IF(AU55="","",VLOOKUP(AU55,【記載例2】!$C$6:$L$47,10,FALSE))</f>
        <v>8</v>
      </c>
      <c r="AV56" s="329">
        <f>IF(AV55="","",VLOOKUP(AV55,【記載例2】!$C$6:$L$47,10,FALSE))</f>
        <v>8</v>
      </c>
      <c r="AW56" s="329">
        <f>IF(AW55="","",VLOOKUP(AW55,【記載例2】!$C$6:$L$47,10,FALSE))</f>
        <v>7.9999999999999982</v>
      </c>
      <c r="AX56" s="330">
        <f>IF(AX55="","",VLOOKUP(AX55,【記載例2】!$C$6:$L$47,10,FALSE))</f>
        <v>7.9999999999999982</v>
      </c>
      <c r="AY56" s="328" t="str">
        <f>IF(AY55="","",VLOOKUP(AY55,【記載例2】!$C$6:$L$47,10,FALSE))</f>
        <v/>
      </c>
      <c r="AZ56" s="329" t="str">
        <f>IF(AZ55="","",VLOOKUP(AZ55,【記載例2】!$C$6:$L$47,10,FALSE))</f>
        <v/>
      </c>
      <c r="BA56" s="329" t="str">
        <f>IF(BA55="","",VLOOKUP(BA55,【記載例2】!$C$6:$L$47,10,FALSE))</f>
        <v/>
      </c>
      <c r="BB56" s="1004">
        <f>IF($BE$3="４週",SUM(W56:AX56),IF($BE$3="暦月",SUM(W56:BA56),""))</f>
        <v>160</v>
      </c>
      <c r="BC56" s="1005"/>
      <c r="BD56" s="1006">
        <f>IF($BE$3="４週",BB56/4,IF($BE$3="暦月",(BB56/($BE$8/7)),""))</f>
        <v>40</v>
      </c>
      <c r="BE56" s="1005"/>
      <c r="BF56" s="1001"/>
      <c r="BG56" s="1002"/>
      <c r="BH56" s="1002"/>
      <c r="BI56" s="1002"/>
      <c r="BJ56" s="1003"/>
    </row>
    <row r="57" spans="2:62" ht="20.25" customHeight="1">
      <c r="B57" s="970">
        <f>B55+1</f>
        <v>21</v>
      </c>
      <c r="C57" s="972" t="s">
        <v>621</v>
      </c>
      <c r="D57" s="973"/>
      <c r="E57" s="323"/>
      <c r="F57" s="324"/>
      <c r="G57" s="323"/>
      <c r="H57" s="324"/>
      <c r="I57" s="976" t="s">
        <v>679</v>
      </c>
      <c r="J57" s="977"/>
      <c r="K57" s="980" t="s">
        <v>680</v>
      </c>
      <c r="L57" s="981"/>
      <c r="M57" s="981"/>
      <c r="N57" s="973"/>
      <c r="O57" s="984" t="s">
        <v>766</v>
      </c>
      <c r="P57" s="985"/>
      <c r="Q57" s="985"/>
      <c r="R57" s="985"/>
      <c r="S57" s="986"/>
      <c r="T57" s="343" t="s">
        <v>682</v>
      </c>
      <c r="U57" s="344"/>
      <c r="V57" s="345"/>
      <c r="W57" s="336"/>
      <c r="X57" s="337" t="s">
        <v>724</v>
      </c>
      <c r="Y57" s="337" t="s">
        <v>767</v>
      </c>
      <c r="Z57" s="337" t="s">
        <v>768</v>
      </c>
      <c r="AA57" s="337" t="s">
        <v>726</v>
      </c>
      <c r="AB57" s="337"/>
      <c r="AC57" s="338" t="s">
        <v>761</v>
      </c>
      <c r="AD57" s="336" t="s">
        <v>768</v>
      </c>
      <c r="AE57" s="337"/>
      <c r="AF57" s="337" t="s">
        <v>724</v>
      </c>
      <c r="AG57" s="337" t="s">
        <v>767</v>
      </c>
      <c r="AH57" s="337" t="s">
        <v>727</v>
      </c>
      <c r="AI57" s="337" t="s">
        <v>726</v>
      </c>
      <c r="AJ57" s="338"/>
      <c r="AK57" s="336" t="s">
        <v>753</v>
      </c>
      <c r="AL57" s="337" t="s">
        <v>726</v>
      </c>
      <c r="AM57" s="337"/>
      <c r="AN57" s="337" t="s">
        <v>724</v>
      </c>
      <c r="AO57" s="337" t="s">
        <v>756</v>
      </c>
      <c r="AP57" s="337" t="s">
        <v>727</v>
      </c>
      <c r="AQ57" s="338"/>
      <c r="AR57" s="336"/>
      <c r="AS57" s="337" t="s">
        <v>727</v>
      </c>
      <c r="AT57" s="337" t="s">
        <v>769</v>
      </c>
      <c r="AU57" s="337"/>
      <c r="AV57" s="337" t="s">
        <v>758</v>
      </c>
      <c r="AW57" s="337" t="s">
        <v>767</v>
      </c>
      <c r="AX57" s="338" t="s">
        <v>770</v>
      </c>
      <c r="AY57" s="336"/>
      <c r="AZ57" s="337"/>
      <c r="BA57" s="339"/>
      <c r="BB57" s="990"/>
      <c r="BC57" s="991"/>
      <c r="BD57" s="949"/>
      <c r="BE57" s="950"/>
      <c r="BF57" s="951"/>
      <c r="BG57" s="952"/>
      <c r="BH57" s="952"/>
      <c r="BI57" s="952"/>
      <c r="BJ57" s="953"/>
    </row>
    <row r="58" spans="2:62" ht="20.25" customHeight="1">
      <c r="B58" s="993"/>
      <c r="C58" s="1007"/>
      <c r="D58" s="1008"/>
      <c r="E58" s="323"/>
      <c r="F58" s="324" t="str">
        <f>C57</f>
        <v>介護職員</v>
      </c>
      <c r="G58" s="323"/>
      <c r="H58" s="324" t="str">
        <f>I57</f>
        <v>A</v>
      </c>
      <c r="I58" s="1009"/>
      <c r="J58" s="1010"/>
      <c r="K58" s="1011"/>
      <c r="L58" s="1012"/>
      <c r="M58" s="1012"/>
      <c r="N58" s="1008"/>
      <c r="O58" s="984"/>
      <c r="P58" s="985"/>
      <c r="Q58" s="985"/>
      <c r="R58" s="985"/>
      <c r="S58" s="986"/>
      <c r="T58" s="340" t="s">
        <v>687</v>
      </c>
      <c r="U58" s="341"/>
      <c r="V58" s="342"/>
      <c r="W58" s="328" t="str">
        <f>IF(W57="","",VLOOKUP(W57,【記載例2】!$C$6:$L$47,10,FALSE))</f>
        <v/>
      </c>
      <c r="X58" s="329">
        <f>IF(X57="","",VLOOKUP(X57,【記載例2】!$C$6:$L$47,10,FALSE))</f>
        <v>8</v>
      </c>
      <c r="Y58" s="329">
        <f>IF(Y57="","",VLOOKUP(Y57,【記載例2】!$C$6:$L$47,10,FALSE))</f>
        <v>8</v>
      </c>
      <c r="Z58" s="329">
        <f>IF(Z57="","",VLOOKUP(Z57,【記載例2】!$C$6:$L$47,10,FALSE))</f>
        <v>8</v>
      </c>
      <c r="AA58" s="329">
        <f>IF(AA57="","",VLOOKUP(AA57,【記載例2】!$C$6:$L$47,10,FALSE))</f>
        <v>7.9999999999999982</v>
      </c>
      <c r="AB58" s="329" t="str">
        <f>IF(AB57="","",VLOOKUP(AB57,【記載例2】!$C$6:$L$47,10,FALSE))</f>
        <v/>
      </c>
      <c r="AC58" s="330">
        <f>IF(AC57="","",VLOOKUP(AC57,【記載例2】!$C$6:$L$47,10,FALSE))</f>
        <v>8</v>
      </c>
      <c r="AD58" s="328">
        <f>IF(AD57="","",VLOOKUP(AD57,【記載例2】!$C$6:$L$47,10,FALSE))</f>
        <v>8</v>
      </c>
      <c r="AE58" s="329" t="str">
        <f>IF(AE57="","",VLOOKUP(AE57,【記載例2】!$C$6:$L$47,10,FALSE))</f>
        <v/>
      </c>
      <c r="AF58" s="329">
        <f>IF(AF57="","",VLOOKUP(AF57,【記載例2】!$C$6:$L$47,10,FALSE))</f>
        <v>8</v>
      </c>
      <c r="AG58" s="329">
        <f>IF(AG57="","",VLOOKUP(AG57,【記載例2】!$C$6:$L$47,10,FALSE))</f>
        <v>8</v>
      </c>
      <c r="AH58" s="329">
        <f>IF(AH57="","",VLOOKUP(AH57,【記載例2】!$C$6:$L$47,10,FALSE))</f>
        <v>8</v>
      </c>
      <c r="AI58" s="329">
        <f>IF(AI57="","",VLOOKUP(AI57,【記載例2】!$C$6:$L$47,10,FALSE))</f>
        <v>7.9999999999999982</v>
      </c>
      <c r="AJ58" s="330" t="str">
        <f>IF(AJ57="","",VLOOKUP(AJ57,【記載例2】!$C$6:$L$47,10,FALSE))</f>
        <v/>
      </c>
      <c r="AK58" s="328">
        <f>IF(AK57="","",VLOOKUP(AK57,【記載例2】!$C$6:$L$47,10,FALSE))</f>
        <v>8</v>
      </c>
      <c r="AL58" s="329">
        <f>IF(AL57="","",VLOOKUP(AL57,【記載例2】!$C$6:$L$47,10,FALSE))</f>
        <v>7.9999999999999982</v>
      </c>
      <c r="AM58" s="329" t="str">
        <f>IF(AM57="","",VLOOKUP(AM57,【記載例2】!$C$6:$L$47,10,FALSE))</f>
        <v/>
      </c>
      <c r="AN58" s="329">
        <f>IF(AN57="","",VLOOKUP(AN57,【記載例2】!$C$6:$L$47,10,FALSE))</f>
        <v>8</v>
      </c>
      <c r="AO58" s="329">
        <f>IF(AO57="","",VLOOKUP(AO57,【記載例2】!$C$6:$L$47,10,FALSE))</f>
        <v>8</v>
      </c>
      <c r="AP58" s="329">
        <f>IF(AP57="","",VLOOKUP(AP57,【記載例2】!$C$6:$L$47,10,FALSE))</f>
        <v>8</v>
      </c>
      <c r="AQ58" s="330" t="str">
        <f>IF(AQ57="","",VLOOKUP(AQ57,【記載例2】!$C$6:$L$47,10,FALSE))</f>
        <v/>
      </c>
      <c r="AR58" s="328" t="str">
        <f>IF(AR57="","",VLOOKUP(AR57,【記載例2】!$C$6:$L$47,10,FALSE))</f>
        <v/>
      </c>
      <c r="AS58" s="329">
        <f>IF(AS57="","",VLOOKUP(AS57,【記載例2】!$C$6:$L$47,10,FALSE))</f>
        <v>8</v>
      </c>
      <c r="AT58" s="329">
        <f>IF(AT57="","",VLOOKUP(AT57,【記載例2】!$C$6:$L$47,10,FALSE))</f>
        <v>7.9999999999999982</v>
      </c>
      <c r="AU58" s="329" t="str">
        <f>IF(AU57="","",VLOOKUP(AU57,【記載例2】!$C$6:$L$47,10,FALSE))</f>
        <v/>
      </c>
      <c r="AV58" s="329">
        <f>IF(AV57="","",VLOOKUP(AV57,【記載例2】!$C$6:$L$47,10,FALSE))</f>
        <v>8</v>
      </c>
      <c r="AW58" s="329">
        <f>IF(AW57="","",VLOOKUP(AW57,【記載例2】!$C$6:$L$47,10,FALSE))</f>
        <v>8</v>
      </c>
      <c r="AX58" s="330">
        <f>IF(AX57="","",VLOOKUP(AX57,【記載例2】!$C$6:$L$47,10,FALSE))</f>
        <v>8</v>
      </c>
      <c r="AY58" s="328" t="str">
        <f>IF(AY57="","",VLOOKUP(AY57,【記載例2】!$C$6:$L$47,10,FALSE))</f>
        <v/>
      </c>
      <c r="AZ58" s="329" t="str">
        <f>IF(AZ57="","",VLOOKUP(AZ57,【記載例2】!$C$6:$L$47,10,FALSE))</f>
        <v/>
      </c>
      <c r="BA58" s="329" t="str">
        <f>IF(BA57="","",VLOOKUP(BA57,【記載例2】!$C$6:$L$47,10,FALSE))</f>
        <v/>
      </c>
      <c r="BB58" s="1004">
        <f>IF($BE$3="４週",SUM(W58:AX58),IF($BE$3="暦月",SUM(W58:BA58),""))</f>
        <v>160</v>
      </c>
      <c r="BC58" s="1005"/>
      <c r="BD58" s="1006">
        <f>IF($BE$3="４週",BB58/4,IF($BE$3="暦月",(BB58/($BE$8/7)),""))</f>
        <v>40</v>
      </c>
      <c r="BE58" s="1005"/>
      <c r="BF58" s="1001"/>
      <c r="BG58" s="1002"/>
      <c r="BH58" s="1002"/>
      <c r="BI58" s="1002"/>
      <c r="BJ58" s="1003"/>
    </row>
    <row r="59" spans="2:62" ht="20.25" customHeight="1">
      <c r="B59" s="970">
        <f>B57+1</f>
        <v>22</v>
      </c>
      <c r="C59" s="972" t="s">
        <v>621</v>
      </c>
      <c r="D59" s="973"/>
      <c r="E59" s="323"/>
      <c r="F59" s="324"/>
      <c r="G59" s="323"/>
      <c r="H59" s="324"/>
      <c r="I59" s="976" t="s">
        <v>679</v>
      </c>
      <c r="J59" s="977"/>
      <c r="K59" s="980" t="s">
        <v>680</v>
      </c>
      <c r="L59" s="981"/>
      <c r="M59" s="981"/>
      <c r="N59" s="973"/>
      <c r="O59" s="984" t="s">
        <v>771</v>
      </c>
      <c r="P59" s="985"/>
      <c r="Q59" s="985"/>
      <c r="R59" s="985"/>
      <c r="S59" s="986"/>
      <c r="T59" s="343" t="s">
        <v>682</v>
      </c>
      <c r="U59" s="344"/>
      <c r="V59" s="345"/>
      <c r="W59" s="336" t="s">
        <v>770</v>
      </c>
      <c r="X59" s="337"/>
      <c r="Y59" s="337" t="s">
        <v>752</v>
      </c>
      <c r="Z59" s="337" t="s">
        <v>767</v>
      </c>
      <c r="AA59" s="337" t="s">
        <v>772</v>
      </c>
      <c r="AB59" s="337" t="s">
        <v>773</v>
      </c>
      <c r="AC59" s="338"/>
      <c r="AD59" s="336" t="s">
        <v>751</v>
      </c>
      <c r="AE59" s="337" t="s">
        <v>742</v>
      </c>
      <c r="AF59" s="337"/>
      <c r="AG59" s="337" t="s">
        <v>752</v>
      </c>
      <c r="AH59" s="337" t="s">
        <v>767</v>
      </c>
      <c r="AI59" s="337" t="s">
        <v>753</v>
      </c>
      <c r="AJ59" s="338"/>
      <c r="AK59" s="336" t="s">
        <v>747</v>
      </c>
      <c r="AL59" s="337" t="s">
        <v>753</v>
      </c>
      <c r="AM59" s="337"/>
      <c r="AN59" s="337"/>
      <c r="AO59" s="337" t="s">
        <v>724</v>
      </c>
      <c r="AP59" s="337" t="s">
        <v>756</v>
      </c>
      <c r="AQ59" s="338" t="s">
        <v>747</v>
      </c>
      <c r="AR59" s="336" t="s">
        <v>747</v>
      </c>
      <c r="AS59" s="337"/>
      <c r="AT59" s="337" t="s">
        <v>753</v>
      </c>
      <c r="AU59" s="337" t="s">
        <v>773</v>
      </c>
      <c r="AV59" s="337"/>
      <c r="AW59" s="337" t="s">
        <v>752</v>
      </c>
      <c r="AX59" s="338" t="s">
        <v>725</v>
      </c>
      <c r="AY59" s="336"/>
      <c r="AZ59" s="337"/>
      <c r="BA59" s="339"/>
      <c r="BB59" s="990"/>
      <c r="BC59" s="991"/>
      <c r="BD59" s="949"/>
      <c r="BE59" s="950"/>
      <c r="BF59" s="951"/>
      <c r="BG59" s="952"/>
      <c r="BH59" s="952"/>
      <c r="BI59" s="952"/>
      <c r="BJ59" s="953"/>
    </row>
    <row r="60" spans="2:62" ht="20.25" customHeight="1">
      <c r="B60" s="993"/>
      <c r="C60" s="1007"/>
      <c r="D60" s="1008"/>
      <c r="E60" s="323"/>
      <c r="F60" s="324" t="str">
        <f>C59</f>
        <v>介護職員</v>
      </c>
      <c r="G60" s="323"/>
      <c r="H60" s="324" t="str">
        <f>I59</f>
        <v>A</v>
      </c>
      <c r="I60" s="1009"/>
      <c r="J60" s="1010"/>
      <c r="K60" s="1011"/>
      <c r="L60" s="1012"/>
      <c r="M60" s="1012"/>
      <c r="N60" s="1008"/>
      <c r="O60" s="984"/>
      <c r="P60" s="985"/>
      <c r="Q60" s="985"/>
      <c r="R60" s="985"/>
      <c r="S60" s="986"/>
      <c r="T60" s="340" t="s">
        <v>687</v>
      </c>
      <c r="U60" s="341"/>
      <c r="V60" s="342"/>
      <c r="W60" s="328">
        <f>IF(W59="","",VLOOKUP(W59,【記載例2】!$C$6:$L$47,10,FALSE))</f>
        <v>8</v>
      </c>
      <c r="X60" s="329" t="str">
        <f>IF(X59="","",VLOOKUP(X59,【記載例2】!$C$6:$L$47,10,FALSE))</f>
        <v/>
      </c>
      <c r="Y60" s="329">
        <f>IF(Y59="","",VLOOKUP(Y59,【記載例2】!$C$6:$L$47,10,FALSE))</f>
        <v>8</v>
      </c>
      <c r="Z60" s="329">
        <f>IF(Z59="","",VLOOKUP(Z59,【記載例2】!$C$6:$L$47,10,FALSE))</f>
        <v>8</v>
      </c>
      <c r="AA60" s="329">
        <f>IF(AA59="","",VLOOKUP(AA59,【記載例2】!$C$6:$L$47,10,FALSE))</f>
        <v>8</v>
      </c>
      <c r="AB60" s="329">
        <f>IF(AB59="","",VLOOKUP(AB59,【記載例2】!$C$6:$L$47,10,FALSE))</f>
        <v>7.9999999999999982</v>
      </c>
      <c r="AC60" s="330" t="str">
        <f>IF(AC59="","",VLOOKUP(AC59,【記載例2】!$C$6:$L$47,10,FALSE))</f>
        <v/>
      </c>
      <c r="AD60" s="328">
        <f>IF(AD59="","",VLOOKUP(AD59,【記載例2】!$C$6:$L$47,10,FALSE))</f>
        <v>7.9999999999999982</v>
      </c>
      <c r="AE60" s="329">
        <f>IF(AE59="","",VLOOKUP(AE59,【記載例2】!$C$6:$L$47,10,FALSE))</f>
        <v>8</v>
      </c>
      <c r="AF60" s="329" t="str">
        <f>IF(AF59="","",VLOOKUP(AF59,【記載例2】!$C$6:$L$47,10,FALSE))</f>
        <v/>
      </c>
      <c r="AG60" s="329">
        <f>IF(AG59="","",VLOOKUP(AG59,【記載例2】!$C$6:$L$47,10,FALSE))</f>
        <v>8</v>
      </c>
      <c r="AH60" s="329">
        <f>IF(AH59="","",VLOOKUP(AH59,【記載例2】!$C$6:$L$47,10,FALSE))</f>
        <v>8</v>
      </c>
      <c r="AI60" s="329">
        <f>IF(AI59="","",VLOOKUP(AI59,【記載例2】!$C$6:$L$47,10,FALSE))</f>
        <v>8</v>
      </c>
      <c r="AJ60" s="330" t="str">
        <f>IF(AJ59="","",VLOOKUP(AJ59,【記載例2】!$C$6:$L$47,10,FALSE))</f>
        <v/>
      </c>
      <c r="AK60" s="328">
        <f>IF(AK59="","",VLOOKUP(AK59,【記載例2】!$C$6:$L$47,10,FALSE))</f>
        <v>7.9999999999999982</v>
      </c>
      <c r="AL60" s="329">
        <f>IF(AL59="","",VLOOKUP(AL59,【記載例2】!$C$6:$L$47,10,FALSE))</f>
        <v>8</v>
      </c>
      <c r="AM60" s="329" t="str">
        <f>IF(AM59="","",VLOOKUP(AM59,【記載例2】!$C$6:$L$47,10,FALSE))</f>
        <v/>
      </c>
      <c r="AN60" s="329" t="str">
        <f>IF(AN59="","",VLOOKUP(AN59,【記載例2】!$C$6:$L$47,10,FALSE))</f>
        <v/>
      </c>
      <c r="AO60" s="329">
        <f>IF(AO59="","",VLOOKUP(AO59,【記載例2】!$C$6:$L$47,10,FALSE))</f>
        <v>8</v>
      </c>
      <c r="AP60" s="329">
        <f>IF(AP59="","",VLOOKUP(AP59,【記載例2】!$C$6:$L$47,10,FALSE))</f>
        <v>8</v>
      </c>
      <c r="AQ60" s="330">
        <f>IF(AQ59="","",VLOOKUP(AQ59,【記載例2】!$C$6:$L$47,10,FALSE))</f>
        <v>7.9999999999999982</v>
      </c>
      <c r="AR60" s="328">
        <f>IF(AR59="","",VLOOKUP(AR59,【記載例2】!$C$6:$L$47,10,FALSE))</f>
        <v>7.9999999999999982</v>
      </c>
      <c r="AS60" s="329" t="str">
        <f>IF(AS59="","",VLOOKUP(AS59,【記載例2】!$C$6:$L$47,10,FALSE))</f>
        <v/>
      </c>
      <c r="AT60" s="329">
        <f>IF(AT59="","",VLOOKUP(AT59,【記載例2】!$C$6:$L$47,10,FALSE))</f>
        <v>8</v>
      </c>
      <c r="AU60" s="329">
        <f>IF(AU59="","",VLOOKUP(AU59,【記載例2】!$C$6:$L$47,10,FALSE))</f>
        <v>7.9999999999999982</v>
      </c>
      <c r="AV60" s="329" t="str">
        <f>IF(AV59="","",VLOOKUP(AV59,【記載例2】!$C$6:$L$47,10,FALSE))</f>
        <v/>
      </c>
      <c r="AW60" s="329">
        <f>IF(AW59="","",VLOOKUP(AW59,【記載例2】!$C$6:$L$47,10,FALSE))</f>
        <v>8</v>
      </c>
      <c r="AX60" s="330">
        <f>IF(AX59="","",VLOOKUP(AX59,【記載例2】!$C$6:$L$47,10,FALSE))</f>
        <v>8</v>
      </c>
      <c r="AY60" s="328" t="str">
        <f>IF(AY59="","",VLOOKUP(AY59,【記載例2】!$C$6:$L$47,10,FALSE))</f>
        <v/>
      </c>
      <c r="AZ60" s="329" t="str">
        <f>IF(AZ59="","",VLOOKUP(AZ59,【記載例2】!$C$6:$L$47,10,FALSE))</f>
        <v/>
      </c>
      <c r="BA60" s="329" t="str">
        <f>IF(BA59="","",VLOOKUP(BA59,【記載例2】!$C$6:$L$47,10,FALSE))</f>
        <v/>
      </c>
      <c r="BB60" s="1004">
        <f>IF($BE$3="４週",SUM(W60:AX60),IF($BE$3="暦月",SUM(W60:BA60),""))</f>
        <v>160</v>
      </c>
      <c r="BC60" s="1005"/>
      <c r="BD60" s="1006">
        <f>IF($BE$3="４週",BB60/4,IF($BE$3="暦月",(BB60/($BE$8/7)),""))</f>
        <v>40</v>
      </c>
      <c r="BE60" s="1005"/>
      <c r="BF60" s="1001"/>
      <c r="BG60" s="1002"/>
      <c r="BH60" s="1002"/>
      <c r="BI60" s="1002"/>
      <c r="BJ60" s="1003"/>
    </row>
    <row r="61" spans="2:62" ht="20.25" customHeight="1">
      <c r="B61" s="970">
        <f>B59+1</f>
        <v>23</v>
      </c>
      <c r="C61" s="972" t="s">
        <v>621</v>
      </c>
      <c r="D61" s="973"/>
      <c r="E61" s="323"/>
      <c r="F61" s="324"/>
      <c r="G61" s="323"/>
      <c r="H61" s="324"/>
      <c r="I61" s="976" t="s">
        <v>679</v>
      </c>
      <c r="J61" s="977"/>
      <c r="K61" s="980" t="s">
        <v>680</v>
      </c>
      <c r="L61" s="981"/>
      <c r="M61" s="981"/>
      <c r="N61" s="973"/>
      <c r="O61" s="984" t="s">
        <v>774</v>
      </c>
      <c r="P61" s="985"/>
      <c r="Q61" s="985"/>
      <c r="R61" s="985"/>
      <c r="S61" s="986"/>
      <c r="T61" s="343" t="s">
        <v>682</v>
      </c>
      <c r="U61" s="344"/>
      <c r="V61" s="345"/>
      <c r="W61" s="336" t="s">
        <v>751</v>
      </c>
      <c r="X61" s="337" t="s">
        <v>775</v>
      </c>
      <c r="Y61" s="337"/>
      <c r="Z61" s="337" t="s">
        <v>752</v>
      </c>
      <c r="AA61" s="337" t="s">
        <v>767</v>
      </c>
      <c r="AB61" s="337"/>
      <c r="AC61" s="338" t="s">
        <v>776</v>
      </c>
      <c r="AD61" s="336" t="s">
        <v>775</v>
      </c>
      <c r="AE61" s="337" t="s">
        <v>775</v>
      </c>
      <c r="AF61" s="337" t="s">
        <v>777</v>
      </c>
      <c r="AG61" s="337"/>
      <c r="AH61" s="337" t="s">
        <v>724</v>
      </c>
      <c r="AI61" s="337" t="s">
        <v>778</v>
      </c>
      <c r="AJ61" s="338"/>
      <c r="AK61" s="336" t="s">
        <v>753</v>
      </c>
      <c r="AL61" s="337"/>
      <c r="AM61" s="337" t="s">
        <v>775</v>
      </c>
      <c r="AN61" s="337" t="s">
        <v>727</v>
      </c>
      <c r="AO61" s="337"/>
      <c r="AP61" s="337" t="s">
        <v>758</v>
      </c>
      <c r="AQ61" s="338" t="s">
        <v>767</v>
      </c>
      <c r="AR61" s="336" t="s">
        <v>775</v>
      </c>
      <c r="AS61" s="337" t="s">
        <v>777</v>
      </c>
      <c r="AT61" s="337"/>
      <c r="AU61" s="337" t="s">
        <v>775</v>
      </c>
      <c r="AV61" s="337" t="s">
        <v>738</v>
      </c>
      <c r="AW61" s="337"/>
      <c r="AX61" s="338" t="s">
        <v>752</v>
      </c>
      <c r="AY61" s="336"/>
      <c r="AZ61" s="337"/>
      <c r="BA61" s="339"/>
      <c r="BB61" s="990"/>
      <c r="BC61" s="991"/>
      <c r="BD61" s="949"/>
      <c r="BE61" s="950"/>
      <c r="BF61" s="951"/>
      <c r="BG61" s="952"/>
      <c r="BH61" s="952"/>
      <c r="BI61" s="952"/>
      <c r="BJ61" s="953"/>
    </row>
    <row r="62" spans="2:62" ht="20.25" customHeight="1">
      <c r="B62" s="993"/>
      <c r="C62" s="1007"/>
      <c r="D62" s="1008"/>
      <c r="E62" s="323"/>
      <c r="F62" s="324" t="str">
        <f>C61</f>
        <v>介護職員</v>
      </c>
      <c r="G62" s="323"/>
      <c r="H62" s="324" t="str">
        <f>I61</f>
        <v>A</v>
      </c>
      <c r="I62" s="1009"/>
      <c r="J62" s="1010"/>
      <c r="K62" s="1011"/>
      <c r="L62" s="1012"/>
      <c r="M62" s="1012"/>
      <c r="N62" s="1008"/>
      <c r="O62" s="984"/>
      <c r="P62" s="985"/>
      <c r="Q62" s="985"/>
      <c r="R62" s="985"/>
      <c r="S62" s="986"/>
      <c r="T62" s="340" t="s">
        <v>687</v>
      </c>
      <c r="U62" s="341"/>
      <c r="V62" s="342"/>
      <c r="W62" s="328">
        <f>IF(W61="","",VLOOKUP(W61,【記載例2】!$C$6:$L$47,10,FALSE))</f>
        <v>7.9999999999999982</v>
      </c>
      <c r="X62" s="329">
        <f>IF(X61="","",VLOOKUP(X61,【記載例2】!$C$6:$L$47,10,FALSE))</f>
        <v>8</v>
      </c>
      <c r="Y62" s="329" t="str">
        <f>IF(Y61="","",VLOOKUP(Y61,【記載例2】!$C$6:$L$47,10,FALSE))</f>
        <v/>
      </c>
      <c r="Z62" s="329">
        <f>IF(Z61="","",VLOOKUP(Z61,【記載例2】!$C$6:$L$47,10,FALSE))</f>
        <v>8</v>
      </c>
      <c r="AA62" s="329">
        <f>IF(AA61="","",VLOOKUP(AA61,【記載例2】!$C$6:$L$47,10,FALSE))</f>
        <v>8</v>
      </c>
      <c r="AB62" s="329" t="str">
        <f>IF(AB61="","",VLOOKUP(AB61,【記載例2】!$C$6:$L$47,10,FALSE))</f>
        <v/>
      </c>
      <c r="AC62" s="330">
        <f>IF(AC61="","",VLOOKUP(AC61,【記載例2】!$C$6:$L$47,10,FALSE))</f>
        <v>7.9999999999999982</v>
      </c>
      <c r="AD62" s="328">
        <f>IF(AD61="","",VLOOKUP(AD61,【記載例2】!$C$6:$L$47,10,FALSE))</f>
        <v>8</v>
      </c>
      <c r="AE62" s="329">
        <f>IF(AE61="","",VLOOKUP(AE61,【記載例2】!$C$6:$L$47,10,FALSE))</f>
        <v>8</v>
      </c>
      <c r="AF62" s="329">
        <f>IF(AF61="","",VLOOKUP(AF61,【記載例2】!$C$6:$L$47,10,FALSE))</f>
        <v>7.9999999999999982</v>
      </c>
      <c r="AG62" s="329" t="str">
        <f>IF(AG61="","",VLOOKUP(AG61,【記載例2】!$C$6:$L$47,10,FALSE))</f>
        <v/>
      </c>
      <c r="AH62" s="329">
        <f>IF(AH61="","",VLOOKUP(AH61,【記載例2】!$C$6:$L$47,10,FALSE))</f>
        <v>8</v>
      </c>
      <c r="AI62" s="329">
        <f>IF(AI61="","",VLOOKUP(AI61,【記載例2】!$C$6:$L$47,10,FALSE))</f>
        <v>8</v>
      </c>
      <c r="AJ62" s="330" t="str">
        <f>IF(AJ61="","",VLOOKUP(AJ61,【記載例2】!$C$6:$L$47,10,FALSE))</f>
        <v/>
      </c>
      <c r="AK62" s="328">
        <f>IF(AK61="","",VLOOKUP(AK61,【記載例2】!$C$6:$L$47,10,FALSE))</f>
        <v>8</v>
      </c>
      <c r="AL62" s="329" t="str">
        <f>IF(AL61="","",VLOOKUP(AL61,【記載例2】!$C$6:$L$47,10,FALSE))</f>
        <v/>
      </c>
      <c r="AM62" s="329">
        <f>IF(AM61="","",VLOOKUP(AM61,【記載例2】!$C$6:$L$47,10,FALSE))</f>
        <v>8</v>
      </c>
      <c r="AN62" s="329">
        <f>IF(AN61="","",VLOOKUP(AN61,【記載例2】!$C$6:$L$47,10,FALSE))</f>
        <v>8</v>
      </c>
      <c r="AO62" s="329" t="str">
        <f>IF(AO61="","",VLOOKUP(AO61,【記載例2】!$C$6:$L$47,10,FALSE))</f>
        <v/>
      </c>
      <c r="AP62" s="329">
        <f>IF(AP61="","",VLOOKUP(AP61,【記載例2】!$C$6:$L$47,10,FALSE))</f>
        <v>8</v>
      </c>
      <c r="AQ62" s="330">
        <f>IF(AQ61="","",VLOOKUP(AQ61,【記載例2】!$C$6:$L$47,10,FALSE))</f>
        <v>8</v>
      </c>
      <c r="AR62" s="328">
        <f>IF(AR61="","",VLOOKUP(AR61,【記載例2】!$C$6:$L$47,10,FALSE))</f>
        <v>8</v>
      </c>
      <c r="AS62" s="329">
        <f>IF(AS61="","",VLOOKUP(AS61,【記載例2】!$C$6:$L$47,10,FALSE))</f>
        <v>7.9999999999999982</v>
      </c>
      <c r="AT62" s="329" t="str">
        <f>IF(AT61="","",VLOOKUP(AT61,【記載例2】!$C$6:$L$47,10,FALSE))</f>
        <v/>
      </c>
      <c r="AU62" s="329">
        <f>IF(AU61="","",VLOOKUP(AU61,【記載例2】!$C$6:$L$47,10,FALSE))</f>
        <v>8</v>
      </c>
      <c r="AV62" s="329">
        <f>IF(AV61="","",VLOOKUP(AV61,【記載例2】!$C$6:$L$47,10,FALSE))</f>
        <v>8</v>
      </c>
      <c r="AW62" s="329" t="str">
        <f>IF(AW61="","",VLOOKUP(AW61,【記載例2】!$C$6:$L$47,10,FALSE))</f>
        <v/>
      </c>
      <c r="AX62" s="330">
        <f>IF(AX61="","",VLOOKUP(AX61,【記載例2】!$C$6:$L$47,10,FALSE))</f>
        <v>8</v>
      </c>
      <c r="AY62" s="328" t="str">
        <f>IF(AY61="","",VLOOKUP(AY61,【記載例2】!$C$6:$L$47,10,FALSE))</f>
        <v/>
      </c>
      <c r="AZ62" s="329" t="str">
        <f>IF(AZ61="","",VLOOKUP(AZ61,【記載例2】!$C$6:$L$47,10,FALSE))</f>
        <v/>
      </c>
      <c r="BA62" s="329" t="str">
        <f>IF(BA61="","",VLOOKUP(BA61,【記載例2】!$C$6:$L$47,10,FALSE))</f>
        <v/>
      </c>
      <c r="BB62" s="1004">
        <f>IF($BE$3="４週",SUM(W62:AX62),IF($BE$3="暦月",SUM(W62:BA62),""))</f>
        <v>160</v>
      </c>
      <c r="BC62" s="1005"/>
      <c r="BD62" s="1006">
        <f>IF($BE$3="４週",BB62/4,IF($BE$3="暦月",(BB62/($BE$8/7)),""))</f>
        <v>40</v>
      </c>
      <c r="BE62" s="1005"/>
      <c r="BF62" s="1001"/>
      <c r="BG62" s="1002"/>
      <c r="BH62" s="1002"/>
      <c r="BI62" s="1002"/>
      <c r="BJ62" s="1003"/>
    </row>
    <row r="63" spans="2:62" ht="20.25" customHeight="1">
      <c r="B63" s="970">
        <f>B61+1</f>
        <v>24</v>
      </c>
      <c r="C63" s="972" t="s">
        <v>621</v>
      </c>
      <c r="D63" s="973"/>
      <c r="E63" s="323"/>
      <c r="F63" s="324"/>
      <c r="G63" s="323"/>
      <c r="H63" s="324"/>
      <c r="I63" s="976" t="s">
        <v>739</v>
      </c>
      <c r="J63" s="977"/>
      <c r="K63" s="980" t="s">
        <v>680</v>
      </c>
      <c r="L63" s="981"/>
      <c r="M63" s="981"/>
      <c r="N63" s="973"/>
      <c r="O63" s="984" t="s">
        <v>779</v>
      </c>
      <c r="P63" s="985"/>
      <c r="Q63" s="985"/>
      <c r="R63" s="985"/>
      <c r="S63" s="986"/>
      <c r="T63" s="343" t="s">
        <v>682</v>
      </c>
      <c r="U63" s="344"/>
      <c r="V63" s="345"/>
      <c r="W63" s="336"/>
      <c r="X63" s="337" t="s">
        <v>777</v>
      </c>
      <c r="Y63" s="337" t="s">
        <v>727</v>
      </c>
      <c r="Z63" s="337"/>
      <c r="AA63" s="337" t="s">
        <v>727</v>
      </c>
      <c r="AB63" s="337" t="s">
        <v>775</v>
      </c>
      <c r="AC63" s="338"/>
      <c r="AD63" s="336"/>
      <c r="AE63" s="337" t="s">
        <v>751</v>
      </c>
      <c r="AF63" s="337" t="s">
        <v>727</v>
      </c>
      <c r="AG63" s="337" t="s">
        <v>775</v>
      </c>
      <c r="AH63" s="337"/>
      <c r="AI63" s="337"/>
      <c r="AJ63" s="338" t="s">
        <v>726</v>
      </c>
      <c r="AK63" s="336"/>
      <c r="AL63" s="337"/>
      <c r="AM63" s="337" t="s">
        <v>777</v>
      </c>
      <c r="AN63" s="337" t="s">
        <v>777</v>
      </c>
      <c r="AO63" s="337" t="s">
        <v>727</v>
      </c>
      <c r="AP63" s="337"/>
      <c r="AQ63" s="338" t="s">
        <v>775</v>
      </c>
      <c r="AR63" s="336"/>
      <c r="AS63" s="337" t="s">
        <v>768</v>
      </c>
      <c r="AT63" s="337" t="s">
        <v>727</v>
      </c>
      <c r="AU63" s="337"/>
      <c r="AV63" s="337" t="s">
        <v>775</v>
      </c>
      <c r="AW63" s="337" t="s">
        <v>777</v>
      </c>
      <c r="AX63" s="338"/>
      <c r="AY63" s="336"/>
      <c r="AZ63" s="337"/>
      <c r="BA63" s="339"/>
      <c r="BB63" s="990"/>
      <c r="BC63" s="991"/>
      <c r="BD63" s="949"/>
      <c r="BE63" s="950"/>
      <c r="BF63" s="951"/>
      <c r="BG63" s="952"/>
      <c r="BH63" s="952"/>
      <c r="BI63" s="952"/>
      <c r="BJ63" s="953"/>
    </row>
    <row r="64" spans="2:62" ht="20.25" customHeight="1">
      <c r="B64" s="993"/>
      <c r="C64" s="1007"/>
      <c r="D64" s="1008"/>
      <c r="E64" s="323"/>
      <c r="F64" s="324" t="str">
        <f>C63</f>
        <v>介護職員</v>
      </c>
      <c r="G64" s="323"/>
      <c r="H64" s="324" t="str">
        <f>I63</f>
        <v>C</v>
      </c>
      <c r="I64" s="1009"/>
      <c r="J64" s="1010"/>
      <c r="K64" s="1011"/>
      <c r="L64" s="1012"/>
      <c r="M64" s="1012"/>
      <c r="N64" s="1008"/>
      <c r="O64" s="984"/>
      <c r="P64" s="985"/>
      <c r="Q64" s="985"/>
      <c r="R64" s="985"/>
      <c r="S64" s="986"/>
      <c r="T64" s="340" t="s">
        <v>687</v>
      </c>
      <c r="U64" s="341"/>
      <c r="V64" s="342"/>
      <c r="W64" s="328" t="str">
        <f>IF(W63="","",VLOOKUP(W63,【記載例2】!$C$6:$L$47,10,FALSE))</f>
        <v/>
      </c>
      <c r="X64" s="329">
        <f>IF(X63="","",VLOOKUP(X63,【記載例2】!$C$6:$L$47,10,FALSE))</f>
        <v>7.9999999999999982</v>
      </c>
      <c r="Y64" s="329">
        <f>IF(Y63="","",VLOOKUP(Y63,【記載例2】!$C$6:$L$47,10,FALSE))</f>
        <v>8</v>
      </c>
      <c r="Z64" s="329" t="str">
        <f>IF(Z63="","",VLOOKUP(Z63,【記載例2】!$C$6:$L$47,10,FALSE))</f>
        <v/>
      </c>
      <c r="AA64" s="329">
        <f>IF(AA63="","",VLOOKUP(AA63,【記載例2】!$C$6:$L$47,10,FALSE))</f>
        <v>8</v>
      </c>
      <c r="AB64" s="329">
        <f>IF(AB63="","",VLOOKUP(AB63,【記載例2】!$C$6:$L$47,10,FALSE))</f>
        <v>8</v>
      </c>
      <c r="AC64" s="330" t="str">
        <f>IF(AC63="","",VLOOKUP(AC63,【記載例2】!$C$6:$L$47,10,FALSE))</f>
        <v/>
      </c>
      <c r="AD64" s="328" t="str">
        <f>IF(AD63="","",VLOOKUP(AD63,【記載例2】!$C$6:$L$47,10,FALSE))</f>
        <v/>
      </c>
      <c r="AE64" s="329">
        <f>IF(AE63="","",VLOOKUP(AE63,【記載例2】!$C$6:$L$47,10,FALSE))</f>
        <v>7.9999999999999982</v>
      </c>
      <c r="AF64" s="329">
        <f>IF(AF63="","",VLOOKUP(AF63,【記載例2】!$C$6:$L$47,10,FALSE))</f>
        <v>8</v>
      </c>
      <c r="AG64" s="329">
        <f>IF(AG63="","",VLOOKUP(AG63,【記載例2】!$C$6:$L$47,10,FALSE))</f>
        <v>8</v>
      </c>
      <c r="AH64" s="329" t="str">
        <f>IF(AH63="","",VLOOKUP(AH63,【記載例2】!$C$6:$L$47,10,FALSE))</f>
        <v/>
      </c>
      <c r="AI64" s="329" t="str">
        <f>IF(AI63="","",VLOOKUP(AI63,【記載例2】!$C$6:$L$47,10,FALSE))</f>
        <v/>
      </c>
      <c r="AJ64" s="330">
        <f>IF(AJ63="","",VLOOKUP(AJ63,【記載例2】!$C$6:$L$47,10,FALSE))</f>
        <v>7.9999999999999982</v>
      </c>
      <c r="AK64" s="328" t="str">
        <f>IF(AK63="","",VLOOKUP(AK63,【記載例2】!$C$6:$L$47,10,FALSE))</f>
        <v/>
      </c>
      <c r="AL64" s="329" t="str">
        <f>IF(AL63="","",VLOOKUP(AL63,【記載例2】!$C$6:$L$47,10,FALSE))</f>
        <v/>
      </c>
      <c r="AM64" s="329">
        <f>IF(AM63="","",VLOOKUP(AM63,【記載例2】!$C$6:$L$47,10,FALSE))</f>
        <v>7.9999999999999982</v>
      </c>
      <c r="AN64" s="329">
        <f>IF(AN63="","",VLOOKUP(AN63,【記載例2】!$C$6:$L$47,10,FALSE))</f>
        <v>7.9999999999999982</v>
      </c>
      <c r="AO64" s="329">
        <f>IF(AO63="","",VLOOKUP(AO63,【記載例2】!$C$6:$L$47,10,FALSE))</f>
        <v>8</v>
      </c>
      <c r="AP64" s="329" t="str">
        <f>IF(AP63="","",VLOOKUP(AP63,【記載例2】!$C$6:$L$47,10,FALSE))</f>
        <v/>
      </c>
      <c r="AQ64" s="330">
        <f>IF(AQ63="","",VLOOKUP(AQ63,【記載例2】!$C$6:$L$47,10,FALSE))</f>
        <v>8</v>
      </c>
      <c r="AR64" s="328" t="str">
        <f>IF(AR63="","",VLOOKUP(AR63,【記載例2】!$C$6:$L$47,10,FALSE))</f>
        <v/>
      </c>
      <c r="AS64" s="329">
        <f>IF(AS63="","",VLOOKUP(AS63,【記載例2】!$C$6:$L$47,10,FALSE))</f>
        <v>8</v>
      </c>
      <c r="AT64" s="329">
        <f>IF(AT63="","",VLOOKUP(AT63,【記載例2】!$C$6:$L$47,10,FALSE))</f>
        <v>8</v>
      </c>
      <c r="AU64" s="329" t="str">
        <f>IF(AU63="","",VLOOKUP(AU63,【記載例2】!$C$6:$L$47,10,FALSE))</f>
        <v/>
      </c>
      <c r="AV64" s="329">
        <f>IF(AV63="","",VLOOKUP(AV63,【記載例2】!$C$6:$L$47,10,FALSE))</f>
        <v>8</v>
      </c>
      <c r="AW64" s="329">
        <f>IF(AW63="","",VLOOKUP(AW63,【記載例2】!$C$6:$L$47,10,FALSE))</f>
        <v>7.9999999999999982</v>
      </c>
      <c r="AX64" s="330" t="str">
        <f>IF(AX63="","",VLOOKUP(AX63,【記載例2】!$C$6:$L$47,10,FALSE))</f>
        <v/>
      </c>
      <c r="AY64" s="328" t="str">
        <f>IF(AY63="","",VLOOKUP(AY63,【記載例2】!$C$6:$L$47,10,FALSE))</f>
        <v/>
      </c>
      <c r="AZ64" s="329" t="str">
        <f>IF(AZ63="","",VLOOKUP(AZ63,【記載例2】!$C$6:$L$47,10,FALSE))</f>
        <v/>
      </c>
      <c r="BA64" s="329" t="str">
        <f>IF(BA63="","",VLOOKUP(BA63,【記載例2】!$C$6:$L$47,10,FALSE))</f>
        <v/>
      </c>
      <c r="BB64" s="1004">
        <f>IF($BE$3="４週",SUM(W64:AX64),IF($BE$3="暦月",SUM(W64:BA64),""))</f>
        <v>128</v>
      </c>
      <c r="BC64" s="1005"/>
      <c r="BD64" s="1006">
        <f>IF($BE$3="４週",BB64/4,IF($BE$3="暦月",(BB64/($BE$8/7)),""))</f>
        <v>32</v>
      </c>
      <c r="BE64" s="1005"/>
      <c r="BF64" s="1001"/>
      <c r="BG64" s="1002"/>
      <c r="BH64" s="1002"/>
      <c r="BI64" s="1002"/>
      <c r="BJ64" s="1003"/>
    </row>
    <row r="65" spans="2:62" ht="20.25" customHeight="1">
      <c r="B65" s="970">
        <f>B63+1</f>
        <v>25</v>
      </c>
      <c r="C65" s="972" t="s">
        <v>621</v>
      </c>
      <c r="D65" s="973"/>
      <c r="E65" s="323"/>
      <c r="F65" s="324"/>
      <c r="G65" s="323"/>
      <c r="H65" s="324"/>
      <c r="I65" s="976" t="s">
        <v>679</v>
      </c>
      <c r="J65" s="977"/>
      <c r="K65" s="980" t="s">
        <v>721</v>
      </c>
      <c r="L65" s="981"/>
      <c r="M65" s="981"/>
      <c r="N65" s="973"/>
      <c r="O65" s="984" t="s">
        <v>780</v>
      </c>
      <c r="P65" s="985"/>
      <c r="Q65" s="985"/>
      <c r="R65" s="985"/>
      <c r="S65" s="986"/>
      <c r="T65" s="343" t="s">
        <v>682</v>
      </c>
      <c r="U65" s="344"/>
      <c r="V65" s="345"/>
      <c r="W65" s="336" t="s">
        <v>775</v>
      </c>
      <c r="X65" s="337" t="s">
        <v>775</v>
      </c>
      <c r="Y65" s="337"/>
      <c r="Z65" s="337"/>
      <c r="AA65" s="337" t="s">
        <v>781</v>
      </c>
      <c r="AB65" s="337" t="s">
        <v>748</v>
      </c>
      <c r="AC65" s="338" t="s">
        <v>726</v>
      </c>
      <c r="AD65" s="336" t="s">
        <v>726</v>
      </c>
      <c r="AE65" s="337"/>
      <c r="AF65" s="337" t="s">
        <v>775</v>
      </c>
      <c r="AG65" s="337" t="s">
        <v>775</v>
      </c>
      <c r="AH65" s="337"/>
      <c r="AI65" s="337" t="s">
        <v>782</v>
      </c>
      <c r="AJ65" s="338" t="s">
        <v>725</v>
      </c>
      <c r="AK65" s="336" t="s">
        <v>726</v>
      </c>
      <c r="AL65" s="337" t="s">
        <v>777</v>
      </c>
      <c r="AM65" s="337"/>
      <c r="AN65" s="337" t="s">
        <v>775</v>
      </c>
      <c r="AO65" s="337"/>
      <c r="AP65" s="337"/>
      <c r="AQ65" s="338" t="s">
        <v>781</v>
      </c>
      <c r="AR65" s="336" t="s">
        <v>778</v>
      </c>
      <c r="AS65" s="337" t="s">
        <v>726</v>
      </c>
      <c r="AT65" s="337" t="s">
        <v>743</v>
      </c>
      <c r="AU65" s="337"/>
      <c r="AV65" s="337" t="s">
        <v>726</v>
      </c>
      <c r="AW65" s="337" t="s">
        <v>775</v>
      </c>
      <c r="AX65" s="338" t="s">
        <v>727</v>
      </c>
      <c r="AY65" s="336"/>
      <c r="AZ65" s="337"/>
      <c r="BA65" s="339"/>
      <c r="BB65" s="990"/>
      <c r="BC65" s="991"/>
      <c r="BD65" s="949"/>
      <c r="BE65" s="950"/>
      <c r="BF65" s="951"/>
      <c r="BG65" s="952"/>
      <c r="BH65" s="952"/>
      <c r="BI65" s="952"/>
      <c r="BJ65" s="953"/>
    </row>
    <row r="66" spans="2:62" ht="20.25" customHeight="1">
      <c r="B66" s="993"/>
      <c r="C66" s="1007"/>
      <c r="D66" s="1008"/>
      <c r="E66" s="323"/>
      <c r="F66" s="324" t="str">
        <f>C65</f>
        <v>介護職員</v>
      </c>
      <c r="G66" s="323"/>
      <c r="H66" s="324" t="str">
        <f>I65</f>
        <v>A</v>
      </c>
      <c r="I66" s="1009"/>
      <c r="J66" s="1010"/>
      <c r="K66" s="1011"/>
      <c r="L66" s="1012"/>
      <c r="M66" s="1012"/>
      <c r="N66" s="1008"/>
      <c r="O66" s="984"/>
      <c r="P66" s="985"/>
      <c r="Q66" s="985"/>
      <c r="R66" s="985"/>
      <c r="S66" s="986"/>
      <c r="T66" s="340" t="s">
        <v>687</v>
      </c>
      <c r="U66" s="341"/>
      <c r="V66" s="342"/>
      <c r="W66" s="328">
        <f>IF(W65="","",VLOOKUP(W65,【記載例2】!$C$6:$L$47,10,FALSE))</f>
        <v>8</v>
      </c>
      <c r="X66" s="329">
        <f>IF(X65="","",VLOOKUP(X65,【記載例2】!$C$6:$L$47,10,FALSE))</f>
        <v>8</v>
      </c>
      <c r="Y66" s="329" t="str">
        <f>IF(Y65="","",VLOOKUP(Y65,【記載例2】!$C$6:$L$47,10,FALSE))</f>
        <v/>
      </c>
      <c r="Z66" s="329" t="str">
        <f>IF(Z65="","",VLOOKUP(Z65,【記載例2】!$C$6:$L$47,10,FALSE))</f>
        <v/>
      </c>
      <c r="AA66" s="329">
        <f>IF(AA65="","",VLOOKUP(AA65,【記載例2】!$C$6:$L$47,10,FALSE))</f>
        <v>8</v>
      </c>
      <c r="AB66" s="329">
        <f>IF(AB65="","",VLOOKUP(AB65,【記載例2】!$C$6:$L$47,10,FALSE))</f>
        <v>8</v>
      </c>
      <c r="AC66" s="330">
        <f>IF(AC65="","",VLOOKUP(AC65,【記載例2】!$C$6:$L$47,10,FALSE))</f>
        <v>7.9999999999999982</v>
      </c>
      <c r="AD66" s="328">
        <f>IF(AD65="","",VLOOKUP(AD65,【記載例2】!$C$6:$L$47,10,FALSE))</f>
        <v>7.9999999999999982</v>
      </c>
      <c r="AE66" s="329" t="str">
        <f>IF(AE65="","",VLOOKUP(AE65,【記載例2】!$C$6:$L$47,10,FALSE))</f>
        <v/>
      </c>
      <c r="AF66" s="329">
        <f>IF(AF65="","",VLOOKUP(AF65,【記載例2】!$C$6:$L$47,10,FALSE))</f>
        <v>8</v>
      </c>
      <c r="AG66" s="329">
        <f>IF(AG65="","",VLOOKUP(AG65,【記載例2】!$C$6:$L$47,10,FALSE))</f>
        <v>8</v>
      </c>
      <c r="AH66" s="329" t="str">
        <f>IF(AH65="","",VLOOKUP(AH65,【記載例2】!$C$6:$L$47,10,FALSE))</f>
        <v/>
      </c>
      <c r="AI66" s="329">
        <f>IF(AI65="","",VLOOKUP(AI65,【記載例2】!$C$6:$L$47,10,FALSE))</f>
        <v>8</v>
      </c>
      <c r="AJ66" s="330">
        <f>IF(AJ65="","",VLOOKUP(AJ65,【記載例2】!$C$6:$L$47,10,FALSE))</f>
        <v>8</v>
      </c>
      <c r="AK66" s="328">
        <f>IF(AK65="","",VLOOKUP(AK65,【記載例2】!$C$6:$L$47,10,FALSE))</f>
        <v>7.9999999999999982</v>
      </c>
      <c r="AL66" s="329">
        <f>IF(AL65="","",VLOOKUP(AL65,【記載例2】!$C$6:$L$47,10,FALSE))</f>
        <v>7.9999999999999982</v>
      </c>
      <c r="AM66" s="329" t="str">
        <f>IF(AM65="","",VLOOKUP(AM65,【記載例2】!$C$6:$L$47,10,FALSE))</f>
        <v/>
      </c>
      <c r="AN66" s="329">
        <f>IF(AN65="","",VLOOKUP(AN65,【記載例2】!$C$6:$L$47,10,FALSE))</f>
        <v>8</v>
      </c>
      <c r="AO66" s="329" t="str">
        <f>IF(AO65="","",VLOOKUP(AO65,【記載例2】!$C$6:$L$47,10,FALSE))</f>
        <v/>
      </c>
      <c r="AP66" s="329" t="str">
        <f>IF(AP65="","",VLOOKUP(AP65,【記載例2】!$C$6:$L$47,10,FALSE))</f>
        <v/>
      </c>
      <c r="AQ66" s="330">
        <f>IF(AQ65="","",VLOOKUP(AQ65,【記載例2】!$C$6:$L$47,10,FALSE))</f>
        <v>8</v>
      </c>
      <c r="AR66" s="328">
        <f>IF(AR65="","",VLOOKUP(AR65,【記載例2】!$C$6:$L$47,10,FALSE))</f>
        <v>8</v>
      </c>
      <c r="AS66" s="329">
        <f>IF(AS65="","",VLOOKUP(AS65,【記載例2】!$C$6:$L$47,10,FALSE))</f>
        <v>7.9999999999999982</v>
      </c>
      <c r="AT66" s="329">
        <f>IF(AT65="","",VLOOKUP(AT65,【記載例2】!$C$6:$L$47,10,FALSE))</f>
        <v>7.9999999999999982</v>
      </c>
      <c r="AU66" s="329" t="str">
        <f>IF(AU65="","",VLOOKUP(AU65,【記載例2】!$C$6:$L$47,10,FALSE))</f>
        <v/>
      </c>
      <c r="AV66" s="329">
        <f>IF(AV65="","",VLOOKUP(AV65,【記載例2】!$C$6:$L$47,10,FALSE))</f>
        <v>7.9999999999999982</v>
      </c>
      <c r="AW66" s="329">
        <f>IF(AW65="","",VLOOKUP(AW65,【記載例2】!$C$6:$L$47,10,FALSE))</f>
        <v>8</v>
      </c>
      <c r="AX66" s="330">
        <f>IF(AX65="","",VLOOKUP(AX65,【記載例2】!$C$6:$L$47,10,FALSE))</f>
        <v>8</v>
      </c>
      <c r="AY66" s="328" t="str">
        <f>IF(AY65="","",VLOOKUP(AY65,【記載例2】!$C$6:$L$47,10,FALSE))</f>
        <v/>
      </c>
      <c r="AZ66" s="329" t="str">
        <f>IF(AZ65="","",VLOOKUP(AZ65,【記載例2】!$C$6:$L$47,10,FALSE))</f>
        <v/>
      </c>
      <c r="BA66" s="329" t="str">
        <f>IF(BA65="","",VLOOKUP(BA65,【記載例2】!$C$6:$L$47,10,FALSE))</f>
        <v/>
      </c>
      <c r="BB66" s="1004">
        <f>IF($BE$3="４週",SUM(W66:AX66),IF($BE$3="暦月",SUM(W66:BA66),""))</f>
        <v>160</v>
      </c>
      <c r="BC66" s="1005"/>
      <c r="BD66" s="1006">
        <f>IF($BE$3="４週",BB66/4,IF($BE$3="暦月",(BB66/($BE$8/7)),""))</f>
        <v>40</v>
      </c>
      <c r="BE66" s="1005"/>
      <c r="BF66" s="1001"/>
      <c r="BG66" s="1002"/>
      <c r="BH66" s="1002"/>
      <c r="BI66" s="1002"/>
      <c r="BJ66" s="1003"/>
    </row>
    <row r="67" spans="2:62" ht="20.25" customHeight="1">
      <c r="B67" s="970">
        <f>B65+1</f>
        <v>26</v>
      </c>
      <c r="C67" s="972" t="s">
        <v>621</v>
      </c>
      <c r="D67" s="973"/>
      <c r="E67" s="323"/>
      <c r="F67" s="324"/>
      <c r="G67" s="323"/>
      <c r="H67" s="324"/>
      <c r="I67" s="976" t="s">
        <v>679</v>
      </c>
      <c r="J67" s="977"/>
      <c r="K67" s="980" t="s">
        <v>680</v>
      </c>
      <c r="L67" s="981"/>
      <c r="M67" s="981"/>
      <c r="N67" s="973"/>
      <c r="O67" s="984" t="s">
        <v>783</v>
      </c>
      <c r="P67" s="985"/>
      <c r="Q67" s="985"/>
      <c r="R67" s="985"/>
      <c r="S67" s="986"/>
      <c r="T67" s="343" t="s">
        <v>682</v>
      </c>
      <c r="U67" s="344"/>
      <c r="V67" s="345"/>
      <c r="W67" s="336"/>
      <c r="X67" s="337" t="s">
        <v>777</v>
      </c>
      <c r="Y67" s="337" t="s">
        <v>775</v>
      </c>
      <c r="Z67" s="337" t="s">
        <v>775</v>
      </c>
      <c r="AA67" s="337"/>
      <c r="AB67" s="337" t="s">
        <v>724</v>
      </c>
      <c r="AC67" s="338" t="s">
        <v>778</v>
      </c>
      <c r="AD67" s="336" t="s">
        <v>775</v>
      </c>
      <c r="AE67" s="337"/>
      <c r="AF67" s="337" t="s">
        <v>775</v>
      </c>
      <c r="AG67" s="337" t="s">
        <v>727</v>
      </c>
      <c r="AH67" s="337"/>
      <c r="AI67" s="337"/>
      <c r="AJ67" s="338" t="s">
        <v>781</v>
      </c>
      <c r="AK67" s="336" t="s">
        <v>725</v>
      </c>
      <c r="AL67" s="337" t="s">
        <v>775</v>
      </c>
      <c r="AM67" s="337" t="s">
        <v>727</v>
      </c>
      <c r="AN67" s="337" t="s">
        <v>775</v>
      </c>
      <c r="AO67" s="337" t="s">
        <v>726</v>
      </c>
      <c r="AP67" s="337" t="s">
        <v>726</v>
      </c>
      <c r="AQ67" s="338"/>
      <c r="AR67" s="336" t="s">
        <v>781</v>
      </c>
      <c r="AS67" s="337" t="s">
        <v>725</v>
      </c>
      <c r="AT67" s="337" t="s">
        <v>726</v>
      </c>
      <c r="AU67" s="337" t="s">
        <v>775</v>
      </c>
      <c r="AV67" s="337"/>
      <c r="AW67" s="337"/>
      <c r="AX67" s="338" t="s">
        <v>726</v>
      </c>
      <c r="AY67" s="336"/>
      <c r="AZ67" s="337"/>
      <c r="BA67" s="339"/>
      <c r="BB67" s="990"/>
      <c r="BC67" s="991"/>
      <c r="BD67" s="949"/>
      <c r="BE67" s="950"/>
      <c r="BF67" s="951"/>
      <c r="BG67" s="952"/>
      <c r="BH67" s="952"/>
      <c r="BI67" s="952"/>
      <c r="BJ67" s="953"/>
    </row>
    <row r="68" spans="2:62" ht="20.25" customHeight="1">
      <c r="B68" s="993"/>
      <c r="C68" s="1007"/>
      <c r="D68" s="1008"/>
      <c r="E68" s="323"/>
      <c r="F68" s="324" t="str">
        <f>C67</f>
        <v>介護職員</v>
      </c>
      <c r="G68" s="323"/>
      <c r="H68" s="324" t="str">
        <f>I67</f>
        <v>A</v>
      </c>
      <c r="I68" s="1009"/>
      <c r="J68" s="1010"/>
      <c r="K68" s="1011"/>
      <c r="L68" s="1012"/>
      <c r="M68" s="1012"/>
      <c r="N68" s="1008"/>
      <c r="O68" s="984"/>
      <c r="P68" s="985"/>
      <c r="Q68" s="985"/>
      <c r="R68" s="985"/>
      <c r="S68" s="986"/>
      <c r="T68" s="340" t="s">
        <v>687</v>
      </c>
      <c r="U68" s="341"/>
      <c r="V68" s="342"/>
      <c r="W68" s="328" t="str">
        <f>IF(W67="","",VLOOKUP(W67,【記載例2】!$C$6:$L$47,10,FALSE))</f>
        <v/>
      </c>
      <c r="X68" s="329">
        <f>IF(X67="","",VLOOKUP(X67,【記載例2】!$C$6:$L$47,10,FALSE))</f>
        <v>7.9999999999999982</v>
      </c>
      <c r="Y68" s="329">
        <f>IF(Y67="","",VLOOKUP(Y67,【記載例2】!$C$6:$L$47,10,FALSE))</f>
        <v>8</v>
      </c>
      <c r="Z68" s="329">
        <f>IF(Z67="","",VLOOKUP(Z67,【記載例2】!$C$6:$L$47,10,FALSE))</f>
        <v>8</v>
      </c>
      <c r="AA68" s="329" t="str">
        <f>IF(AA67="","",VLOOKUP(AA67,【記載例2】!$C$6:$L$47,10,FALSE))</f>
        <v/>
      </c>
      <c r="AB68" s="329">
        <f>IF(AB67="","",VLOOKUP(AB67,【記載例2】!$C$6:$L$47,10,FALSE))</f>
        <v>8</v>
      </c>
      <c r="AC68" s="330">
        <f>IF(AC67="","",VLOOKUP(AC67,【記載例2】!$C$6:$L$47,10,FALSE))</f>
        <v>8</v>
      </c>
      <c r="AD68" s="328">
        <f>IF(AD67="","",VLOOKUP(AD67,【記載例2】!$C$6:$L$47,10,FALSE))</f>
        <v>8</v>
      </c>
      <c r="AE68" s="329" t="str">
        <f>IF(AE67="","",VLOOKUP(AE67,【記載例2】!$C$6:$L$47,10,FALSE))</f>
        <v/>
      </c>
      <c r="AF68" s="329">
        <f>IF(AF67="","",VLOOKUP(AF67,【記載例2】!$C$6:$L$47,10,FALSE))</f>
        <v>8</v>
      </c>
      <c r="AG68" s="329">
        <f>IF(AG67="","",VLOOKUP(AG67,【記載例2】!$C$6:$L$47,10,FALSE))</f>
        <v>8</v>
      </c>
      <c r="AH68" s="329" t="str">
        <f>IF(AH67="","",VLOOKUP(AH67,【記載例2】!$C$6:$L$47,10,FALSE))</f>
        <v/>
      </c>
      <c r="AI68" s="329" t="str">
        <f>IF(AI67="","",VLOOKUP(AI67,【記載例2】!$C$6:$L$47,10,FALSE))</f>
        <v/>
      </c>
      <c r="AJ68" s="330">
        <f>IF(AJ67="","",VLOOKUP(AJ67,【記載例2】!$C$6:$L$47,10,FALSE))</f>
        <v>8</v>
      </c>
      <c r="AK68" s="328">
        <f>IF(AK67="","",VLOOKUP(AK67,【記載例2】!$C$6:$L$47,10,FALSE))</f>
        <v>8</v>
      </c>
      <c r="AL68" s="329">
        <f>IF(AL67="","",VLOOKUP(AL67,【記載例2】!$C$6:$L$47,10,FALSE))</f>
        <v>8</v>
      </c>
      <c r="AM68" s="329">
        <f>IF(AM67="","",VLOOKUP(AM67,【記載例2】!$C$6:$L$47,10,FALSE))</f>
        <v>8</v>
      </c>
      <c r="AN68" s="329">
        <f>IF(AN67="","",VLOOKUP(AN67,【記載例2】!$C$6:$L$47,10,FALSE))</f>
        <v>8</v>
      </c>
      <c r="AO68" s="329">
        <f>IF(AO67="","",VLOOKUP(AO67,【記載例2】!$C$6:$L$47,10,FALSE))</f>
        <v>7.9999999999999982</v>
      </c>
      <c r="AP68" s="329">
        <f>IF(AP67="","",VLOOKUP(AP67,【記載例2】!$C$6:$L$47,10,FALSE))</f>
        <v>7.9999999999999982</v>
      </c>
      <c r="AQ68" s="330" t="str">
        <f>IF(AQ67="","",VLOOKUP(AQ67,【記載例2】!$C$6:$L$47,10,FALSE))</f>
        <v/>
      </c>
      <c r="AR68" s="328">
        <f>IF(AR67="","",VLOOKUP(AR67,【記載例2】!$C$6:$L$47,10,FALSE))</f>
        <v>8</v>
      </c>
      <c r="AS68" s="329">
        <f>IF(AS67="","",VLOOKUP(AS67,【記載例2】!$C$6:$L$47,10,FALSE))</f>
        <v>8</v>
      </c>
      <c r="AT68" s="329">
        <f>IF(AT67="","",VLOOKUP(AT67,【記載例2】!$C$6:$L$47,10,FALSE))</f>
        <v>7.9999999999999982</v>
      </c>
      <c r="AU68" s="329">
        <f>IF(AU67="","",VLOOKUP(AU67,【記載例2】!$C$6:$L$47,10,FALSE))</f>
        <v>8</v>
      </c>
      <c r="AV68" s="329" t="str">
        <f>IF(AV67="","",VLOOKUP(AV67,【記載例2】!$C$6:$L$47,10,FALSE))</f>
        <v/>
      </c>
      <c r="AW68" s="329" t="str">
        <f>IF(AW67="","",VLOOKUP(AW67,【記載例2】!$C$6:$L$47,10,FALSE))</f>
        <v/>
      </c>
      <c r="AX68" s="330">
        <f>IF(AX67="","",VLOOKUP(AX67,【記載例2】!$C$6:$L$47,10,FALSE))</f>
        <v>7.9999999999999982</v>
      </c>
      <c r="AY68" s="328" t="str">
        <f>IF(AY67="","",VLOOKUP(AY67,【記載例2】!$C$6:$L$47,10,FALSE))</f>
        <v/>
      </c>
      <c r="AZ68" s="329" t="str">
        <f>IF(AZ67="","",VLOOKUP(AZ67,【記載例2】!$C$6:$L$47,10,FALSE))</f>
        <v/>
      </c>
      <c r="BA68" s="329" t="str">
        <f>IF(BA67="","",VLOOKUP(BA67,【記載例2】!$C$6:$L$47,10,FALSE))</f>
        <v/>
      </c>
      <c r="BB68" s="1004">
        <f>IF($BE$3="４週",SUM(W68:AX68),IF($BE$3="暦月",SUM(W68:BA68),""))</f>
        <v>160</v>
      </c>
      <c r="BC68" s="1005"/>
      <c r="BD68" s="1006">
        <f>IF($BE$3="４週",BB68/4,IF($BE$3="暦月",(BB68/($BE$8/7)),""))</f>
        <v>40</v>
      </c>
      <c r="BE68" s="1005"/>
      <c r="BF68" s="1001"/>
      <c r="BG68" s="1002"/>
      <c r="BH68" s="1002"/>
      <c r="BI68" s="1002"/>
      <c r="BJ68" s="1003"/>
    </row>
    <row r="69" spans="2:62" ht="20.25" customHeight="1">
      <c r="B69" s="970">
        <f>B67+1</f>
        <v>27</v>
      </c>
      <c r="C69" s="972" t="s">
        <v>621</v>
      </c>
      <c r="D69" s="973"/>
      <c r="E69" s="323"/>
      <c r="F69" s="324"/>
      <c r="G69" s="323"/>
      <c r="H69" s="324"/>
      <c r="I69" s="976" t="s">
        <v>679</v>
      </c>
      <c r="J69" s="977"/>
      <c r="K69" s="980" t="s">
        <v>680</v>
      </c>
      <c r="L69" s="981"/>
      <c r="M69" s="981"/>
      <c r="N69" s="973"/>
      <c r="O69" s="984" t="s">
        <v>784</v>
      </c>
      <c r="P69" s="985"/>
      <c r="Q69" s="985"/>
      <c r="R69" s="985"/>
      <c r="S69" s="986"/>
      <c r="T69" s="343" t="s">
        <v>682</v>
      </c>
      <c r="U69" s="344"/>
      <c r="V69" s="345"/>
      <c r="W69" s="336" t="s">
        <v>777</v>
      </c>
      <c r="X69" s="337"/>
      <c r="Y69" s="337" t="s">
        <v>777</v>
      </c>
      <c r="Z69" s="337"/>
      <c r="AA69" s="337" t="s">
        <v>775</v>
      </c>
      <c r="AB69" s="337"/>
      <c r="AC69" s="338" t="s">
        <v>781</v>
      </c>
      <c r="AD69" s="336" t="s">
        <v>778</v>
      </c>
      <c r="AE69" s="337" t="s">
        <v>775</v>
      </c>
      <c r="AF69" s="337" t="s">
        <v>775</v>
      </c>
      <c r="AG69" s="337" t="s">
        <v>777</v>
      </c>
      <c r="AH69" s="337" t="s">
        <v>777</v>
      </c>
      <c r="AI69" s="337"/>
      <c r="AJ69" s="338" t="s">
        <v>775</v>
      </c>
      <c r="AK69" s="336" t="s">
        <v>781</v>
      </c>
      <c r="AL69" s="337" t="s">
        <v>778</v>
      </c>
      <c r="AM69" s="337" t="s">
        <v>777</v>
      </c>
      <c r="AN69" s="337"/>
      <c r="AO69" s="337" t="s">
        <v>775</v>
      </c>
      <c r="AP69" s="337" t="s">
        <v>775</v>
      </c>
      <c r="AQ69" s="338"/>
      <c r="AR69" s="336"/>
      <c r="AS69" s="337" t="s">
        <v>781</v>
      </c>
      <c r="AT69" s="337" t="s">
        <v>778</v>
      </c>
      <c r="AU69" s="337" t="s">
        <v>777</v>
      </c>
      <c r="AV69" s="337" t="s">
        <v>775</v>
      </c>
      <c r="AW69" s="337" t="s">
        <v>775</v>
      </c>
      <c r="AX69" s="338"/>
      <c r="AY69" s="336"/>
      <c r="AZ69" s="337"/>
      <c r="BA69" s="339"/>
      <c r="BB69" s="990"/>
      <c r="BC69" s="991"/>
      <c r="BD69" s="949"/>
      <c r="BE69" s="950"/>
      <c r="BF69" s="951"/>
      <c r="BG69" s="952"/>
      <c r="BH69" s="952"/>
      <c r="BI69" s="952"/>
      <c r="BJ69" s="953"/>
    </row>
    <row r="70" spans="2:62" ht="20.25" customHeight="1">
      <c r="B70" s="993"/>
      <c r="C70" s="1007"/>
      <c r="D70" s="1008"/>
      <c r="E70" s="323"/>
      <c r="F70" s="324" t="str">
        <f>C69</f>
        <v>介護職員</v>
      </c>
      <c r="G70" s="323"/>
      <c r="H70" s="324" t="str">
        <f>I69</f>
        <v>A</v>
      </c>
      <c r="I70" s="1009"/>
      <c r="J70" s="1010"/>
      <c r="K70" s="1011"/>
      <c r="L70" s="1012"/>
      <c r="M70" s="1012"/>
      <c r="N70" s="1008"/>
      <c r="O70" s="984"/>
      <c r="P70" s="985"/>
      <c r="Q70" s="985"/>
      <c r="R70" s="985"/>
      <c r="S70" s="986"/>
      <c r="T70" s="340" t="s">
        <v>687</v>
      </c>
      <c r="U70" s="341"/>
      <c r="V70" s="342"/>
      <c r="W70" s="328">
        <f>IF(W69="","",VLOOKUP(W69,【記載例2】!$C$6:$L$47,10,FALSE))</f>
        <v>7.9999999999999982</v>
      </c>
      <c r="X70" s="329" t="str">
        <f>IF(X69="","",VLOOKUP(X69,【記載例2】!$C$6:$L$47,10,FALSE))</f>
        <v/>
      </c>
      <c r="Y70" s="329">
        <f>IF(Y69="","",VLOOKUP(Y69,【記載例2】!$C$6:$L$47,10,FALSE))</f>
        <v>7.9999999999999982</v>
      </c>
      <c r="Z70" s="329" t="str">
        <f>IF(Z69="","",VLOOKUP(Z69,【記載例2】!$C$6:$L$47,10,FALSE))</f>
        <v/>
      </c>
      <c r="AA70" s="329">
        <f>IF(AA69="","",VLOOKUP(AA69,【記載例2】!$C$6:$L$47,10,FALSE))</f>
        <v>8</v>
      </c>
      <c r="AB70" s="329" t="str">
        <f>IF(AB69="","",VLOOKUP(AB69,【記載例2】!$C$6:$L$47,10,FALSE))</f>
        <v/>
      </c>
      <c r="AC70" s="330">
        <f>IF(AC69="","",VLOOKUP(AC69,【記載例2】!$C$6:$L$47,10,FALSE))</f>
        <v>8</v>
      </c>
      <c r="AD70" s="328">
        <f>IF(AD69="","",VLOOKUP(AD69,【記載例2】!$C$6:$L$47,10,FALSE))</f>
        <v>8</v>
      </c>
      <c r="AE70" s="329">
        <f>IF(AE69="","",VLOOKUP(AE69,【記載例2】!$C$6:$L$47,10,FALSE))</f>
        <v>8</v>
      </c>
      <c r="AF70" s="329">
        <f>IF(AF69="","",VLOOKUP(AF69,【記載例2】!$C$6:$L$47,10,FALSE))</f>
        <v>8</v>
      </c>
      <c r="AG70" s="329">
        <f>IF(AG69="","",VLOOKUP(AG69,【記載例2】!$C$6:$L$47,10,FALSE))</f>
        <v>7.9999999999999982</v>
      </c>
      <c r="AH70" s="329">
        <f>IF(AH69="","",VLOOKUP(AH69,【記載例2】!$C$6:$L$47,10,FALSE))</f>
        <v>7.9999999999999982</v>
      </c>
      <c r="AI70" s="329" t="str">
        <f>IF(AI69="","",VLOOKUP(AI69,【記載例2】!$C$6:$L$47,10,FALSE))</f>
        <v/>
      </c>
      <c r="AJ70" s="330">
        <f>IF(AJ69="","",VLOOKUP(AJ69,【記載例2】!$C$6:$L$47,10,FALSE))</f>
        <v>8</v>
      </c>
      <c r="AK70" s="328">
        <f>IF(AK69="","",VLOOKUP(AK69,【記載例2】!$C$6:$L$47,10,FALSE))</f>
        <v>8</v>
      </c>
      <c r="AL70" s="329">
        <f>IF(AL69="","",VLOOKUP(AL69,【記載例2】!$C$6:$L$47,10,FALSE))</f>
        <v>8</v>
      </c>
      <c r="AM70" s="329">
        <f>IF(AM69="","",VLOOKUP(AM69,【記載例2】!$C$6:$L$47,10,FALSE))</f>
        <v>7.9999999999999982</v>
      </c>
      <c r="AN70" s="329" t="str">
        <f>IF(AN69="","",VLOOKUP(AN69,【記載例2】!$C$6:$L$47,10,FALSE))</f>
        <v/>
      </c>
      <c r="AO70" s="329">
        <f>IF(AO69="","",VLOOKUP(AO69,【記載例2】!$C$6:$L$47,10,FALSE))</f>
        <v>8</v>
      </c>
      <c r="AP70" s="329">
        <f>IF(AP69="","",VLOOKUP(AP69,【記載例2】!$C$6:$L$47,10,FALSE))</f>
        <v>8</v>
      </c>
      <c r="AQ70" s="330" t="str">
        <f>IF(AQ69="","",VLOOKUP(AQ69,【記載例2】!$C$6:$L$47,10,FALSE))</f>
        <v/>
      </c>
      <c r="AR70" s="328" t="str">
        <f>IF(AR69="","",VLOOKUP(AR69,【記載例2】!$C$6:$L$47,10,FALSE))</f>
        <v/>
      </c>
      <c r="AS70" s="329">
        <f>IF(AS69="","",VLOOKUP(AS69,【記載例2】!$C$6:$L$47,10,FALSE))</f>
        <v>8</v>
      </c>
      <c r="AT70" s="329">
        <f>IF(AT69="","",VLOOKUP(AT69,【記載例2】!$C$6:$L$47,10,FALSE))</f>
        <v>8</v>
      </c>
      <c r="AU70" s="329">
        <f>IF(AU69="","",VLOOKUP(AU69,【記載例2】!$C$6:$L$47,10,FALSE))</f>
        <v>7.9999999999999982</v>
      </c>
      <c r="AV70" s="329">
        <f>IF(AV69="","",VLOOKUP(AV69,【記載例2】!$C$6:$L$47,10,FALSE))</f>
        <v>8</v>
      </c>
      <c r="AW70" s="329">
        <f>IF(AW69="","",VLOOKUP(AW69,【記載例2】!$C$6:$L$47,10,FALSE))</f>
        <v>8</v>
      </c>
      <c r="AX70" s="330" t="str">
        <f>IF(AX69="","",VLOOKUP(AX69,【記載例2】!$C$6:$L$47,10,FALSE))</f>
        <v/>
      </c>
      <c r="AY70" s="328" t="str">
        <f>IF(AY69="","",VLOOKUP(AY69,【記載例2】!$C$6:$L$47,10,FALSE))</f>
        <v/>
      </c>
      <c r="AZ70" s="329" t="str">
        <f>IF(AZ69="","",VLOOKUP(AZ69,【記載例2】!$C$6:$L$47,10,FALSE))</f>
        <v/>
      </c>
      <c r="BA70" s="329" t="str">
        <f>IF(BA69="","",VLOOKUP(BA69,【記載例2】!$C$6:$L$47,10,FALSE))</f>
        <v/>
      </c>
      <c r="BB70" s="1004">
        <f>IF($BE$3="４週",SUM(W70:AX70),IF($BE$3="暦月",SUM(W70:BA70),""))</f>
        <v>160</v>
      </c>
      <c r="BC70" s="1005"/>
      <c r="BD70" s="1006">
        <f>IF($BE$3="４週",BB70/4,IF($BE$3="暦月",(BB70/($BE$8/7)),""))</f>
        <v>40</v>
      </c>
      <c r="BE70" s="1005"/>
      <c r="BF70" s="1001"/>
      <c r="BG70" s="1002"/>
      <c r="BH70" s="1002"/>
      <c r="BI70" s="1002"/>
      <c r="BJ70" s="1003"/>
    </row>
    <row r="71" spans="2:62" ht="20.25" customHeight="1">
      <c r="B71" s="970">
        <f>B69+1</f>
        <v>28</v>
      </c>
      <c r="C71" s="972" t="s">
        <v>621</v>
      </c>
      <c r="D71" s="973"/>
      <c r="E71" s="323"/>
      <c r="F71" s="324"/>
      <c r="G71" s="323"/>
      <c r="H71" s="324"/>
      <c r="I71" s="976" t="s">
        <v>679</v>
      </c>
      <c r="J71" s="977"/>
      <c r="K71" s="980" t="s">
        <v>680</v>
      </c>
      <c r="L71" s="981"/>
      <c r="M71" s="981"/>
      <c r="N71" s="973"/>
      <c r="O71" s="984" t="s">
        <v>785</v>
      </c>
      <c r="P71" s="985"/>
      <c r="Q71" s="985"/>
      <c r="R71" s="985"/>
      <c r="S71" s="986"/>
      <c r="T71" s="343" t="s">
        <v>682</v>
      </c>
      <c r="U71" s="344"/>
      <c r="V71" s="345"/>
      <c r="W71" s="336" t="s">
        <v>750</v>
      </c>
      <c r="X71" s="337"/>
      <c r="Y71" s="337" t="s">
        <v>742</v>
      </c>
      <c r="Z71" s="337" t="s">
        <v>773</v>
      </c>
      <c r="AA71" s="337" t="s">
        <v>786</v>
      </c>
      <c r="AB71" s="337" t="s">
        <v>769</v>
      </c>
      <c r="AC71" s="338"/>
      <c r="AD71" s="336" t="s">
        <v>764</v>
      </c>
      <c r="AE71" s="337" t="s">
        <v>765</v>
      </c>
      <c r="AF71" s="337" t="s">
        <v>726</v>
      </c>
      <c r="AG71" s="337"/>
      <c r="AH71" s="337" t="s">
        <v>787</v>
      </c>
      <c r="AI71" s="337" t="s">
        <v>788</v>
      </c>
      <c r="AJ71" s="338"/>
      <c r="AK71" s="336"/>
      <c r="AL71" s="337" t="s">
        <v>764</v>
      </c>
      <c r="AM71" s="337" t="s">
        <v>789</v>
      </c>
      <c r="AN71" s="337" t="s">
        <v>790</v>
      </c>
      <c r="AO71" s="337"/>
      <c r="AP71" s="337" t="s">
        <v>791</v>
      </c>
      <c r="AQ71" s="338" t="s">
        <v>727</v>
      </c>
      <c r="AR71" s="336" t="s">
        <v>727</v>
      </c>
      <c r="AS71" s="337"/>
      <c r="AT71" s="337" t="s">
        <v>724</v>
      </c>
      <c r="AU71" s="337" t="s">
        <v>725</v>
      </c>
      <c r="AV71" s="337" t="s">
        <v>743</v>
      </c>
      <c r="AW71" s="337"/>
      <c r="AX71" s="338" t="s">
        <v>727</v>
      </c>
      <c r="AY71" s="336"/>
      <c r="AZ71" s="337"/>
      <c r="BA71" s="339"/>
      <c r="BB71" s="990"/>
      <c r="BC71" s="991"/>
      <c r="BD71" s="949"/>
      <c r="BE71" s="950"/>
      <c r="BF71" s="951"/>
      <c r="BG71" s="952"/>
      <c r="BH71" s="952"/>
      <c r="BI71" s="952"/>
      <c r="BJ71" s="953"/>
    </row>
    <row r="72" spans="2:62" ht="20.25" customHeight="1">
      <c r="B72" s="993"/>
      <c r="C72" s="1007"/>
      <c r="D72" s="1008"/>
      <c r="E72" s="323"/>
      <c r="F72" s="324" t="str">
        <f>C71</f>
        <v>介護職員</v>
      </c>
      <c r="G72" s="323"/>
      <c r="H72" s="324" t="str">
        <f>I71</f>
        <v>A</v>
      </c>
      <c r="I72" s="1009"/>
      <c r="J72" s="1010"/>
      <c r="K72" s="1011"/>
      <c r="L72" s="1012"/>
      <c r="M72" s="1012"/>
      <c r="N72" s="1008"/>
      <c r="O72" s="984"/>
      <c r="P72" s="985"/>
      <c r="Q72" s="985"/>
      <c r="R72" s="985"/>
      <c r="S72" s="986"/>
      <c r="T72" s="340" t="s">
        <v>687</v>
      </c>
      <c r="U72" s="341"/>
      <c r="V72" s="342"/>
      <c r="W72" s="328">
        <f>IF(W71="","",VLOOKUP(W71,【記載例2】!$C$6:$L$47,10,FALSE))</f>
        <v>8</v>
      </c>
      <c r="X72" s="329" t="str">
        <f>IF(X71="","",VLOOKUP(X71,【記載例2】!$C$6:$L$47,10,FALSE))</f>
        <v/>
      </c>
      <c r="Y72" s="329">
        <f>IF(Y71="","",VLOOKUP(Y71,【記載例2】!$C$6:$L$47,10,FALSE))</f>
        <v>8</v>
      </c>
      <c r="Z72" s="329">
        <f>IF(Z71="","",VLOOKUP(Z71,【記載例2】!$C$6:$L$47,10,FALSE))</f>
        <v>7.9999999999999982</v>
      </c>
      <c r="AA72" s="329">
        <f>IF(AA71="","",VLOOKUP(AA71,【記載例2】!$C$6:$L$47,10,FALSE))</f>
        <v>7.9999999999999982</v>
      </c>
      <c r="AB72" s="329">
        <f>IF(AB71="","",VLOOKUP(AB71,【記載例2】!$C$6:$L$47,10,FALSE))</f>
        <v>7.9999999999999982</v>
      </c>
      <c r="AC72" s="330" t="str">
        <f>IF(AC71="","",VLOOKUP(AC71,【記載例2】!$C$6:$L$47,10,FALSE))</f>
        <v/>
      </c>
      <c r="AD72" s="328">
        <f>IF(AD71="","",VLOOKUP(AD71,【記載例2】!$C$6:$L$47,10,FALSE))</f>
        <v>8</v>
      </c>
      <c r="AE72" s="329">
        <f>IF(AE71="","",VLOOKUP(AE71,【記載例2】!$C$6:$L$47,10,FALSE))</f>
        <v>8</v>
      </c>
      <c r="AF72" s="329">
        <f>IF(AF71="","",VLOOKUP(AF71,【記載例2】!$C$6:$L$47,10,FALSE))</f>
        <v>7.9999999999999982</v>
      </c>
      <c r="AG72" s="329" t="str">
        <f>IF(AG71="","",VLOOKUP(AG71,【記載例2】!$C$6:$L$47,10,FALSE))</f>
        <v/>
      </c>
      <c r="AH72" s="329">
        <f>IF(AH71="","",VLOOKUP(AH71,【記載例2】!$C$6:$L$47,10,FALSE))</f>
        <v>8</v>
      </c>
      <c r="AI72" s="329">
        <f>IF(AI71="","",VLOOKUP(AI71,【記載例2】!$C$6:$L$47,10,FALSE))</f>
        <v>8</v>
      </c>
      <c r="AJ72" s="330" t="str">
        <f>IF(AJ71="","",VLOOKUP(AJ71,【記載例2】!$C$6:$L$47,10,FALSE))</f>
        <v/>
      </c>
      <c r="AK72" s="328" t="str">
        <f>IF(AK71="","",VLOOKUP(AK71,【記載例2】!$C$6:$L$47,10,FALSE))</f>
        <v/>
      </c>
      <c r="AL72" s="329">
        <f>IF(AL71="","",VLOOKUP(AL71,【記載例2】!$C$6:$L$47,10,FALSE))</f>
        <v>8</v>
      </c>
      <c r="AM72" s="329">
        <f>IF(AM71="","",VLOOKUP(AM71,【記載例2】!$C$6:$L$47,10,FALSE))</f>
        <v>8</v>
      </c>
      <c r="AN72" s="329">
        <f>IF(AN71="","",VLOOKUP(AN71,【記載例2】!$C$6:$L$47,10,FALSE))</f>
        <v>7.9999999999999982</v>
      </c>
      <c r="AO72" s="329" t="str">
        <f>IF(AO71="","",VLOOKUP(AO71,【記載例2】!$C$6:$L$47,10,FALSE))</f>
        <v/>
      </c>
      <c r="AP72" s="329">
        <f>IF(AP71="","",VLOOKUP(AP71,【記載例2】!$C$6:$L$47,10,FALSE))</f>
        <v>8</v>
      </c>
      <c r="AQ72" s="330">
        <f>IF(AQ71="","",VLOOKUP(AQ71,【記載例2】!$C$6:$L$47,10,FALSE))</f>
        <v>8</v>
      </c>
      <c r="AR72" s="328">
        <f>IF(AR71="","",VLOOKUP(AR71,【記載例2】!$C$6:$L$47,10,FALSE))</f>
        <v>8</v>
      </c>
      <c r="AS72" s="329" t="str">
        <f>IF(AS71="","",VLOOKUP(AS71,【記載例2】!$C$6:$L$47,10,FALSE))</f>
        <v/>
      </c>
      <c r="AT72" s="329">
        <f>IF(AT71="","",VLOOKUP(AT71,【記載例2】!$C$6:$L$47,10,FALSE))</f>
        <v>8</v>
      </c>
      <c r="AU72" s="329">
        <f>IF(AU71="","",VLOOKUP(AU71,【記載例2】!$C$6:$L$47,10,FALSE))</f>
        <v>8</v>
      </c>
      <c r="AV72" s="329">
        <f>IF(AV71="","",VLOOKUP(AV71,【記載例2】!$C$6:$L$47,10,FALSE))</f>
        <v>7.9999999999999982</v>
      </c>
      <c r="AW72" s="329" t="str">
        <f>IF(AW71="","",VLOOKUP(AW71,【記載例2】!$C$6:$L$47,10,FALSE))</f>
        <v/>
      </c>
      <c r="AX72" s="330">
        <f>IF(AX71="","",VLOOKUP(AX71,【記載例2】!$C$6:$L$47,10,FALSE))</f>
        <v>8</v>
      </c>
      <c r="AY72" s="328" t="str">
        <f>IF(AY71="","",VLOOKUP(AY71,【記載例2】!$C$6:$L$47,10,FALSE))</f>
        <v/>
      </c>
      <c r="AZ72" s="329" t="str">
        <f>IF(AZ71="","",VLOOKUP(AZ71,【記載例2】!$C$6:$L$47,10,FALSE))</f>
        <v/>
      </c>
      <c r="BA72" s="329" t="str">
        <f>IF(BA71="","",VLOOKUP(BA71,【記載例2】!$C$6:$L$47,10,FALSE))</f>
        <v/>
      </c>
      <c r="BB72" s="1004">
        <f>IF($BE$3="４週",SUM(W72:AX72),IF($BE$3="暦月",SUM(W72:BA72),""))</f>
        <v>160</v>
      </c>
      <c r="BC72" s="1005"/>
      <c r="BD72" s="1006">
        <f>IF($BE$3="４週",BB72/4,IF($BE$3="暦月",(BB72/($BE$8/7)),""))</f>
        <v>40</v>
      </c>
      <c r="BE72" s="1005"/>
      <c r="BF72" s="1001"/>
      <c r="BG72" s="1002"/>
      <c r="BH72" s="1002"/>
      <c r="BI72" s="1002"/>
      <c r="BJ72" s="1003"/>
    </row>
    <row r="73" spans="2:62" ht="20.25" customHeight="1">
      <c r="B73" s="970">
        <f>B71+1</f>
        <v>29</v>
      </c>
      <c r="C73" s="972" t="s">
        <v>621</v>
      </c>
      <c r="D73" s="973"/>
      <c r="E73" s="323"/>
      <c r="F73" s="324"/>
      <c r="G73" s="323"/>
      <c r="H73" s="324"/>
      <c r="I73" s="976" t="s">
        <v>739</v>
      </c>
      <c r="J73" s="977"/>
      <c r="K73" s="980" t="s">
        <v>680</v>
      </c>
      <c r="L73" s="981"/>
      <c r="M73" s="981"/>
      <c r="N73" s="973"/>
      <c r="O73" s="984" t="s">
        <v>792</v>
      </c>
      <c r="P73" s="985"/>
      <c r="Q73" s="985"/>
      <c r="R73" s="985"/>
      <c r="S73" s="986"/>
      <c r="T73" s="343" t="s">
        <v>682</v>
      </c>
      <c r="U73" s="344"/>
      <c r="V73" s="345"/>
      <c r="W73" s="336" t="s">
        <v>727</v>
      </c>
      <c r="X73" s="337"/>
      <c r="Y73" s="337"/>
      <c r="Z73" s="337" t="s">
        <v>791</v>
      </c>
      <c r="AA73" s="337"/>
      <c r="AB73" s="337" t="s">
        <v>793</v>
      </c>
      <c r="AC73" s="338" t="s">
        <v>757</v>
      </c>
      <c r="AD73" s="336"/>
      <c r="AE73" s="337" t="s">
        <v>727</v>
      </c>
      <c r="AF73" s="337"/>
      <c r="AG73" s="337"/>
      <c r="AH73" s="337" t="s">
        <v>787</v>
      </c>
      <c r="AI73" s="337" t="s">
        <v>794</v>
      </c>
      <c r="AJ73" s="338" t="s">
        <v>726</v>
      </c>
      <c r="AK73" s="336" t="s">
        <v>791</v>
      </c>
      <c r="AL73" s="337"/>
      <c r="AM73" s="337" t="s">
        <v>787</v>
      </c>
      <c r="AN73" s="337"/>
      <c r="AO73" s="337" t="s">
        <v>727</v>
      </c>
      <c r="AP73" s="337"/>
      <c r="AQ73" s="338" t="s">
        <v>786</v>
      </c>
      <c r="AR73" s="336" t="s">
        <v>786</v>
      </c>
      <c r="AS73" s="337" t="s">
        <v>791</v>
      </c>
      <c r="AT73" s="337"/>
      <c r="AU73" s="337" t="s">
        <v>791</v>
      </c>
      <c r="AV73" s="337"/>
      <c r="AW73" s="337" t="s">
        <v>726</v>
      </c>
      <c r="AX73" s="338"/>
      <c r="AY73" s="336"/>
      <c r="AZ73" s="337"/>
      <c r="BA73" s="339"/>
      <c r="BB73" s="990"/>
      <c r="BC73" s="991"/>
      <c r="BD73" s="949"/>
      <c r="BE73" s="950"/>
      <c r="BF73" s="951"/>
      <c r="BG73" s="952"/>
      <c r="BH73" s="952"/>
      <c r="BI73" s="952"/>
      <c r="BJ73" s="953"/>
    </row>
    <row r="74" spans="2:62" ht="20.25" customHeight="1">
      <c r="B74" s="993"/>
      <c r="C74" s="994"/>
      <c r="D74" s="995"/>
      <c r="E74" s="346"/>
      <c r="F74" s="347" t="str">
        <f>C73</f>
        <v>介護職員</v>
      </c>
      <c r="G74" s="346"/>
      <c r="H74" s="347" t="str">
        <f>I73</f>
        <v>C</v>
      </c>
      <c r="I74" s="996"/>
      <c r="J74" s="997"/>
      <c r="K74" s="998"/>
      <c r="L74" s="999"/>
      <c r="M74" s="999"/>
      <c r="N74" s="995"/>
      <c r="O74" s="984"/>
      <c r="P74" s="985"/>
      <c r="Q74" s="985"/>
      <c r="R74" s="985"/>
      <c r="S74" s="986"/>
      <c r="T74" s="340" t="s">
        <v>687</v>
      </c>
      <c r="U74" s="341"/>
      <c r="V74" s="342"/>
      <c r="W74" s="328">
        <f>IF(W73="","",VLOOKUP(W73,【記載例2】!$C$6:$L$47,10,FALSE))</f>
        <v>8</v>
      </c>
      <c r="X74" s="329" t="str">
        <f>IF(X73="","",VLOOKUP(X73,【記載例2】!$C$6:$L$47,10,FALSE))</f>
        <v/>
      </c>
      <c r="Y74" s="329" t="str">
        <f>IF(Y73="","",VLOOKUP(Y73,【記載例2】!$C$6:$L$47,10,FALSE))</f>
        <v/>
      </c>
      <c r="Z74" s="329">
        <f>IF(Z73="","",VLOOKUP(Z73,【記載例2】!$C$6:$L$47,10,FALSE))</f>
        <v>8</v>
      </c>
      <c r="AA74" s="329" t="str">
        <f>IF(AA73="","",VLOOKUP(AA73,【記載例2】!$C$6:$L$47,10,FALSE))</f>
        <v/>
      </c>
      <c r="AB74" s="329">
        <f>IF(AB73="","",VLOOKUP(AB73,【記載例2】!$C$6:$L$47,10,FALSE))</f>
        <v>8</v>
      </c>
      <c r="AC74" s="330">
        <f>IF(AC73="","",VLOOKUP(AC73,【記載例2】!$C$6:$L$47,10,FALSE))</f>
        <v>8</v>
      </c>
      <c r="AD74" s="328" t="str">
        <f>IF(AD73="","",VLOOKUP(AD73,【記載例2】!$C$6:$L$47,10,FALSE))</f>
        <v/>
      </c>
      <c r="AE74" s="329">
        <f>IF(AE73="","",VLOOKUP(AE73,【記載例2】!$C$6:$L$47,10,FALSE))</f>
        <v>8</v>
      </c>
      <c r="AF74" s="329" t="str">
        <f>IF(AF73="","",VLOOKUP(AF73,【記載例2】!$C$6:$L$47,10,FALSE))</f>
        <v/>
      </c>
      <c r="AG74" s="329" t="str">
        <f>IF(AG73="","",VLOOKUP(AG73,【記載例2】!$C$6:$L$47,10,FALSE))</f>
        <v/>
      </c>
      <c r="AH74" s="329">
        <f>IF(AH73="","",VLOOKUP(AH73,【記載例2】!$C$6:$L$47,10,FALSE))</f>
        <v>8</v>
      </c>
      <c r="AI74" s="329">
        <f>IF(AI73="","",VLOOKUP(AI73,【記載例2】!$C$6:$L$47,10,FALSE))</f>
        <v>7.9999999999999982</v>
      </c>
      <c r="AJ74" s="330">
        <f>IF(AJ73="","",VLOOKUP(AJ73,【記載例2】!$C$6:$L$47,10,FALSE))</f>
        <v>7.9999999999999982</v>
      </c>
      <c r="AK74" s="328">
        <f>IF(AK73="","",VLOOKUP(AK73,【記載例2】!$C$6:$L$47,10,FALSE))</f>
        <v>8</v>
      </c>
      <c r="AL74" s="329" t="str">
        <f>IF(AL73="","",VLOOKUP(AL73,【記載例2】!$C$6:$L$47,10,FALSE))</f>
        <v/>
      </c>
      <c r="AM74" s="329">
        <f>IF(AM73="","",VLOOKUP(AM73,【記載例2】!$C$6:$L$47,10,FALSE))</f>
        <v>8</v>
      </c>
      <c r="AN74" s="329" t="str">
        <f>IF(AN73="","",VLOOKUP(AN73,【記載例2】!$C$6:$L$47,10,FALSE))</f>
        <v/>
      </c>
      <c r="AO74" s="329">
        <f>IF(AO73="","",VLOOKUP(AO73,【記載例2】!$C$6:$L$47,10,FALSE))</f>
        <v>8</v>
      </c>
      <c r="AP74" s="329" t="str">
        <f>IF(AP73="","",VLOOKUP(AP73,【記載例2】!$C$6:$L$47,10,FALSE))</f>
        <v/>
      </c>
      <c r="AQ74" s="330">
        <f>IF(AQ73="","",VLOOKUP(AQ73,【記載例2】!$C$6:$L$47,10,FALSE))</f>
        <v>7.9999999999999982</v>
      </c>
      <c r="AR74" s="328">
        <f>IF(AR73="","",VLOOKUP(AR73,【記載例2】!$C$6:$L$47,10,FALSE))</f>
        <v>7.9999999999999982</v>
      </c>
      <c r="AS74" s="329">
        <f>IF(AS73="","",VLOOKUP(AS73,【記載例2】!$C$6:$L$47,10,FALSE))</f>
        <v>8</v>
      </c>
      <c r="AT74" s="329" t="str">
        <f>IF(AT73="","",VLOOKUP(AT73,【記載例2】!$C$6:$L$47,10,FALSE))</f>
        <v/>
      </c>
      <c r="AU74" s="329">
        <f>IF(AU73="","",VLOOKUP(AU73,【記載例2】!$C$6:$L$47,10,FALSE))</f>
        <v>8</v>
      </c>
      <c r="AV74" s="329" t="str">
        <f>IF(AV73="","",VLOOKUP(AV73,【記載例2】!$C$6:$L$47,10,FALSE))</f>
        <v/>
      </c>
      <c r="AW74" s="329">
        <f>IF(AW73="","",VLOOKUP(AW73,【記載例2】!$C$6:$L$47,10,FALSE))</f>
        <v>7.9999999999999982</v>
      </c>
      <c r="AX74" s="330" t="str">
        <f>IF(AX73="","",VLOOKUP(AX73,【記載例2】!$C$6:$L$47,10,FALSE))</f>
        <v/>
      </c>
      <c r="AY74" s="328" t="str">
        <f>IF(AY73="","",VLOOKUP(AY73,【記載例2】!$C$6:$L$47,10,FALSE))</f>
        <v/>
      </c>
      <c r="AZ74" s="329" t="str">
        <f>IF(AZ73="","",VLOOKUP(AZ73,【記載例2】!$C$6:$L$47,10,FALSE))</f>
        <v/>
      </c>
      <c r="BA74" s="329" t="str">
        <f>IF(BA73="","",VLOOKUP(BA73,【記載例2】!$C$6:$L$47,10,FALSE))</f>
        <v/>
      </c>
      <c r="BB74" s="967">
        <f>IF($BE$3="４週",SUM(W74:AX74),IF($BE$3="暦月",SUM(W74:BA74),""))</f>
        <v>128</v>
      </c>
      <c r="BC74" s="968"/>
      <c r="BD74" s="969">
        <f>IF($BE$3="４週",BB74/4,IF($BE$3="暦月",(BB74/($BE$8/7)),""))</f>
        <v>32</v>
      </c>
      <c r="BE74" s="968"/>
      <c r="BF74" s="964"/>
      <c r="BG74" s="965"/>
      <c r="BH74" s="965"/>
      <c r="BI74" s="965"/>
      <c r="BJ74" s="966"/>
    </row>
    <row r="75" spans="2:62" ht="20.25" customHeight="1">
      <c r="B75" s="970">
        <f>B73+1</f>
        <v>30</v>
      </c>
      <c r="C75" s="972"/>
      <c r="D75" s="973"/>
      <c r="E75" s="331"/>
      <c r="F75" s="332"/>
      <c r="G75" s="331"/>
      <c r="H75" s="332"/>
      <c r="I75" s="976"/>
      <c r="J75" s="977"/>
      <c r="K75" s="980"/>
      <c r="L75" s="981"/>
      <c r="M75" s="981"/>
      <c r="N75" s="973"/>
      <c r="O75" s="984"/>
      <c r="P75" s="985"/>
      <c r="Q75" s="985"/>
      <c r="R75" s="985"/>
      <c r="S75" s="986"/>
      <c r="T75" s="348" t="s">
        <v>682</v>
      </c>
      <c r="U75" s="349"/>
      <c r="V75" s="350"/>
      <c r="W75" s="336"/>
      <c r="X75" s="337"/>
      <c r="Y75" s="337"/>
      <c r="Z75" s="337"/>
      <c r="AA75" s="337"/>
      <c r="AB75" s="337"/>
      <c r="AC75" s="338"/>
      <c r="AD75" s="336"/>
      <c r="AE75" s="337"/>
      <c r="AF75" s="337"/>
      <c r="AG75" s="337"/>
      <c r="AH75" s="337"/>
      <c r="AI75" s="337"/>
      <c r="AJ75" s="338"/>
      <c r="AK75" s="336"/>
      <c r="AL75" s="337"/>
      <c r="AM75" s="337"/>
      <c r="AN75" s="337"/>
      <c r="AO75" s="337"/>
      <c r="AP75" s="337"/>
      <c r="AQ75" s="338"/>
      <c r="AR75" s="336"/>
      <c r="AS75" s="337"/>
      <c r="AT75" s="337"/>
      <c r="AU75" s="337"/>
      <c r="AV75" s="337"/>
      <c r="AW75" s="337"/>
      <c r="AX75" s="338"/>
      <c r="AY75" s="336"/>
      <c r="AZ75" s="337"/>
      <c r="BA75" s="339"/>
      <c r="BB75" s="990"/>
      <c r="BC75" s="991"/>
      <c r="BD75" s="949"/>
      <c r="BE75" s="950"/>
      <c r="BF75" s="951"/>
      <c r="BG75" s="952"/>
      <c r="BH75" s="952"/>
      <c r="BI75" s="952"/>
      <c r="BJ75" s="953"/>
    </row>
    <row r="76" spans="2:62" ht="20.25" customHeight="1" thickBot="1">
      <c r="B76" s="971"/>
      <c r="C76" s="974"/>
      <c r="D76" s="975"/>
      <c r="E76" s="351"/>
      <c r="F76" s="352">
        <f>C76</f>
        <v>0</v>
      </c>
      <c r="G76" s="351"/>
      <c r="H76" s="352">
        <f>I76</f>
        <v>0</v>
      </c>
      <c r="I76" s="978"/>
      <c r="J76" s="979"/>
      <c r="K76" s="982"/>
      <c r="L76" s="983"/>
      <c r="M76" s="983"/>
      <c r="N76" s="975"/>
      <c r="O76" s="987"/>
      <c r="P76" s="988"/>
      <c r="Q76" s="988"/>
      <c r="R76" s="988"/>
      <c r="S76" s="989"/>
      <c r="T76" s="353" t="s">
        <v>687</v>
      </c>
      <c r="U76" s="354"/>
      <c r="V76" s="355"/>
      <c r="W76" s="356" t="str">
        <f>IF(W75="","",VLOOKUP(W75,【記載例2】!$C$6:$L$47,10,FALSE))</f>
        <v/>
      </c>
      <c r="X76" s="357" t="str">
        <f>IF(X75="","",VLOOKUP(X75,【記載例2】!$C$6:$L$47,10,FALSE))</f>
        <v/>
      </c>
      <c r="Y76" s="357" t="str">
        <f>IF(Y75="","",VLOOKUP(Y75,【記載例2】!$C$6:$L$47,10,FALSE))</f>
        <v/>
      </c>
      <c r="Z76" s="357" t="str">
        <f>IF(Z75="","",VLOOKUP(Z75,【記載例2】!$C$6:$L$47,10,FALSE))</f>
        <v/>
      </c>
      <c r="AA76" s="357" t="str">
        <f>IF(AA75="","",VLOOKUP(AA75,【記載例2】!$C$6:$L$47,10,FALSE))</f>
        <v/>
      </c>
      <c r="AB76" s="357" t="str">
        <f>IF(AB75="","",VLOOKUP(AB75,【記載例2】!$C$6:$L$47,10,FALSE))</f>
        <v/>
      </c>
      <c r="AC76" s="358" t="str">
        <f>IF(AC75="","",VLOOKUP(AC75,【記載例2】!$C$6:$L$47,10,FALSE))</f>
        <v/>
      </c>
      <c r="AD76" s="356" t="str">
        <f>IF(AD75="","",VLOOKUP(AD75,【記載例2】!$C$6:$L$47,10,FALSE))</f>
        <v/>
      </c>
      <c r="AE76" s="357" t="str">
        <f>IF(AE75="","",VLOOKUP(AE75,【記載例2】!$C$6:$L$47,10,FALSE))</f>
        <v/>
      </c>
      <c r="AF76" s="357" t="str">
        <f>IF(AF75="","",VLOOKUP(AF75,【記載例2】!$C$6:$L$47,10,FALSE))</f>
        <v/>
      </c>
      <c r="AG76" s="357" t="str">
        <f>IF(AG75="","",VLOOKUP(AG75,【記載例2】!$C$6:$L$47,10,FALSE))</f>
        <v/>
      </c>
      <c r="AH76" s="357" t="str">
        <f>IF(AH75="","",VLOOKUP(AH75,【記載例2】!$C$6:$L$47,10,FALSE))</f>
        <v/>
      </c>
      <c r="AI76" s="357" t="str">
        <f>IF(AI75="","",VLOOKUP(AI75,【記載例2】!$C$6:$L$47,10,FALSE))</f>
        <v/>
      </c>
      <c r="AJ76" s="358" t="str">
        <f>IF(AJ75="","",VLOOKUP(AJ75,【記載例2】!$C$6:$L$47,10,FALSE))</f>
        <v/>
      </c>
      <c r="AK76" s="356" t="str">
        <f>IF(AK75="","",VLOOKUP(AK75,【記載例2】!$C$6:$L$47,10,FALSE))</f>
        <v/>
      </c>
      <c r="AL76" s="357" t="str">
        <f>IF(AL75="","",VLOOKUP(AL75,【記載例2】!$C$6:$L$47,10,FALSE))</f>
        <v/>
      </c>
      <c r="AM76" s="357" t="str">
        <f>IF(AM75="","",VLOOKUP(AM75,【記載例2】!$C$6:$L$47,10,FALSE))</f>
        <v/>
      </c>
      <c r="AN76" s="357" t="str">
        <f>IF(AN75="","",VLOOKUP(AN75,【記載例2】!$C$6:$L$47,10,FALSE))</f>
        <v/>
      </c>
      <c r="AO76" s="357" t="str">
        <f>IF(AO75="","",VLOOKUP(AO75,【記載例2】!$C$6:$L$47,10,FALSE))</f>
        <v/>
      </c>
      <c r="AP76" s="357" t="str">
        <f>IF(AP75="","",VLOOKUP(AP75,【記載例2】!$C$6:$L$47,10,FALSE))</f>
        <v/>
      </c>
      <c r="AQ76" s="358" t="str">
        <f>IF(AQ75="","",VLOOKUP(AQ75,【記載例2】!$C$6:$L$47,10,FALSE))</f>
        <v/>
      </c>
      <c r="AR76" s="356" t="str">
        <f>IF(AR75="","",VLOOKUP(AR75,【記載例2】!$C$6:$L$47,10,FALSE))</f>
        <v/>
      </c>
      <c r="AS76" s="357" t="str">
        <f>IF(AS75="","",VLOOKUP(AS75,【記載例2】!$C$6:$L$47,10,FALSE))</f>
        <v/>
      </c>
      <c r="AT76" s="357" t="str">
        <f>IF(AT75="","",VLOOKUP(AT75,【記載例2】!$C$6:$L$47,10,FALSE))</f>
        <v/>
      </c>
      <c r="AU76" s="357" t="str">
        <f>IF(AU75="","",VLOOKUP(AU75,【記載例2】!$C$6:$L$47,10,FALSE))</f>
        <v/>
      </c>
      <c r="AV76" s="357" t="str">
        <f>IF(AV75="","",VLOOKUP(AV75,【記載例2】!$C$6:$L$47,10,FALSE))</f>
        <v/>
      </c>
      <c r="AW76" s="357" t="str">
        <f>IF(AW75="","",VLOOKUP(AW75,【記載例2】!$C$6:$L$47,10,FALSE))</f>
        <v/>
      </c>
      <c r="AX76" s="358" t="str">
        <f>IF(AX75="","",VLOOKUP(AX75,【記載例2】!$C$6:$L$47,10,FALSE))</f>
        <v/>
      </c>
      <c r="AY76" s="356" t="str">
        <f>IF(AY75="","",VLOOKUP(AY75,【記載例2】!$C$6:$L$47,10,FALSE))</f>
        <v/>
      </c>
      <c r="AZ76" s="357" t="str">
        <f>IF(AZ75="","",VLOOKUP(AZ75,【記載例2】!$C$6:$L$47,10,FALSE))</f>
        <v/>
      </c>
      <c r="BA76" s="359" t="str">
        <f>IF(BA75="","",VLOOKUP(BA75,【記載例2】!$C$6:$L$47,10,FALSE))</f>
        <v/>
      </c>
      <c r="BB76" s="957">
        <f>IF($BE$3="４週",SUM(W76:AX76),IF($BE$3="暦月",SUM(W76:BA76),""))</f>
        <v>0</v>
      </c>
      <c r="BC76" s="958"/>
      <c r="BD76" s="959">
        <f>IF($BE$3="４週",BB76/4,IF($BE$3="暦月",(BB76/($BE$8/7)),""))</f>
        <v>0</v>
      </c>
      <c r="BE76" s="958"/>
      <c r="BF76" s="954"/>
      <c r="BG76" s="955"/>
      <c r="BH76" s="955"/>
      <c r="BI76" s="955"/>
      <c r="BJ76" s="956"/>
    </row>
    <row r="77" spans="2:62" ht="20.25" customHeight="1">
      <c r="B77" s="249"/>
      <c r="C77" s="360"/>
      <c r="D77" s="360"/>
      <c r="E77" s="360"/>
      <c r="F77" s="360"/>
      <c r="G77" s="360"/>
      <c r="H77" s="360"/>
      <c r="I77" s="361"/>
      <c r="J77" s="361"/>
      <c r="K77" s="360"/>
      <c r="L77" s="360"/>
      <c r="M77" s="360"/>
      <c r="N77" s="360"/>
      <c r="O77" s="362"/>
      <c r="P77" s="362"/>
      <c r="Q77" s="362"/>
      <c r="R77" s="363"/>
      <c r="S77" s="363"/>
      <c r="T77" s="363"/>
      <c r="U77" s="364"/>
      <c r="V77" s="365"/>
      <c r="W77" s="366"/>
      <c r="X77" s="366"/>
      <c r="Y77" s="366"/>
      <c r="Z77" s="366"/>
      <c r="AA77" s="366"/>
      <c r="AB77" s="366"/>
      <c r="AC77" s="366"/>
      <c r="AD77" s="366"/>
      <c r="AE77" s="366"/>
      <c r="AF77" s="366"/>
      <c r="AG77" s="366"/>
      <c r="AH77" s="366"/>
      <c r="AI77" s="366"/>
      <c r="AJ77" s="366"/>
      <c r="AK77" s="366"/>
      <c r="AL77" s="366"/>
      <c r="AM77" s="366"/>
      <c r="AN77" s="366"/>
      <c r="AO77" s="366"/>
      <c r="AP77" s="366"/>
      <c r="AQ77" s="366"/>
      <c r="AR77" s="366"/>
      <c r="AS77" s="366"/>
      <c r="AT77" s="366"/>
      <c r="AU77" s="366"/>
      <c r="AV77" s="366"/>
      <c r="AW77" s="366"/>
      <c r="AX77" s="366"/>
      <c r="AY77" s="366"/>
      <c r="AZ77" s="366"/>
      <c r="BA77" s="366"/>
      <c r="BB77" s="366"/>
      <c r="BC77" s="366"/>
      <c r="BD77" s="367"/>
      <c r="BE77" s="367"/>
      <c r="BF77" s="362"/>
      <c r="BG77" s="362"/>
      <c r="BH77" s="362"/>
      <c r="BI77" s="362"/>
      <c r="BJ77" s="362"/>
    </row>
    <row r="78" spans="2:62" ht="20.25" customHeight="1">
      <c r="B78" s="249"/>
      <c r="C78" s="360"/>
      <c r="D78" s="360"/>
      <c r="E78" s="360"/>
      <c r="F78" s="360"/>
      <c r="G78" s="360"/>
      <c r="H78" s="360"/>
      <c r="I78" s="368"/>
      <c r="J78" s="369" t="s">
        <v>795</v>
      </c>
      <c r="K78" s="369"/>
      <c r="L78" s="369"/>
      <c r="M78" s="369"/>
      <c r="N78" s="369"/>
      <c r="O78" s="369"/>
      <c r="P78" s="369"/>
      <c r="Q78" s="369"/>
      <c r="R78" s="369"/>
      <c r="S78" s="369"/>
      <c r="T78" s="370"/>
      <c r="U78" s="369"/>
      <c r="V78" s="369"/>
      <c r="W78" s="369"/>
      <c r="X78" s="369"/>
      <c r="Y78" s="369"/>
      <c r="Z78" s="371"/>
      <c r="AA78" s="371"/>
      <c r="AB78" s="371"/>
      <c r="AC78" s="371"/>
      <c r="AD78" s="371"/>
      <c r="AE78" s="371"/>
      <c r="AF78" s="371"/>
      <c r="AG78" s="371"/>
      <c r="AH78" s="371"/>
      <c r="AI78" s="371"/>
      <c r="AJ78" s="371"/>
      <c r="AK78" s="371"/>
      <c r="AL78" s="371"/>
      <c r="AM78" s="371"/>
      <c r="AN78" s="371"/>
      <c r="AO78" s="371"/>
      <c r="AP78" s="371"/>
      <c r="AQ78" s="371"/>
      <c r="AR78" s="371"/>
      <c r="AS78" s="371"/>
      <c r="AT78" s="371"/>
      <c r="AU78" s="371"/>
      <c r="AV78" s="371"/>
      <c r="AW78" s="371"/>
      <c r="AX78" s="371"/>
      <c r="AY78" s="371"/>
      <c r="AZ78" s="371"/>
      <c r="BA78" s="371"/>
      <c r="BB78" s="371"/>
      <c r="BC78" s="371"/>
      <c r="BD78" s="372"/>
      <c r="BE78" s="367"/>
      <c r="BF78" s="362"/>
      <c r="BG78" s="362"/>
      <c r="BH78" s="362"/>
      <c r="BI78" s="362"/>
      <c r="BJ78" s="362"/>
    </row>
    <row r="79" spans="2:62" ht="20.25" customHeight="1">
      <c r="B79" s="249"/>
      <c r="C79" s="360"/>
      <c r="D79" s="360"/>
      <c r="E79" s="360"/>
      <c r="F79" s="360"/>
      <c r="G79" s="360"/>
      <c r="H79" s="360"/>
      <c r="I79" s="368"/>
      <c r="J79" s="369"/>
      <c r="K79" s="369" t="s">
        <v>796</v>
      </c>
      <c r="L79" s="369"/>
      <c r="M79" s="369"/>
      <c r="N79" s="369"/>
      <c r="O79" s="369"/>
      <c r="P79" s="369"/>
      <c r="Q79" s="369"/>
      <c r="R79" s="369"/>
      <c r="S79" s="369"/>
      <c r="T79" s="370"/>
      <c r="U79" s="369"/>
      <c r="V79" s="369"/>
      <c r="W79" s="369"/>
      <c r="X79" s="369"/>
      <c r="Y79" s="369"/>
      <c r="Z79" s="371"/>
      <c r="AA79" s="369" t="s">
        <v>797</v>
      </c>
      <c r="AB79" s="369"/>
      <c r="AC79" s="369"/>
      <c r="AD79" s="369"/>
      <c r="AE79" s="369"/>
      <c r="AF79" s="369"/>
      <c r="AG79" s="369"/>
      <c r="AH79" s="369"/>
      <c r="AI79" s="369"/>
      <c r="AJ79" s="370"/>
      <c r="AK79" s="369"/>
      <c r="AL79" s="369"/>
      <c r="AM79" s="369"/>
      <c r="AN79" s="369"/>
      <c r="AO79" s="371"/>
      <c r="AP79" s="371"/>
      <c r="AQ79" s="369" t="s">
        <v>798</v>
      </c>
      <c r="AR79" s="371"/>
      <c r="AS79" s="371"/>
      <c r="AT79" s="371"/>
      <c r="AU79" s="371"/>
      <c r="AV79" s="371"/>
      <c r="AW79" s="371"/>
      <c r="AX79" s="371"/>
      <c r="AY79" s="371"/>
      <c r="AZ79" s="371"/>
      <c r="BA79" s="371"/>
      <c r="BB79" s="371"/>
      <c r="BC79" s="371"/>
      <c r="BD79" s="372"/>
      <c r="BE79" s="367"/>
      <c r="BF79" s="960"/>
      <c r="BG79" s="960"/>
      <c r="BH79" s="960"/>
      <c r="BI79" s="960"/>
      <c r="BJ79" s="362"/>
    </row>
    <row r="80" spans="2:62" ht="20.25" customHeight="1">
      <c r="B80" s="249"/>
      <c r="C80" s="360"/>
      <c r="D80" s="360"/>
      <c r="E80" s="360"/>
      <c r="F80" s="360"/>
      <c r="G80" s="360"/>
      <c r="H80" s="360"/>
      <c r="I80" s="368"/>
      <c r="J80" s="369"/>
      <c r="K80" s="936" t="s">
        <v>799</v>
      </c>
      <c r="L80" s="936"/>
      <c r="M80" s="936" t="s">
        <v>800</v>
      </c>
      <c r="N80" s="936"/>
      <c r="O80" s="936"/>
      <c r="P80" s="936"/>
      <c r="Q80" s="369"/>
      <c r="R80" s="961" t="s">
        <v>801</v>
      </c>
      <c r="S80" s="961"/>
      <c r="T80" s="961"/>
      <c r="U80" s="961"/>
      <c r="V80" s="373"/>
      <c r="W80" s="374" t="s">
        <v>802</v>
      </c>
      <c r="X80" s="374"/>
      <c r="Y80" s="277"/>
      <c r="Z80" s="371"/>
      <c r="AA80" s="936" t="s">
        <v>799</v>
      </c>
      <c r="AB80" s="936"/>
      <c r="AC80" s="936" t="s">
        <v>800</v>
      </c>
      <c r="AD80" s="936"/>
      <c r="AE80" s="936"/>
      <c r="AF80" s="936"/>
      <c r="AG80" s="369"/>
      <c r="AH80" s="961" t="s">
        <v>801</v>
      </c>
      <c r="AI80" s="961"/>
      <c r="AJ80" s="961"/>
      <c r="AK80" s="961"/>
      <c r="AL80" s="373"/>
      <c r="AM80" s="374" t="s">
        <v>802</v>
      </c>
      <c r="AN80" s="374"/>
      <c r="AO80" s="371"/>
      <c r="AP80" s="371"/>
      <c r="AQ80" s="371"/>
      <c r="AR80" s="371"/>
      <c r="AS80" s="371"/>
      <c r="AT80" s="371"/>
      <c r="AU80" s="371"/>
      <c r="AV80" s="371"/>
      <c r="AW80" s="371"/>
      <c r="AX80" s="371"/>
      <c r="AY80" s="371"/>
      <c r="AZ80" s="371"/>
      <c r="BA80" s="371"/>
      <c r="BB80" s="371"/>
      <c r="BC80" s="371"/>
      <c r="BD80" s="372"/>
      <c r="BE80" s="367"/>
      <c r="BF80" s="1000"/>
      <c r="BG80" s="1000"/>
      <c r="BH80" s="1000"/>
      <c r="BI80" s="1000"/>
      <c r="BJ80" s="362"/>
    </row>
    <row r="81" spans="2:62" ht="20.25" customHeight="1">
      <c r="B81" s="249"/>
      <c r="C81" s="360"/>
      <c r="D81" s="360"/>
      <c r="E81" s="360"/>
      <c r="F81" s="360"/>
      <c r="G81" s="360"/>
      <c r="H81" s="360"/>
      <c r="I81" s="368"/>
      <c r="J81" s="369"/>
      <c r="K81" s="937"/>
      <c r="L81" s="937"/>
      <c r="M81" s="937" t="s">
        <v>803</v>
      </c>
      <c r="N81" s="937"/>
      <c r="O81" s="937" t="s">
        <v>804</v>
      </c>
      <c r="P81" s="937"/>
      <c r="Q81" s="369"/>
      <c r="R81" s="937" t="s">
        <v>803</v>
      </c>
      <c r="S81" s="937"/>
      <c r="T81" s="937" t="s">
        <v>804</v>
      </c>
      <c r="U81" s="937"/>
      <c r="V81" s="373"/>
      <c r="W81" s="374" t="s">
        <v>805</v>
      </c>
      <c r="X81" s="374"/>
      <c r="Y81" s="277"/>
      <c r="Z81" s="371"/>
      <c r="AA81" s="937"/>
      <c r="AB81" s="937"/>
      <c r="AC81" s="937" t="s">
        <v>803</v>
      </c>
      <c r="AD81" s="937"/>
      <c r="AE81" s="937" t="s">
        <v>804</v>
      </c>
      <c r="AF81" s="937"/>
      <c r="AG81" s="369"/>
      <c r="AH81" s="937" t="s">
        <v>803</v>
      </c>
      <c r="AI81" s="937"/>
      <c r="AJ81" s="937" t="s">
        <v>804</v>
      </c>
      <c r="AK81" s="937"/>
      <c r="AL81" s="373"/>
      <c r="AM81" s="374" t="s">
        <v>805</v>
      </c>
      <c r="AN81" s="374"/>
      <c r="AO81" s="371"/>
      <c r="AP81" s="371"/>
      <c r="AQ81" s="375" t="s">
        <v>622</v>
      </c>
      <c r="AR81" s="375"/>
      <c r="AS81" s="375"/>
      <c r="AT81" s="375"/>
      <c r="AU81" s="373"/>
      <c r="AV81" s="374" t="s">
        <v>621</v>
      </c>
      <c r="AW81" s="375"/>
      <c r="AX81" s="375"/>
      <c r="AY81" s="375"/>
      <c r="AZ81" s="373"/>
      <c r="BA81" s="937" t="s">
        <v>806</v>
      </c>
      <c r="BB81" s="937"/>
      <c r="BC81" s="937"/>
      <c r="BD81" s="937"/>
      <c r="BE81" s="367"/>
      <c r="BF81" s="992"/>
      <c r="BG81" s="992"/>
      <c r="BH81" s="992"/>
      <c r="BI81" s="992"/>
      <c r="BJ81" s="362"/>
    </row>
    <row r="82" spans="2:62" ht="20.25" customHeight="1">
      <c r="B82" s="249"/>
      <c r="C82" s="360"/>
      <c r="D82" s="360"/>
      <c r="E82" s="360"/>
      <c r="F82" s="360"/>
      <c r="G82" s="360"/>
      <c r="H82" s="360"/>
      <c r="I82" s="368"/>
      <c r="J82" s="369"/>
      <c r="K82" s="927" t="s">
        <v>807</v>
      </c>
      <c r="L82" s="927"/>
      <c r="M82" s="932">
        <f>SUMIFS($BB$17:$BB$76,$F$17:$F$76,"看護職員",$H$17:$H$76,"A")</f>
        <v>480</v>
      </c>
      <c r="N82" s="932"/>
      <c r="O82" s="933">
        <f>SUMIFS($BD$17:$BD$76,$F$17:$F$76,"看護職員",$H$17:$H$76,"A")</f>
        <v>120</v>
      </c>
      <c r="P82" s="933"/>
      <c r="Q82" s="376"/>
      <c r="R82" s="934">
        <v>0</v>
      </c>
      <c r="S82" s="934"/>
      <c r="T82" s="934">
        <v>0</v>
      </c>
      <c r="U82" s="934"/>
      <c r="V82" s="377"/>
      <c r="W82" s="945">
        <v>3</v>
      </c>
      <c r="X82" s="946"/>
      <c r="Y82" s="277"/>
      <c r="Z82" s="371"/>
      <c r="AA82" s="927" t="s">
        <v>808</v>
      </c>
      <c r="AB82" s="927"/>
      <c r="AC82" s="932">
        <f>SUMIFS($BB$17:$BB$76,$F$17:$F$76,"介護職員",$H$17:$H$76,"A")</f>
        <v>2720</v>
      </c>
      <c r="AD82" s="932"/>
      <c r="AE82" s="933">
        <f>SUMIFS($BD$17:$BD$76,$F$17:$F$76,"介護職員",$H$17:$H$76,"A")</f>
        <v>680</v>
      </c>
      <c r="AF82" s="933"/>
      <c r="AG82" s="376"/>
      <c r="AH82" s="934">
        <v>0</v>
      </c>
      <c r="AI82" s="934"/>
      <c r="AJ82" s="934">
        <v>0</v>
      </c>
      <c r="AK82" s="934"/>
      <c r="AL82" s="377"/>
      <c r="AM82" s="945">
        <v>17</v>
      </c>
      <c r="AN82" s="946"/>
      <c r="AO82" s="371"/>
      <c r="AP82" s="371"/>
      <c r="AQ82" s="962">
        <f>U96</f>
        <v>3.5</v>
      </c>
      <c r="AR82" s="927"/>
      <c r="AS82" s="927"/>
      <c r="AT82" s="927"/>
      <c r="AU82" s="378" t="s">
        <v>809</v>
      </c>
      <c r="AV82" s="962">
        <f>AK96</f>
        <v>20.2</v>
      </c>
      <c r="AW82" s="963"/>
      <c r="AX82" s="963"/>
      <c r="AY82" s="963"/>
      <c r="AZ82" s="378" t="s">
        <v>810</v>
      </c>
      <c r="BA82" s="938">
        <f>ROUNDDOWN(AQ82+AV82,1)</f>
        <v>23.7</v>
      </c>
      <c r="BB82" s="938"/>
      <c r="BC82" s="938"/>
      <c r="BD82" s="938"/>
      <c r="BE82" s="367"/>
      <c r="BF82" s="379"/>
      <c r="BG82" s="379"/>
      <c r="BH82" s="379"/>
      <c r="BI82" s="379"/>
      <c r="BJ82" s="362"/>
    </row>
    <row r="83" spans="2:62" ht="20.25" customHeight="1">
      <c r="B83" s="249"/>
      <c r="C83" s="360"/>
      <c r="D83" s="360"/>
      <c r="E83" s="360"/>
      <c r="F83" s="360"/>
      <c r="G83" s="360"/>
      <c r="H83" s="360"/>
      <c r="I83" s="368"/>
      <c r="J83" s="369"/>
      <c r="K83" s="927" t="s">
        <v>811</v>
      </c>
      <c r="L83" s="927"/>
      <c r="M83" s="932">
        <f>SUMIFS($BB$17:$BB$76,$F$17:$F$76,"看護職員",$H$17:$H$76,"B")</f>
        <v>79.999999999999986</v>
      </c>
      <c r="N83" s="932"/>
      <c r="O83" s="933">
        <f>SUMIFS($BD$17:$BD$76,$F$17:$F$76,"看護職員",$H$17:$H$76,"B")</f>
        <v>19.999999999999996</v>
      </c>
      <c r="P83" s="933"/>
      <c r="Q83" s="376"/>
      <c r="R83" s="934">
        <v>80</v>
      </c>
      <c r="S83" s="934"/>
      <c r="T83" s="934">
        <v>20</v>
      </c>
      <c r="U83" s="934"/>
      <c r="V83" s="377"/>
      <c r="W83" s="945">
        <v>0</v>
      </c>
      <c r="X83" s="946"/>
      <c r="Y83" s="277"/>
      <c r="Z83" s="371"/>
      <c r="AA83" s="927" t="s">
        <v>612</v>
      </c>
      <c r="AB83" s="927"/>
      <c r="AC83" s="932">
        <f>SUMIFS($BB$17:$BB$76,$F$17:$F$76,"介護職員",$H$17:$H$76,"B")</f>
        <v>0</v>
      </c>
      <c r="AD83" s="932"/>
      <c r="AE83" s="933">
        <f>SUMIFS($BD$17:$BD$76,$F$17:$F$76,"介護職員",$H$17:$H$76,"B")</f>
        <v>0</v>
      </c>
      <c r="AF83" s="933"/>
      <c r="AG83" s="376"/>
      <c r="AH83" s="934">
        <v>0</v>
      </c>
      <c r="AI83" s="934"/>
      <c r="AJ83" s="934">
        <v>0</v>
      </c>
      <c r="AK83" s="934"/>
      <c r="AL83" s="377"/>
      <c r="AM83" s="945">
        <v>0</v>
      </c>
      <c r="AN83" s="946"/>
      <c r="AO83" s="371"/>
      <c r="AP83" s="371"/>
      <c r="AQ83" s="371"/>
      <c r="AR83" s="371"/>
      <c r="AS83" s="371"/>
      <c r="AT83" s="371"/>
      <c r="AU83" s="371"/>
      <c r="AV83" s="371"/>
      <c r="AW83" s="371"/>
      <c r="AX83" s="371"/>
      <c r="AY83" s="371"/>
      <c r="AZ83" s="371"/>
      <c r="BA83" s="371"/>
      <c r="BB83" s="371"/>
      <c r="BC83" s="371"/>
      <c r="BD83" s="372"/>
      <c r="BE83" s="367"/>
      <c r="BF83" s="362"/>
      <c r="BG83" s="362"/>
      <c r="BH83" s="362"/>
      <c r="BI83" s="362"/>
      <c r="BJ83" s="362"/>
    </row>
    <row r="84" spans="2:62" ht="20.25" customHeight="1">
      <c r="B84" s="249"/>
      <c r="C84" s="360"/>
      <c r="D84" s="360"/>
      <c r="E84" s="360"/>
      <c r="F84" s="360"/>
      <c r="G84" s="360"/>
      <c r="H84" s="360"/>
      <c r="I84" s="368"/>
      <c r="J84" s="369"/>
      <c r="K84" s="927" t="s">
        <v>610</v>
      </c>
      <c r="L84" s="927"/>
      <c r="M84" s="932">
        <f>SUMIFS($BB$17:$BB$76,$F$17:$F$76,"看護職員",$H$17:$H$76,"C")</f>
        <v>0</v>
      </c>
      <c r="N84" s="932"/>
      <c r="O84" s="933">
        <f>SUMIFS($BD$17:$BD$76,$F$17:$F$76,"看護職員",$H$17:$H$76,"C")</f>
        <v>0</v>
      </c>
      <c r="P84" s="933"/>
      <c r="Q84" s="376"/>
      <c r="R84" s="934">
        <v>0</v>
      </c>
      <c r="S84" s="934"/>
      <c r="T84" s="935">
        <v>0</v>
      </c>
      <c r="U84" s="935"/>
      <c r="V84" s="377"/>
      <c r="W84" s="930" t="s">
        <v>812</v>
      </c>
      <c r="X84" s="931"/>
      <c r="Y84" s="277"/>
      <c r="Z84" s="371"/>
      <c r="AA84" s="927" t="s">
        <v>610</v>
      </c>
      <c r="AB84" s="927"/>
      <c r="AC84" s="932">
        <f>SUMIFS($BB$17:$BB$76,$F$17:$F$76,"介護職員",$H$17:$H$76,"C")</f>
        <v>512</v>
      </c>
      <c r="AD84" s="932"/>
      <c r="AE84" s="933">
        <f>SUMIFS($BD$17:$BD$76,$F$17:$F$76,"介護職員",$H$17:$H$76,"C")</f>
        <v>128</v>
      </c>
      <c r="AF84" s="933"/>
      <c r="AG84" s="376"/>
      <c r="AH84" s="934">
        <v>512</v>
      </c>
      <c r="AI84" s="934"/>
      <c r="AJ84" s="935">
        <v>128</v>
      </c>
      <c r="AK84" s="935"/>
      <c r="AL84" s="377"/>
      <c r="AM84" s="930" t="s">
        <v>813</v>
      </c>
      <c r="AN84" s="931"/>
      <c r="AO84" s="371"/>
      <c r="AP84" s="371"/>
      <c r="AQ84" s="371"/>
      <c r="AR84" s="371"/>
      <c r="AS84" s="371"/>
      <c r="AT84" s="371"/>
      <c r="AU84" s="371"/>
      <c r="AV84" s="371"/>
      <c r="AW84" s="371"/>
      <c r="AX84" s="371"/>
      <c r="AY84" s="371"/>
      <c r="AZ84" s="371"/>
      <c r="BA84" s="371"/>
      <c r="BB84" s="371"/>
      <c r="BC84" s="371"/>
      <c r="BD84" s="372"/>
      <c r="BE84" s="367"/>
      <c r="BF84" s="362"/>
      <c r="BG84" s="362"/>
      <c r="BH84" s="362"/>
      <c r="BI84" s="362"/>
      <c r="BJ84" s="362"/>
    </row>
    <row r="85" spans="2:62" ht="20.25" customHeight="1">
      <c r="B85" s="249"/>
      <c r="C85" s="360"/>
      <c r="D85" s="360"/>
      <c r="E85" s="360"/>
      <c r="F85" s="360"/>
      <c r="G85" s="360"/>
      <c r="H85" s="360"/>
      <c r="I85" s="368"/>
      <c r="J85" s="369"/>
      <c r="K85" s="927" t="s">
        <v>814</v>
      </c>
      <c r="L85" s="927"/>
      <c r="M85" s="932">
        <f>SUMIFS($BB$17:$BB$76,$F$17:$F$76,"看護職員",$H$17:$H$76,"D")</f>
        <v>0</v>
      </c>
      <c r="N85" s="932"/>
      <c r="O85" s="933">
        <f>SUMIFS($BD$17:$BD$76,$F$17:$F$76,"看護職員",$H$17:$H$76,"D")</f>
        <v>0</v>
      </c>
      <c r="P85" s="933"/>
      <c r="Q85" s="376"/>
      <c r="R85" s="934">
        <v>0</v>
      </c>
      <c r="S85" s="934"/>
      <c r="T85" s="935">
        <v>0</v>
      </c>
      <c r="U85" s="935"/>
      <c r="V85" s="377"/>
      <c r="W85" s="930" t="s">
        <v>812</v>
      </c>
      <c r="X85" s="931"/>
      <c r="Y85" s="277"/>
      <c r="Z85" s="371"/>
      <c r="AA85" s="927" t="s">
        <v>815</v>
      </c>
      <c r="AB85" s="927"/>
      <c r="AC85" s="932">
        <f>SUMIFS($BB$17:$BB$76,$F$17:$F$76,"介護職員",$H$17:$H$76,"D")</f>
        <v>0</v>
      </c>
      <c r="AD85" s="932"/>
      <c r="AE85" s="933">
        <f>SUMIFS($BD$17:$BD$76,$F$17:$F$76,"介護職員",$H$17:$H$76,"D")</f>
        <v>0</v>
      </c>
      <c r="AF85" s="933"/>
      <c r="AG85" s="376"/>
      <c r="AH85" s="934">
        <v>0</v>
      </c>
      <c r="AI85" s="934"/>
      <c r="AJ85" s="935">
        <v>0</v>
      </c>
      <c r="AK85" s="935"/>
      <c r="AL85" s="377"/>
      <c r="AM85" s="930" t="s">
        <v>816</v>
      </c>
      <c r="AN85" s="931"/>
      <c r="AO85" s="371"/>
      <c r="AP85" s="371"/>
      <c r="AQ85" s="369" t="s">
        <v>817</v>
      </c>
      <c r="AR85" s="369"/>
      <c r="AS85" s="369"/>
      <c r="AT85" s="369"/>
      <c r="AU85" s="369"/>
      <c r="AV85" s="369"/>
      <c r="AW85" s="371"/>
      <c r="AX85" s="371"/>
      <c r="AY85" s="371"/>
      <c r="AZ85" s="371"/>
      <c r="BA85" s="371"/>
      <c r="BB85" s="371"/>
      <c r="BC85" s="371"/>
      <c r="BD85" s="372"/>
      <c r="BE85" s="367"/>
      <c r="BF85" s="362"/>
      <c r="BG85" s="362"/>
      <c r="BH85" s="362"/>
      <c r="BI85" s="362"/>
      <c r="BJ85" s="362"/>
    </row>
    <row r="86" spans="2:62" ht="20.25" customHeight="1">
      <c r="B86" s="249"/>
      <c r="C86" s="360"/>
      <c r="D86" s="360"/>
      <c r="E86" s="360"/>
      <c r="F86" s="360"/>
      <c r="G86" s="360"/>
      <c r="H86" s="360"/>
      <c r="I86" s="368"/>
      <c r="J86" s="369"/>
      <c r="K86" s="927" t="s">
        <v>806</v>
      </c>
      <c r="L86" s="927"/>
      <c r="M86" s="932">
        <f>SUM(M82:N85)</f>
        <v>560</v>
      </c>
      <c r="N86" s="932"/>
      <c r="O86" s="933">
        <f>SUM(O82:P85)</f>
        <v>140</v>
      </c>
      <c r="P86" s="933"/>
      <c r="Q86" s="376"/>
      <c r="R86" s="932">
        <f>SUM(R82:S85)</f>
        <v>80</v>
      </c>
      <c r="S86" s="932"/>
      <c r="T86" s="933">
        <f>SUM(T82:U85)</f>
        <v>20</v>
      </c>
      <c r="U86" s="933"/>
      <c r="V86" s="377"/>
      <c r="W86" s="947">
        <f>SUM(W82:X83)</f>
        <v>3</v>
      </c>
      <c r="X86" s="948"/>
      <c r="Y86" s="277"/>
      <c r="Z86" s="371"/>
      <c r="AA86" s="927" t="s">
        <v>806</v>
      </c>
      <c r="AB86" s="927"/>
      <c r="AC86" s="932">
        <f>SUM(AC82:AD85)</f>
        <v>3232</v>
      </c>
      <c r="AD86" s="932"/>
      <c r="AE86" s="933">
        <f>SUM(AE82:AF85)</f>
        <v>808</v>
      </c>
      <c r="AF86" s="933"/>
      <c r="AG86" s="376"/>
      <c r="AH86" s="932">
        <f>SUM(AH82:AI85)</f>
        <v>512</v>
      </c>
      <c r="AI86" s="932"/>
      <c r="AJ86" s="933">
        <f>SUM(AJ82:AK85)</f>
        <v>128</v>
      </c>
      <c r="AK86" s="933"/>
      <c r="AL86" s="377"/>
      <c r="AM86" s="947">
        <f>SUM(AM82:AN83)</f>
        <v>17</v>
      </c>
      <c r="AN86" s="948"/>
      <c r="AO86" s="371"/>
      <c r="AP86" s="371"/>
      <c r="AQ86" s="927" t="s">
        <v>616</v>
      </c>
      <c r="AR86" s="927"/>
      <c r="AS86" s="927" t="s">
        <v>615</v>
      </c>
      <c r="AT86" s="927"/>
      <c r="AU86" s="927"/>
      <c r="AV86" s="927"/>
      <c r="AW86" s="371"/>
      <c r="AX86" s="371"/>
      <c r="AY86" s="371"/>
      <c r="AZ86" s="371"/>
      <c r="BA86" s="371"/>
      <c r="BB86" s="371"/>
      <c r="BC86" s="371"/>
      <c r="BD86" s="372"/>
      <c r="BE86" s="367"/>
      <c r="BF86" s="362"/>
      <c r="BG86" s="362"/>
      <c r="BH86" s="362"/>
      <c r="BI86" s="362"/>
      <c r="BJ86" s="362"/>
    </row>
    <row r="87" spans="2:62" ht="20.25" customHeight="1">
      <c r="B87" s="249"/>
      <c r="C87" s="360"/>
      <c r="D87" s="360"/>
      <c r="E87" s="360"/>
      <c r="F87" s="360"/>
      <c r="G87" s="360"/>
      <c r="H87" s="360"/>
      <c r="I87" s="368"/>
      <c r="J87" s="368"/>
      <c r="K87" s="380"/>
      <c r="L87" s="380"/>
      <c r="M87" s="380"/>
      <c r="N87" s="380"/>
      <c r="O87" s="381"/>
      <c r="P87" s="381"/>
      <c r="Q87" s="381"/>
      <c r="R87" s="382"/>
      <c r="S87" s="382"/>
      <c r="T87" s="382"/>
      <c r="U87" s="382"/>
      <c r="V87" s="383"/>
      <c r="W87" s="371"/>
      <c r="X87" s="371"/>
      <c r="Y87" s="371"/>
      <c r="Z87" s="371"/>
      <c r="AA87" s="380"/>
      <c r="AB87" s="380"/>
      <c r="AC87" s="380"/>
      <c r="AD87" s="380"/>
      <c r="AE87" s="381"/>
      <c r="AF87" s="381"/>
      <c r="AG87" s="381"/>
      <c r="AH87" s="382"/>
      <c r="AI87" s="382"/>
      <c r="AJ87" s="382"/>
      <c r="AK87" s="382"/>
      <c r="AL87" s="383"/>
      <c r="AM87" s="371"/>
      <c r="AN87" s="371"/>
      <c r="AO87" s="371"/>
      <c r="AP87" s="371"/>
      <c r="AQ87" s="927" t="s">
        <v>808</v>
      </c>
      <c r="AR87" s="927"/>
      <c r="AS87" s="927" t="s">
        <v>613</v>
      </c>
      <c r="AT87" s="927"/>
      <c r="AU87" s="927"/>
      <c r="AV87" s="927"/>
      <c r="AW87" s="371"/>
      <c r="AX87" s="371"/>
      <c r="AY87" s="371"/>
      <c r="AZ87" s="371"/>
      <c r="BA87" s="371"/>
      <c r="BB87" s="371"/>
      <c r="BC87" s="371"/>
      <c r="BD87" s="372"/>
      <c r="BE87" s="367"/>
      <c r="BF87" s="362"/>
      <c r="BG87" s="362"/>
      <c r="BH87" s="362"/>
      <c r="BI87" s="362"/>
      <c r="BJ87" s="362"/>
    </row>
    <row r="88" spans="2:62" ht="20.25" customHeight="1">
      <c r="B88" s="249"/>
      <c r="C88" s="360"/>
      <c r="D88" s="360"/>
      <c r="E88" s="360"/>
      <c r="F88" s="360"/>
      <c r="G88" s="360"/>
      <c r="H88" s="360"/>
      <c r="I88" s="368"/>
      <c r="J88" s="368"/>
      <c r="K88" s="370" t="s">
        <v>818</v>
      </c>
      <c r="L88" s="369"/>
      <c r="M88" s="369"/>
      <c r="N88" s="369"/>
      <c r="O88" s="369"/>
      <c r="P88" s="369"/>
      <c r="Q88" s="384" t="s">
        <v>819</v>
      </c>
      <c r="R88" s="941" t="s">
        <v>820</v>
      </c>
      <c r="S88" s="942"/>
      <c r="T88" s="385"/>
      <c r="U88" s="385"/>
      <c r="V88" s="369"/>
      <c r="W88" s="369"/>
      <c r="X88" s="369"/>
      <c r="Y88" s="371"/>
      <c r="Z88" s="371"/>
      <c r="AA88" s="370" t="s">
        <v>818</v>
      </c>
      <c r="AB88" s="369"/>
      <c r="AC88" s="369"/>
      <c r="AD88" s="369"/>
      <c r="AE88" s="369"/>
      <c r="AF88" s="369"/>
      <c r="AG88" s="384" t="s">
        <v>819</v>
      </c>
      <c r="AH88" s="943" t="str">
        <f>R88</f>
        <v>週</v>
      </c>
      <c r="AI88" s="944"/>
      <c r="AJ88" s="385"/>
      <c r="AK88" s="385"/>
      <c r="AL88" s="369"/>
      <c r="AM88" s="369"/>
      <c r="AN88" s="369"/>
      <c r="AO88" s="371"/>
      <c r="AP88" s="371"/>
      <c r="AQ88" s="927" t="s">
        <v>811</v>
      </c>
      <c r="AR88" s="927"/>
      <c r="AS88" s="927" t="s">
        <v>611</v>
      </c>
      <c r="AT88" s="927"/>
      <c r="AU88" s="927"/>
      <c r="AV88" s="927"/>
      <c r="AW88" s="371"/>
      <c r="AX88" s="371"/>
      <c r="AY88" s="371"/>
      <c r="AZ88" s="371"/>
      <c r="BA88" s="371"/>
      <c r="BB88" s="371"/>
      <c r="BC88" s="371"/>
      <c r="BD88" s="372"/>
      <c r="BE88" s="367"/>
      <c r="BF88" s="362"/>
      <c r="BG88" s="362"/>
      <c r="BH88" s="362"/>
      <c r="BI88" s="362"/>
      <c r="BJ88" s="362"/>
    </row>
    <row r="89" spans="2:62" ht="20.25" customHeight="1">
      <c r="B89" s="249"/>
      <c r="C89" s="360"/>
      <c r="D89" s="360"/>
      <c r="E89" s="360"/>
      <c r="F89" s="360"/>
      <c r="G89" s="360"/>
      <c r="H89" s="360"/>
      <c r="I89" s="368"/>
      <c r="J89" s="368"/>
      <c r="K89" s="369" t="s">
        <v>821</v>
      </c>
      <c r="L89" s="369"/>
      <c r="M89" s="369"/>
      <c r="N89" s="369"/>
      <c r="O89" s="369"/>
      <c r="P89" s="369" t="s">
        <v>822</v>
      </c>
      <c r="Q89" s="369"/>
      <c r="R89" s="369"/>
      <c r="S89" s="369"/>
      <c r="T89" s="370"/>
      <c r="U89" s="369"/>
      <c r="V89" s="369"/>
      <c r="W89" s="369"/>
      <c r="X89" s="369"/>
      <c r="Y89" s="371"/>
      <c r="Z89" s="371"/>
      <c r="AA89" s="369" t="s">
        <v>821</v>
      </c>
      <c r="AB89" s="369"/>
      <c r="AC89" s="369"/>
      <c r="AD89" s="369"/>
      <c r="AE89" s="369"/>
      <c r="AF89" s="369" t="s">
        <v>822</v>
      </c>
      <c r="AG89" s="369"/>
      <c r="AH89" s="369"/>
      <c r="AI89" s="369"/>
      <c r="AJ89" s="370"/>
      <c r="AK89" s="369"/>
      <c r="AL89" s="369"/>
      <c r="AM89" s="369"/>
      <c r="AN89" s="369"/>
      <c r="AO89" s="371"/>
      <c r="AP89" s="371"/>
      <c r="AQ89" s="927" t="s">
        <v>823</v>
      </c>
      <c r="AR89" s="927"/>
      <c r="AS89" s="927" t="s">
        <v>609</v>
      </c>
      <c r="AT89" s="927"/>
      <c r="AU89" s="927"/>
      <c r="AV89" s="927"/>
      <c r="AW89" s="371"/>
      <c r="AX89" s="371"/>
      <c r="AY89" s="371"/>
      <c r="AZ89" s="371"/>
      <c r="BA89" s="371"/>
      <c r="BB89" s="371"/>
      <c r="BC89" s="371"/>
      <c r="BD89" s="372"/>
      <c r="BE89" s="367"/>
      <c r="BF89" s="362"/>
      <c r="BG89" s="362"/>
      <c r="BH89" s="362"/>
      <c r="BI89" s="362"/>
      <c r="BJ89" s="362"/>
    </row>
    <row r="90" spans="2:62" ht="20.25" customHeight="1">
      <c r="B90" s="249"/>
      <c r="C90" s="360"/>
      <c r="D90" s="360"/>
      <c r="E90" s="360"/>
      <c r="F90" s="360"/>
      <c r="G90" s="360"/>
      <c r="H90" s="360"/>
      <c r="I90" s="368"/>
      <c r="J90" s="368"/>
      <c r="K90" s="369" t="str">
        <f>IF($R$88="週","対象時間数（週平均）","対象時間数（当月合計）")</f>
        <v>対象時間数（週平均）</v>
      </c>
      <c r="L90" s="369"/>
      <c r="M90" s="369"/>
      <c r="N90" s="369"/>
      <c r="O90" s="369"/>
      <c r="P90" s="369" t="str">
        <f>IF($R$88="週","週に勤務すべき時間数","当月に勤務すべき時間数")</f>
        <v>週に勤務すべき時間数</v>
      </c>
      <c r="Q90" s="369"/>
      <c r="R90" s="369"/>
      <c r="S90" s="369"/>
      <c r="T90" s="370"/>
      <c r="U90" s="369" t="s">
        <v>824</v>
      </c>
      <c r="V90" s="369"/>
      <c r="W90" s="369"/>
      <c r="X90" s="369"/>
      <c r="Y90" s="371"/>
      <c r="Z90" s="371"/>
      <c r="AA90" s="369" t="str">
        <f>IF(AH88="週","対象時間数（週平均）","対象時間数（当月合計）")</f>
        <v>対象時間数（週平均）</v>
      </c>
      <c r="AB90" s="369"/>
      <c r="AC90" s="369"/>
      <c r="AD90" s="369"/>
      <c r="AE90" s="369"/>
      <c r="AF90" s="369" t="str">
        <f>IF($AH$88="週","週に勤務すべき時間数","当月に勤務すべき時間数")</f>
        <v>週に勤務すべき時間数</v>
      </c>
      <c r="AG90" s="369"/>
      <c r="AH90" s="369"/>
      <c r="AI90" s="369"/>
      <c r="AJ90" s="370"/>
      <c r="AK90" s="369" t="s">
        <v>824</v>
      </c>
      <c r="AL90" s="369"/>
      <c r="AM90" s="369"/>
      <c r="AN90" s="369"/>
      <c r="AO90" s="371"/>
      <c r="AP90" s="371"/>
      <c r="AQ90" s="927" t="s">
        <v>815</v>
      </c>
      <c r="AR90" s="927"/>
      <c r="AS90" s="927" t="s">
        <v>825</v>
      </c>
      <c r="AT90" s="927"/>
      <c r="AU90" s="927"/>
      <c r="AV90" s="927"/>
      <c r="AW90" s="371"/>
      <c r="AX90" s="371"/>
      <c r="AY90" s="371"/>
      <c r="AZ90" s="371"/>
      <c r="BA90" s="371"/>
      <c r="BB90" s="371"/>
      <c r="BC90" s="371"/>
      <c r="BD90" s="372"/>
      <c r="BE90" s="367"/>
      <c r="BF90" s="362"/>
      <c r="BG90" s="362"/>
      <c r="BH90" s="362"/>
      <c r="BI90" s="362"/>
      <c r="BJ90" s="362"/>
    </row>
    <row r="91" spans="2:62" ht="20.25" customHeight="1">
      <c r="I91" s="277"/>
      <c r="J91" s="277"/>
      <c r="K91" s="928">
        <f>IF($R$88="週",T86,R86)</f>
        <v>20</v>
      </c>
      <c r="L91" s="928"/>
      <c r="M91" s="928"/>
      <c r="N91" s="928"/>
      <c r="O91" s="378" t="s">
        <v>826</v>
      </c>
      <c r="P91" s="927">
        <f>IF($R$88="週",$BA$6,$BE$6)</f>
        <v>40</v>
      </c>
      <c r="Q91" s="927"/>
      <c r="R91" s="927"/>
      <c r="S91" s="927"/>
      <c r="T91" s="378" t="s">
        <v>810</v>
      </c>
      <c r="U91" s="929">
        <f>ROUNDDOWN(K91/P91,1)</f>
        <v>0.5</v>
      </c>
      <c r="V91" s="929"/>
      <c r="W91" s="929"/>
      <c r="X91" s="929"/>
      <c r="Y91" s="277"/>
      <c r="Z91" s="277"/>
      <c r="AA91" s="928">
        <f>IF($AH$88="週",AJ86,AH86)</f>
        <v>128</v>
      </c>
      <c r="AB91" s="928"/>
      <c r="AC91" s="928"/>
      <c r="AD91" s="928"/>
      <c r="AE91" s="378" t="s">
        <v>826</v>
      </c>
      <c r="AF91" s="927">
        <f>IF($AH$88="週",$BA$6,$BE$6)</f>
        <v>40</v>
      </c>
      <c r="AG91" s="927"/>
      <c r="AH91" s="927"/>
      <c r="AI91" s="927"/>
      <c r="AJ91" s="378" t="s">
        <v>827</v>
      </c>
      <c r="AK91" s="929">
        <f>ROUNDDOWN(AA91/AF91,1)</f>
        <v>3.2</v>
      </c>
      <c r="AL91" s="929"/>
      <c r="AM91" s="929"/>
      <c r="AN91" s="929"/>
      <c r="AO91" s="277"/>
      <c r="AP91" s="277"/>
      <c r="AQ91" s="277"/>
      <c r="AR91" s="277"/>
      <c r="AS91" s="277"/>
      <c r="AT91" s="277"/>
      <c r="AU91" s="277"/>
      <c r="AV91" s="277"/>
      <c r="AW91" s="277"/>
      <c r="AX91" s="277"/>
      <c r="AY91" s="277"/>
      <c r="AZ91" s="277"/>
      <c r="BA91" s="277"/>
      <c r="BB91" s="277"/>
      <c r="BC91" s="277"/>
      <c r="BD91" s="277"/>
    </row>
    <row r="92" spans="2:62" ht="20.25" customHeight="1">
      <c r="I92" s="277"/>
      <c r="J92" s="277"/>
      <c r="K92" s="369"/>
      <c r="L92" s="369"/>
      <c r="M92" s="369"/>
      <c r="N92" s="369"/>
      <c r="O92" s="369"/>
      <c r="P92" s="369"/>
      <c r="Q92" s="369"/>
      <c r="R92" s="369"/>
      <c r="S92" s="369"/>
      <c r="T92" s="370"/>
      <c r="U92" s="369" t="s">
        <v>828</v>
      </c>
      <c r="V92" s="369"/>
      <c r="W92" s="369"/>
      <c r="X92" s="369"/>
      <c r="Y92" s="277"/>
      <c r="Z92" s="277"/>
      <c r="AA92" s="369"/>
      <c r="AB92" s="369"/>
      <c r="AC92" s="369"/>
      <c r="AD92" s="369"/>
      <c r="AE92" s="369"/>
      <c r="AF92" s="369"/>
      <c r="AG92" s="369"/>
      <c r="AH92" s="369"/>
      <c r="AI92" s="369"/>
      <c r="AJ92" s="370"/>
      <c r="AK92" s="369" t="s">
        <v>828</v>
      </c>
      <c r="AL92" s="369"/>
      <c r="AM92" s="369"/>
      <c r="AN92" s="369"/>
      <c r="AO92" s="277"/>
      <c r="AP92" s="277"/>
      <c r="AQ92" s="277"/>
      <c r="AR92" s="277"/>
      <c r="AS92" s="277"/>
      <c r="AT92" s="277"/>
      <c r="AU92" s="277"/>
      <c r="AV92" s="277"/>
      <c r="AW92" s="277"/>
      <c r="AX92" s="277"/>
      <c r="AY92" s="277"/>
      <c r="AZ92" s="277"/>
      <c r="BA92" s="277"/>
      <c r="BB92" s="277"/>
      <c r="BC92" s="277"/>
      <c r="BD92" s="277"/>
    </row>
    <row r="93" spans="2:62" ht="20.25" customHeight="1">
      <c r="I93" s="277"/>
      <c r="J93" s="277"/>
      <c r="K93" s="369" t="s">
        <v>829</v>
      </c>
      <c r="L93" s="369"/>
      <c r="M93" s="369"/>
      <c r="N93" s="369"/>
      <c r="O93" s="369"/>
      <c r="P93" s="369"/>
      <c r="Q93" s="369"/>
      <c r="R93" s="369"/>
      <c r="S93" s="369"/>
      <c r="T93" s="370"/>
      <c r="U93" s="369"/>
      <c r="V93" s="369"/>
      <c r="W93" s="369"/>
      <c r="X93" s="369"/>
      <c r="Y93" s="277"/>
      <c r="Z93" s="277"/>
      <c r="AA93" s="369" t="s">
        <v>830</v>
      </c>
      <c r="AB93" s="369"/>
      <c r="AC93" s="369"/>
      <c r="AD93" s="369"/>
      <c r="AE93" s="369"/>
      <c r="AF93" s="369"/>
      <c r="AG93" s="369"/>
      <c r="AH93" s="369"/>
      <c r="AI93" s="369"/>
      <c r="AJ93" s="370"/>
      <c r="AK93" s="369"/>
      <c r="AL93" s="369"/>
      <c r="AM93" s="369"/>
      <c r="AN93" s="369"/>
      <c r="AO93" s="277"/>
      <c r="AP93" s="277"/>
      <c r="AQ93" s="277"/>
      <c r="AR93" s="277"/>
      <c r="AS93" s="277"/>
      <c r="AT93" s="277"/>
      <c r="AU93" s="277"/>
      <c r="AV93" s="277"/>
      <c r="AW93" s="277"/>
      <c r="AX93" s="277"/>
      <c r="AY93" s="277"/>
      <c r="AZ93" s="277"/>
      <c r="BA93" s="277"/>
      <c r="BB93" s="277"/>
      <c r="BC93" s="277"/>
      <c r="BD93" s="277"/>
    </row>
    <row r="94" spans="2:62" ht="20.25" customHeight="1">
      <c r="I94" s="277"/>
      <c r="J94" s="277"/>
      <c r="K94" s="369" t="s">
        <v>802</v>
      </c>
      <c r="L94" s="369"/>
      <c r="M94" s="369"/>
      <c r="N94" s="369"/>
      <c r="O94" s="369"/>
      <c r="P94" s="369"/>
      <c r="Q94" s="369"/>
      <c r="R94" s="369"/>
      <c r="S94" s="369"/>
      <c r="T94" s="370"/>
      <c r="U94" s="936"/>
      <c r="V94" s="936"/>
      <c r="W94" s="936"/>
      <c r="X94" s="936"/>
      <c r="Y94" s="277"/>
      <c r="Z94" s="277"/>
      <c r="AA94" s="369" t="s">
        <v>802</v>
      </c>
      <c r="AB94" s="369"/>
      <c r="AC94" s="369"/>
      <c r="AD94" s="369"/>
      <c r="AE94" s="369"/>
      <c r="AF94" s="369"/>
      <c r="AG94" s="369"/>
      <c r="AH94" s="369"/>
      <c r="AI94" s="369"/>
      <c r="AJ94" s="370"/>
      <c r="AK94" s="936"/>
      <c r="AL94" s="936"/>
      <c r="AM94" s="936"/>
      <c r="AN94" s="936"/>
      <c r="AO94" s="277"/>
      <c r="AP94" s="277"/>
      <c r="AQ94" s="277"/>
      <c r="AR94" s="277"/>
      <c r="AS94" s="277"/>
      <c r="AT94" s="277"/>
      <c r="AU94" s="277"/>
      <c r="AV94" s="277"/>
      <c r="AW94" s="277"/>
      <c r="AX94" s="277"/>
      <c r="AY94" s="277"/>
      <c r="AZ94" s="277"/>
      <c r="BA94" s="277"/>
      <c r="BB94" s="277"/>
      <c r="BC94" s="277"/>
      <c r="BD94" s="277"/>
    </row>
    <row r="95" spans="2:62" ht="20.25" customHeight="1">
      <c r="I95" s="277"/>
      <c r="J95" s="277"/>
      <c r="K95" s="373" t="s">
        <v>831</v>
      </c>
      <c r="L95" s="373"/>
      <c r="M95" s="373"/>
      <c r="N95" s="373"/>
      <c r="O95" s="373"/>
      <c r="P95" s="369" t="s">
        <v>832</v>
      </c>
      <c r="Q95" s="373"/>
      <c r="R95" s="373"/>
      <c r="S95" s="373"/>
      <c r="T95" s="373"/>
      <c r="U95" s="937" t="s">
        <v>806</v>
      </c>
      <c r="V95" s="937"/>
      <c r="W95" s="937"/>
      <c r="X95" s="937"/>
      <c r="Y95" s="277"/>
      <c r="Z95" s="277"/>
      <c r="AA95" s="373" t="s">
        <v>831</v>
      </c>
      <c r="AB95" s="373"/>
      <c r="AC95" s="373"/>
      <c r="AD95" s="373"/>
      <c r="AE95" s="373"/>
      <c r="AF95" s="369" t="s">
        <v>832</v>
      </c>
      <c r="AG95" s="373"/>
      <c r="AH95" s="373"/>
      <c r="AI95" s="373"/>
      <c r="AJ95" s="373"/>
      <c r="AK95" s="937" t="s">
        <v>806</v>
      </c>
      <c r="AL95" s="937"/>
      <c r="AM95" s="937"/>
      <c r="AN95" s="937"/>
      <c r="AO95" s="277"/>
      <c r="AP95" s="277"/>
      <c r="AQ95" s="277"/>
      <c r="AR95" s="277"/>
      <c r="AS95" s="277"/>
      <c r="AT95" s="277"/>
      <c r="AU95" s="277"/>
      <c r="AV95" s="277"/>
      <c r="AW95" s="277"/>
      <c r="AX95" s="277"/>
      <c r="AY95" s="277"/>
      <c r="AZ95" s="277"/>
      <c r="BA95" s="277"/>
      <c r="BB95" s="277"/>
      <c r="BC95" s="277"/>
      <c r="BD95" s="277"/>
    </row>
    <row r="96" spans="2:62" ht="20.25" customHeight="1">
      <c r="I96" s="277"/>
      <c r="J96" s="277"/>
      <c r="K96" s="927">
        <f>W86</f>
        <v>3</v>
      </c>
      <c r="L96" s="927"/>
      <c r="M96" s="927"/>
      <c r="N96" s="927"/>
      <c r="O96" s="378" t="s">
        <v>809</v>
      </c>
      <c r="P96" s="929">
        <f>U91</f>
        <v>0.5</v>
      </c>
      <c r="Q96" s="929"/>
      <c r="R96" s="929"/>
      <c r="S96" s="929"/>
      <c r="T96" s="378" t="s">
        <v>833</v>
      </c>
      <c r="U96" s="938">
        <f>ROUNDDOWN(K96+P96,1)</f>
        <v>3.5</v>
      </c>
      <c r="V96" s="938"/>
      <c r="W96" s="938"/>
      <c r="X96" s="938"/>
      <c r="Y96" s="386"/>
      <c r="Z96" s="386"/>
      <c r="AA96" s="939">
        <f>AM86</f>
        <v>17</v>
      </c>
      <c r="AB96" s="939"/>
      <c r="AC96" s="939"/>
      <c r="AD96" s="939"/>
      <c r="AE96" s="383" t="s">
        <v>809</v>
      </c>
      <c r="AF96" s="940">
        <f>AK91</f>
        <v>3.2</v>
      </c>
      <c r="AG96" s="940"/>
      <c r="AH96" s="940"/>
      <c r="AI96" s="940"/>
      <c r="AJ96" s="383" t="s">
        <v>834</v>
      </c>
      <c r="AK96" s="938">
        <f>ROUNDDOWN(AA96+AF96,1)</f>
        <v>20.2</v>
      </c>
      <c r="AL96" s="938"/>
      <c r="AM96" s="938"/>
      <c r="AN96" s="938"/>
      <c r="AO96" s="277"/>
      <c r="AP96" s="277"/>
      <c r="AQ96" s="277"/>
      <c r="AR96" s="277"/>
      <c r="AS96" s="277"/>
      <c r="AT96" s="277"/>
      <c r="AU96" s="277"/>
      <c r="AV96" s="277"/>
      <c r="AW96" s="277"/>
      <c r="AX96" s="277"/>
      <c r="AY96" s="277"/>
      <c r="AZ96" s="277"/>
      <c r="BA96" s="277"/>
      <c r="BB96" s="277"/>
      <c r="BC96" s="277"/>
      <c r="BD96" s="277"/>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59">
      <c r="A143" s="387"/>
      <c r="B143" s="387"/>
      <c r="C143" s="388"/>
      <c r="D143" s="388"/>
      <c r="E143" s="388"/>
      <c r="F143" s="388"/>
      <c r="G143" s="388"/>
      <c r="H143" s="388"/>
      <c r="I143" s="388"/>
      <c r="J143" s="388"/>
      <c r="K143" s="389"/>
      <c r="L143" s="389"/>
      <c r="M143" s="389"/>
      <c r="N143" s="389"/>
      <c r="O143" s="389"/>
      <c r="P143" s="389"/>
      <c r="Q143" s="389"/>
      <c r="R143" s="389"/>
      <c r="S143" s="389"/>
      <c r="T143" s="389"/>
      <c r="U143" s="389"/>
      <c r="V143" s="389"/>
      <c r="W143" s="389"/>
      <c r="X143" s="389"/>
      <c r="Y143" s="389"/>
      <c r="Z143" s="389"/>
      <c r="AA143" s="389"/>
      <c r="AB143" s="389"/>
      <c r="AC143" s="389"/>
      <c r="AD143" s="389"/>
      <c r="AE143" s="389"/>
      <c r="AF143" s="389"/>
      <c r="AG143" s="389"/>
      <c r="AH143" s="389"/>
      <c r="AI143" s="389"/>
      <c r="AJ143" s="389"/>
      <c r="AK143" s="389"/>
      <c r="AL143" s="389"/>
      <c r="AM143" s="389"/>
      <c r="AN143" s="389"/>
      <c r="AO143" s="389"/>
      <c r="AP143" s="389"/>
      <c r="AQ143" s="389"/>
      <c r="AR143" s="389"/>
      <c r="AS143" s="389"/>
      <c r="AT143" s="389"/>
      <c r="AU143" s="389"/>
      <c r="AV143" s="389"/>
      <c r="AW143" s="389"/>
      <c r="AX143" s="389"/>
      <c r="AY143" s="389"/>
      <c r="AZ143" s="390"/>
      <c r="BA143" s="390"/>
      <c r="BB143" s="390"/>
      <c r="BC143" s="390"/>
      <c r="BD143" s="390"/>
      <c r="BE143" s="390"/>
      <c r="BF143" s="390"/>
      <c r="BG143" s="390"/>
    </row>
    <row r="144" spans="1:59">
      <c r="A144" s="387"/>
      <c r="B144" s="387"/>
      <c r="C144" s="388"/>
      <c r="D144" s="388"/>
      <c r="E144" s="388"/>
      <c r="F144" s="388"/>
      <c r="G144" s="388"/>
      <c r="H144" s="388"/>
      <c r="I144" s="388"/>
      <c r="J144" s="388"/>
      <c r="K144" s="389"/>
      <c r="L144" s="389"/>
      <c r="M144" s="389"/>
      <c r="N144" s="389"/>
      <c r="O144" s="389"/>
      <c r="P144" s="389"/>
      <c r="Q144" s="389"/>
      <c r="R144" s="389"/>
      <c r="S144" s="389"/>
      <c r="T144" s="389"/>
      <c r="U144" s="389"/>
      <c r="V144" s="389"/>
      <c r="W144" s="389"/>
      <c r="X144" s="389"/>
      <c r="Y144" s="389"/>
      <c r="Z144" s="389"/>
      <c r="AA144" s="389"/>
      <c r="AB144" s="389"/>
      <c r="AC144" s="389"/>
      <c r="AD144" s="389"/>
      <c r="AE144" s="389"/>
      <c r="AF144" s="389"/>
      <c r="AG144" s="389"/>
      <c r="AH144" s="389"/>
      <c r="AI144" s="389"/>
      <c r="AJ144" s="389"/>
      <c r="AK144" s="389"/>
      <c r="AL144" s="389"/>
      <c r="AM144" s="389"/>
      <c r="AN144" s="389"/>
      <c r="AO144" s="389"/>
      <c r="AP144" s="389"/>
      <c r="AQ144" s="389"/>
      <c r="AR144" s="389"/>
      <c r="AS144" s="389"/>
      <c r="AT144" s="389"/>
      <c r="AU144" s="389"/>
      <c r="AV144" s="389"/>
      <c r="AW144" s="389"/>
      <c r="AX144" s="389"/>
      <c r="AY144" s="389"/>
      <c r="AZ144" s="390"/>
      <c r="BA144" s="390"/>
      <c r="BB144" s="390"/>
      <c r="BC144" s="390"/>
      <c r="BD144" s="390"/>
      <c r="BE144" s="390"/>
      <c r="BF144" s="390"/>
      <c r="BG144" s="390"/>
    </row>
    <row r="145" spans="1:18">
      <c r="A145" s="387"/>
      <c r="B145" s="387"/>
      <c r="C145" s="391"/>
      <c r="D145" s="391"/>
      <c r="E145" s="391"/>
      <c r="F145" s="391"/>
      <c r="G145" s="391"/>
      <c r="H145" s="391"/>
      <c r="I145" s="391"/>
      <c r="J145" s="391"/>
      <c r="K145" s="388"/>
      <c r="L145" s="388"/>
      <c r="M145" s="387"/>
      <c r="N145" s="387"/>
      <c r="O145" s="387"/>
      <c r="P145" s="387"/>
      <c r="Q145" s="387"/>
      <c r="R145" s="387"/>
    </row>
    <row r="146" spans="1:18">
      <c r="A146" s="387"/>
      <c r="B146" s="387"/>
      <c r="C146" s="391"/>
      <c r="D146" s="391"/>
      <c r="E146" s="391"/>
      <c r="F146" s="391"/>
      <c r="G146" s="391"/>
      <c r="H146" s="391"/>
      <c r="I146" s="391"/>
      <c r="J146" s="391"/>
      <c r="K146" s="388"/>
      <c r="L146" s="388"/>
      <c r="M146" s="387"/>
      <c r="N146" s="387"/>
      <c r="O146" s="387"/>
      <c r="P146" s="387"/>
      <c r="Q146" s="387"/>
      <c r="R146" s="387"/>
    </row>
    <row r="147" spans="1:18">
      <c r="C147" s="290"/>
      <c r="D147" s="290"/>
      <c r="E147" s="290"/>
      <c r="F147" s="290"/>
      <c r="G147" s="290"/>
      <c r="H147" s="290"/>
      <c r="I147" s="290"/>
      <c r="J147" s="290"/>
    </row>
    <row r="148" spans="1:18">
      <c r="C148" s="290"/>
      <c r="D148" s="290"/>
      <c r="E148" s="290"/>
      <c r="F148" s="290"/>
      <c r="G148" s="290"/>
      <c r="H148" s="290"/>
      <c r="I148" s="290"/>
      <c r="J148" s="290"/>
    </row>
    <row r="149" spans="1:18">
      <c r="C149" s="290"/>
      <c r="D149" s="290"/>
      <c r="E149" s="290"/>
      <c r="F149" s="290"/>
      <c r="G149" s="290"/>
      <c r="H149" s="290"/>
      <c r="I149" s="290"/>
      <c r="J149" s="290"/>
    </row>
    <row r="150" spans="1:18">
      <c r="C150" s="290"/>
      <c r="D150" s="290"/>
      <c r="E150" s="290"/>
      <c r="F150" s="290"/>
      <c r="G150" s="290"/>
      <c r="H150" s="290"/>
      <c r="I150" s="290"/>
      <c r="J150" s="290"/>
    </row>
  </sheetData>
  <sheetProtection sheet="1" insertRows="0" deleteRows="0"/>
  <mergeCells count="434">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73:B74"/>
    <mergeCell ref="C73:D74"/>
    <mergeCell ref="I73:J74"/>
    <mergeCell ref="K73:N74"/>
    <mergeCell ref="O73:S74"/>
    <mergeCell ref="BB73:BC73"/>
    <mergeCell ref="BD73:BE73"/>
    <mergeCell ref="BF73:BJ74"/>
    <mergeCell ref="BB74:BC74"/>
    <mergeCell ref="BD74:BE74"/>
    <mergeCell ref="BF81:BI81"/>
    <mergeCell ref="B75:B76"/>
    <mergeCell ref="C75:D76"/>
    <mergeCell ref="I75:J76"/>
    <mergeCell ref="K75:N76"/>
    <mergeCell ref="O75:S76"/>
    <mergeCell ref="BB75:BC75"/>
    <mergeCell ref="BD75:BE75"/>
    <mergeCell ref="BF75:BJ76"/>
    <mergeCell ref="BB76:BC76"/>
    <mergeCell ref="BD76:BE76"/>
    <mergeCell ref="BA82:BD82"/>
    <mergeCell ref="AE82:AF82"/>
    <mergeCell ref="AH82:AI82"/>
    <mergeCell ref="AJ82:AK82"/>
    <mergeCell ref="AM82:AN82"/>
    <mergeCell ref="AQ82:AT82"/>
    <mergeCell ref="AV82:AY82"/>
    <mergeCell ref="BF79:BI79"/>
    <mergeCell ref="K80:L81"/>
    <mergeCell ref="M80:P80"/>
    <mergeCell ref="R80:U80"/>
    <mergeCell ref="AA80:AB81"/>
    <mergeCell ref="AC80:AF80"/>
    <mergeCell ref="AH80:AK80"/>
    <mergeCell ref="BF80:BI80"/>
    <mergeCell ref="M81:N81"/>
    <mergeCell ref="O81:P81"/>
    <mergeCell ref="R81:S81"/>
    <mergeCell ref="T81:U81"/>
    <mergeCell ref="AC81:AD81"/>
    <mergeCell ref="AE81:AF81"/>
    <mergeCell ref="AH81:AI81"/>
    <mergeCell ref="AJ81:AK81"/>
    <mergeCell ref="BA81:BD81"/>
    <mergeCell ref="W83:X83"/>
    <mergeCell ref="AA83:AB83"/>
    <mergeCell ref="AC83:AD83"/>
    <mergeCell ref="AE83:AF83"/>
    <mergeCell ref="K82:L82"/>
    <mergeCell ref="M82:N82"/>
    <mergeCell ref="O82:P82"/>
    <mergeCell ref="R82:S82"/>
    <mergeCell ref="T82:U82"/>
    <mergeCell ref="W82:X82"/>
    <mergeCell ref="AA82:AB82"/>
    <mergeCell ref="AC82:AD82"/>
    <mergeCell ref="AH86:AI86"/>
    <mergeCell ref="AJ86:AK86"/>
    <mergeCell ref="AM86:AN86"/>
    <mergeCell ref="AQ86:AR86"/>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3:L83"/>
    <mergeCell ref="M83:N83"/>
    <mergeCell ref="O83:P83"/>
    <mergeCell ref="R83:S83"/>
    <mergeCell ref="T83:U83"/>
    <mergeCell ref="AS86:AV86"/>
    <mergeCell ref="AQ87:AR87"/>
    <mergeCell ref="AS87:AV87"/>
    <mergeCell ref="AM85:AN85"/>
    <mergeCell ref="K86:L86"/>
    <mergeCell ref="M86:N86"/>
    <mergeCell ref="O86:P86"/>
    <mergeCell ref="R86:S86"/>
    <mergeCell ref="T86:U86"/>
    <mergeCell ref="W86:X86"/>
    <mergeCell ref="AA86:AB86"/>
    <mergeCell ref="AC86:AD86"/>
    <mergeCell ref="AE86:AF86"/>
    <mergeCell ref="W85:X85"/>
    <mergeCell ref="AA85:AB85"/>
    <mergeCell ref="AC85:AD85"/>
    <mergeCell ref="AE85:AF85"/>
    <mergeCell ref="AH85:AI85"/>
    <mergeCell ref="AJ85:AK85"/>
    <mergeCell ref="K85:L85"/>
    <mergeCell ref="M85:N85"/>
    <mergeCell ref="O85:P85"/>
    <mergeCell ref="R85:S85"/>
    <mergeCell ref="T85:U85"/>
    <mergeCell ref="AQ90:AR90"/>
    <mergeCell ref="AS90:AV90"/>
    <mergeCell ref="K91:N91"/>
    <mergeCell ref="P91:S91"/>
    <mergeCell ref="U91:X91"/>
    <mergeCell ref="AA91:AD91"/>
    <mergeCell ref="AF91:AI91"/>
    <mergeCell ref="AK91:AN91"/>
    <mergeCell ref="R88:S88"/>
    <mergeCell ref="AH88:AI88"/>
    <mergeCell ref="AQ88:AR88"/>
    <mergeCell ref="AS88:AV88"/>
    <mergeCell ref="AQ89:AR89"/>
    <mergeCell ref="AS89:AV89"/>
    <mergeCell ref="U94:X94"/>
    <mergeCell ref="AK94:AN94"/>
    <mergeCell ref="U95:X95"/>
    <mergeCell ref="AK95:AN95"/>
    <mergeCell ref="K96:N96"/>
    <mergeCell ref="P96:S96"/>
    <mergeCell ref="U96:X96"/>
    <mergeCell ref="AA96:AD96"/>
    <mergeCell ref="AF96:AI96"/>
    <mergeCell ref="AK96:AN96"/>
  </mergeCells>
  <phoneticPr fontId="4"/>
  <conditionalFormatting sqref="W90:Z90 AO90:BA90">
    <cfRule type="expression" dxfId="67" priority="67">
      <formula>OR(#REF!=$B77,#REF!=$B77)</formula>
    </cfRule>
  </conditionalFormatting>
  <conditionalFormatting sqref="Z80 W80:X80 W89:Z89 AO89:BA89 AO80:BA80">
    <cfRule type="expression" dxfId="66" priority="68">
      <formula>OR(#REF!=$B78,#REF!=$B78)</formula>
    </cfRule>
  </conditionalFormatting>
  <conditionalFormatting sqref="AM90:AN90">
    <cfRule type="expression" dxfId="65" priority="65">
      <formula>OR(#REF!=$B77,#REF!=$B77)</formula>
    </cfRule>
  </conditionalFormatting>
  <conditionalFormatting sqref="AM80:AN80 AM89:AN89">
    <cfRule type="expression" dxfId="64" priority="66">
      <formula>OR(#REF!=$B78,#REF!=$B78)</formula>
    </cfRule>
  </conditionalFormatting>
  <conditionalFormatting sqref="W18:BE18">
    <cfRule type="expression" dxfId="63" priority="64">
      <formula>INDIRECT(ADDRESS(ROW(),COLUMN()))=TRUNC(INDIRECT(ADDRESS(ROW(),COLUMN())))</formula>
    </cfRule>
  </conditionalFormatting>
  <conditionalFormatting sqref="BB20:BE20">
    <cfRule type="expression" dxfId="62" priority="63">
      <formula>INDIRECT(ADDRESS(ROW(),COLUMN()))=TRUNC(INDIRECT(ADDRESS(ROW(),COLUMN())))</formula>
    </cfRule>
  </conditionalFormatting>
  <conditionalFormatting sqref="BB22:BE22">
    <cfRule type="expression" dxfId="61" priority="62">
      <formula>INDIRECT(ADDRESS(ROW(),COLUMN()))=TRUNC(INDIRECT(ADDRESS(ROW(),COLUMN())))</formula>
    </cfRule>
  </conditionalFormatting>
  <conditionalFormatting sqref="BB24:BE24">
    <cfRule type="expression" dxfId="60" priority="61">
      <formula>INDIRECT(ADDRESS(ROW(),COLUMN()))=TRUNC(INDIRECT(ADDRESS(ROW(),COLUMN())))</formula>
    </cfRule>
  </conditionalFormatting>
  <conditionalFormatting sqref="BB26:BE26">
    <cfRule type="expression" dxfId="59" priority="60">
      <formula>INDIRECT(ADDRESS(ROW(),COLUMN()))=TRUNC(INDIRECT(ADDRESS(ROW(),COLUMN())))</formula>
    </cfRule>
  </conditionalFormatting>
  <conditionalFormatting sqref="BB28:BE28">
    <cfRule type="expression" dxfId="58" priority="59">
      <formula>INDIRECT(ADDRESS(ROW(),COLUMN()))=TRUNC(INDIRECT(ADDRESS(ROW(),COLUMN())))</formula>
    </cfRule>
  </conditionalFormatting>
  <conditionalFormatting sqref="BB30:BE30">
    <cfRule type="expression" dxfId="57" priority="58">
      <formula>INDIRECT(ADDRESS(ROW(),COLUMN()))=TRUNC(INDIRECT(ADDRESS(ROW(),COLUMN())))</formula>
    </cfRule>
  </conditionalFormatting>
  <conditionalFormatting sqref="BB32:BE32">
    <cfRule type="expression" dxfId="56" priority="57">
      <formula>INDIRECT(ADDRESS(ROW(),COLUMN()))=TRUNC(INDIRECT(ADDRESS(ROW(),COLUMN())))</formula>
    </cfRule>
  </conditionalFormatting>
  <conditionalFormatting sqref="BB34:BE34">
    <cfRule type="expression" dxfId="55" priority="56">
      <formula>INDIRECT(ADDRESS(ROW(),COLUMN()))=TRUNC(INDIRECT(ADDRESS(ROW(),COLUMN())))</formula>
    </cfRule>
  </conditionalFormatting>
  <conditionalFormatting sqref="BB36:BE36">
    <cfRule type="expression" dxfId="54" priority="55">
      <formula>INDIRECT(ADDRESS(ROW(),COLUMN()))=TRUNC(INDIRECT(ADDRESS(ROW(),COLUMN())))</formula>
    </cfRule>
  </conditionalFormatting>
  <conditionalFormatting sqref="BB38:BE38">
    <cfRule type="expression" dxfId="53" priority="54">
      <formula>INDIRECT(ADDRESS(ROW(),COLUMN()))=TRUNC(INDIRECT(ADDRESS(ROW(),COLUMN())))</formula>
    </cfRule>
  </conditionalFormatting>
  <conditionalFormatting sqref="BB40:BE40">
    <cfRule type="expression" dxfId="52" priority="53">
      <formula>INDIRECT(ADDRESS(ROW(),COLUMN()))=TRUNC(INDIRECT(ADDRESS(ROW(),COLUMN())))</formula>
    </cfRule>
  </conditionalFormatting>
  <conditionalFormatting sqref="BB42:BE42">
    <cfRule type="expression" dxfId="51" priority="52">
      <formula>INDIRECT(ADDRESS(ROW(),COLUMN()))=TRUNC(INDIRECT(ADDRESS(ROW(),COLUMN())))</formula>
    </cfRule>
  </conditionalFormatting>
  <conditionalFormatting sqref="BB44:BE44">
    <cfRule type="expression" dxfId="50" priority="51">
      <formula>INDIRECT(ADDRESS(ROW(),COLUMN()))=TRUNC(INDIRECT(ADDRESS(ROW(),COLUMN())))</formula>
    </cfRule>
  </conditionalFormatting>
  <conditionalFormatting sqref="BB46:BE46">
    <cfRule type="expression" dxfId="49" priority="50">
      <formula>INDIRECT(ADDRESS(ROW(),COLUMN()))=TRUNC(INDIRECT(ADDRESS(ROW(),COLUMN())))</formula>
    </cfRule>
  </conditionalFormatting>
  <conditionalFormatting sqref="BB48:BE48">
    <cfRule type="expression" dxfId="48" priority="49">
      <formula>INDIRECT(ADDRESS(ROW(),COLUMN()))=TRUNC(INDIRECT(ADDRESS(ROW(),COLUMN())))</formula>
    </cfRule>
  </conditionalFormatting>
  <conditionalFormatting sqref="BB50:BE50">
    <cfRule type="expression" dxfId="47" priority="48">
      <formula>INDIRECT(ADDRESS(ROW(),COLUMN()))=TRUNC(INDIRECT(ADDRESS(ROW(),COLUMN())))</formula>
    </cfRule>
  </conditionalFormatting>
  <conditionalFormatting sqref="BB52:BE52">
    <cfRule type="expression" dxfId="46" priority="47">
      <formula>INDIRECT(ADDRESS(ROW(),COLUMN()))=TRUNC(INDIRECT(ADDRESS(ROW(),COLUMN())))</formula>
    </cfRule>
  </conditionalFormatting>
  <conditionalFormatting sqref="BB54:BE54">
    <cfRule type="expression" dxfId="45" priority="46">
      <formula>INDIRECT(ADDRESS(ROW(),COLUMN()))=TRUNC(INDIRECT(ADDRESS(ROW(),COLUMN())))</formula>
    </cfRule>
  </conditionalFormatting>
  <conditionalFormatting sqref="BB56:BE56">
    <cfRule type="expression" dxfId="44" priority="45">
      <formula>INDIRECT(ADDRESS(ROW(),COLUMN()))=TRUNC(INDIRECT(ADDRESS(ROW(),COLUMN())))</formula>
    </cfRule>
  </conditionalFormatting>
  <conditionalFormatting sqref="BB58:BE58">
    <cfRule type="expression" dxfId="43" priority="44">
      <formula>INDIRECT(ADDRESS(ROW(),COLUMN()))=TRUNC(INDIRECT(ADDRESS(ROW(),COLUMN())))</formula>
    </cfRule>
  </conditionalFormatting>
  <conditionalFormatting sqref="BB60:BE60">
    <cfRule type="expression" dxfId="42" priority="43">
      <formula>INDIRECT(ADDRESS(ROW(),COLUMN()))=TRUNC(INDIRECT(ADDRESS(ROW(),COLUMN())))</formula>
    </cfRule>
  </conditionalFormatting>
  <conditionalFormatting sqref="BB62:BE62">
    <cfRule type="expression" dxfId="41" priority="42">
      <formula>INDIRECT(ADDRESS(ROW(),COLUMN()))=TRUNC(INDIRECT(ADDRESS(ROW(),COLUMN())))</formula>
    </cfRule>
  </conditionalFormatting>
  <conditionalFormatting sqref="BB64:BE64">
    <cfRule type="expression" dxfId="40" priority="41">
      <formula>INDIRECT(ADDRESS(ROW(),COLUMN()))=TRUNC(INDIRECT(ADDRESS(ROW(),COLUMN())))</formula>
    </cfRule>
  </conditionalFormatting>
  <conditionalFormatting sqref="BB66:BE66">
    <cfRule type="expression" dxfId="39" priority="40">
      <formula>INDIRECT(ADDRESS(ROW(),COLUMN()))=TRUNC(INDIRECT(ADDRESS(ROW(),COLUMN())))</formula>
    </cfRule>
  </conditionalFormatting>
  <conditionalFormatting sqref="BB68:BE68">
    <cfRule type="expression" dxfId="38" priority="39">
      <formula>INDIRECT(ADDRESS(ROW(),COLUMN()))=TRUNC(INDIRECT(ADDRESS(ROW(),COLUMN())))</formula>
    </cfRule>
  </conditionalFormatting>
  <conditionalFormatting sqref="BB70:BE70">
    <cfRule type="expression" dxfId="37" priority="38">
      <formula>INDIRECT(ADDRESS(ROW(),COLUMN()))=TRUNC(INDIRECT(ADDRESS(ROW(),COLUMN())))</formula>
    </cfRule>
  </conditionalFormatting>
  <conditionalFormatting sqref="BB72:BE72">
    <cfRule type="expression" dxfId="36" priority="37">
      <formula>INDIRECT(ADDRESS(ROW(),COLUMN()))=TRUNC(INDIRECT(ADDRESS(ROW(),COLUMN())))</formula>
    </cfRule>
  </conditionalFormatting>
  <conditionalFormatting sqref="BB74:BE74">
    <cfRule type="expression" dxfId="35" priority="36">
      <formula>INDIRECT(ADDRESS(ROW(),COLUMN()))=TRUNC(INDIRECT(ADDRESS(ROW(),COLUMN())))</formula>
    </cfRule>
  </conditionalFormatting>
  <conditionalFormatting sqref="BB76:BE76">
    <cfRule type="expression" dxfId="34" priority="35">
      <formula>INDIRECT(ADDRESS(ROW(),COLUMN()))=TRUNC(INDIRECT(ADDRESS(ROW(),COLUMN())))</formula>
    </cfRule>
  </conditionalFormatting>
  <conditionalFormatting sqref="M82:X86">
    <cfRule type="expression" dxfId="33" priority="34">
      <formula>INDIRECT(ADDRESS(ROW(),COLUMN()))=TRUNC(INDIRECT(ADDRESS(ROW(),COLUMN())))</formula>
    </cfRule>
  </conditionalFormatting>
  <conditionalFormatting sqref="AC86:AN86 AG82:AN85">
    <cfRule type="expression" dxfId="32" priority="33">
      <formula>INDIRECT(ADDRESS(ROW(),COLUMN()))=TRUNC(INDIRECT(ADDRESS(ROW(),COLUMN())))</formula>
    </cfRule>
  </conditionalFormatting>
  <conditionalFormatting sqref="K91:N91">
    <cfRule type="expression" dxfId="31" priority="32">
      <formula>INDIRECT(ADDRESS(ROW(),COLUMN()))=TRUNC(INDIRECT(ADDRESS(ROW(),COLUMN())))</formula>
    </cfRule>
  </conditionalFormatting>
  <conditionalFormatting sqref="AA91:AD91">
    <cfRule type="expression" dxfId="30" priority="31">
      <formula>INDIRECT(ADDRESS(ROW(),COLUMN()))=TRUNC(INDIRECT(ADDRESS(ROW(),COLUMN())))</formula>
    </cfRule>
  </conditionalFormatting>
  <conditionalFormatting sqref="AC82:AF85">
    <cfRule type="expression" dxfId="29" priority="30">
      <formula>INDIRECT(ADDRESS(ROW(),COLUMN()))=TRUNC(INDIRECT(ADDRESS(ROW(),COLUMN())))</formula>
    </cfRule>
  </conditionalFormatting>
  <conditionalFormatting sqref="W62:BA62">
    <cfRule type="expression" dxfId="28" priority="8">
      <formula>INDIRECT(ADDRESS(ROW(),COLUMN()))=TRUNC(INDIRECT(ADDRESS(ROW(),COLUMN())))</formula>
    </cfRule>
  </conditionalFormatting>
  <conditionalFormatting sqref="W20:BA20">
    <cfRule type="expression" dxfId="27" priority="29">
      <formula>INDIRECT(ADDRESS(ROW(),COLUMN()))=TRUNC(INDIRECT(ADDRESS(ROW(),COLUMN())))</formula>
    </cfRule>
  </conditionalFormatting>
  <conditionalFormatting sqref="W22:BA22">
    <cfRule type="expression" dxfId="26" priority="28">
      <formula>INDIRECT(ADDRESS(ROW(),COLUMN()))=TRUNC(INDIRECT(ADDRESS(ROW(),COLUMN())))</formula>
    </cfRule>
  </conditionalFormatting>
  <conditionalFormatting sqref="W24:BA24">
    <cfRule type="expression" dxfId="25" priority="27">
      <formula>INDIRECT(ADDRESS(ROW(),COLUMN()))=TRUNC(INDIRECT(ADDRESS(ROW(),COLUMN())))</formula>
    </cfRule>
  </conditionalFormatting>
  <conditionalFormatting sqref="W26:BA26">
    <cfRule type="expression" dxfId="24" priority="26">
      <formula>INDIRECT(ADDRESS(ROW(),COLUMN()))=TRUNC(INDIRECT(ADDRESS(ROW(),COLUMN())))</formula>
    </cfRule>
  </conditionalFormatting>
  <conditionalFormatting sqref="W28:BA28">
    <cfRule type="expression" dxfId="23" priority="25">
      <formula>INDIRECT(ADDRESS(ROW(),COLUMN()))=TRUNC(INDIRECT(ADDRESS(ROW(),COLUMN())))</formula>
    </cfRule>
  </conditionalFormatting>
  <conditionalFormatting sqref="W30:BA30">
    <cfRule type="expression" dxfId="22" priority="24">
      <formula>INDIRECT(ADDRESS(ROW(),COLUMN()))=TRUNC(INDIRECT(ADDRESS(ROW(),COLUMN())))</formula>
    </cfRule>
  </conditionalFormatting>
  <conditionalFormatting sqref="W32:BA32">
    <cfRule type="expression" dxfId="21" priority="23">
      <formula>INDIRECT(ADDRESS(ROW(),COLUMN()))=TRUNC(INDIRECT(ADDRESS(ROW(),COLUMN())))</formula>
    </cfRule>
  </conditionalFormatting>
  <conditionalFormatting sqref="W34:BA34">
    <cfRule type="expression" dxfId="20" priority="22">
      <formula>INDIRECT(ADDRESS(ROW(),COLUMN()))=TRUNC(INDIRECT(ADDRESS(ROW(),COLUMN())))</formula>
    </cfRule>
  </conditionalFormatting>
  <conditionalFormatting sqref="W36:BA36">
    <cfRule type="expression" dxfId="19" priority="21">
      <formula>INDIRECT(ADDRESS(ROW(),COLUMN()))=TRUNC(INDIRECT(ADDRESS(ROW(),COLUMN())))</formula>
    </cfRule>
  </conditionalFormatting>
  <conditionalFormatting sqref="W38:BA38">
    <cfRule type="expression" dxfId="18" priority="20">
      <formula>INDIRECT(ADDRESS(ROW(),COLUMN()))=TRUNC(INDIRECT(ADDRESS(ROW(),COLUMN())))</formula>
    </cfRule>
  </conditionalFormatting>
  <conditionalFormatting sqref="W40:BA40">
    <cfRule type="expression" dxfId="17" priority="19">
      <formula>INDIRECT(ADDRESS(ROW(),COLUMN()))=TRUNC(INDIRECT(ADDRESS(ROW(),COLUMN())))</formula>
    </cfRule>
  </conditionalFormatting>
  <conditionalFormatting sqref="W42:BA42">
    <cfRule type="expression" dxfId="16" priority="18">
      <formula>INDIRECT(ADDRESS(ROW(),COLUMN()))=TRUNC(INDIRECT(ADDRESS(ROW(),COLUMN())))</formula>
    </cfRule>
  </conditionalFormatting>
  <conditionalFormatting sqref="W44:BA44">
    <cfRule type="expression" dxfId="15" priority="17">
      <formula>INDIRECT(ADDRESS(ROW(),COLUMN()))=TRUNC(INDIRECT(ADDRESS(ROW(),COLUMN())))</formula>
    </cfRule>
  </conditionalFormatting>
  <conditionalFormatting sqref="W46:BA46">
    <cfRule type="expression" dxfId="14" priority="16">
      <formula>INDIRECT(ADDRESS(ROW(),COLUMN()))=TRUNC(INDIRECT(ADDRESS(ROW(),COLUMN())))</formula>
    </cfRule>
  </conditionalFormatting>
  <conditionalFormatting sqref="W48:BA48">
    <cfRule type="expression" dxfId="13" priority="15">
      <formula>INDIRECT(ADDRESS(ROW(),COLUMN()))=TRUNC(INDIRECT(ADDRESS(ROW(),COLUMN())))</formula>
    </cfRule>
  </conditionalFormatting>
  <conditionalFormatting sqref="W50:BA50">
    <cfRule type="expression" dxfId="12" priority="14">
      <formula>INDIRECT(ADDRESS(ROW(),COLUMN()))=TRUNC(INDIRECT(ADDRESS(ROW(),COLUMN())))</formula>
    </cfRule>
  </conditionalFormatting>
  <conditionalFormatting sqref="W52:BA52">
    <cfRule type="expression" dxfId="11" priority="13">
      <formula>INDIRECT(ADDRESS(ROW(),COLUMN()))=TRUNC(INDIRECT(ADDRESS(ROW(),COLUMN())))</formula>
    </cfRule>
  </conditionalFormatting>
  <conditionalFormatting sqref="W54:BA54">
    <cfRule type="expression" dxfId="10" priority="12">
      <formula>INDIRECT(ADDRESS(ROW(),COLUMN()))=TRUNC(INDIRECT(ADDRESS(ROW(),COLUMN())))</formula>
    </cfRule>
  </conditionalFormatting>
  <conditionalFormatting sqref="W56:BA56">
    <cfRule type="expression" dxfId="9" priority="11">
      <formula>INDIRECT(ADDRESS(ROW(),COLUMN()))=TRUNC(INDIRECT(ADDRESS(ROW(),COLUMN())))</formula>
    </cfRule>
  </conditionalFormatting>
  <conditionalFormatting sqref="W58:BA58">
    <cfRule type="expression" dxfId="8" priority="10">
      <formula>INDIRECT(ADDRESS(ROW(),COLUMN()))=TRUNC(INDIRECT(ADDRESS(ROW(),COLUMN())))</formula>
    </cfRule>
  </conditionalFormatting>
  <conditionalFormatting sqref="W60:BA60">
    <cfRule type="expression" dxfId="7" priority="9">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2">
      <formula>INDIRECT(ADDRESS(ROW(),COLUMN()))=TRUNC(INDIRECT(ADDRESS(ROW(),COLUMN())))</formula>
    </cfRule>
  </conditionalFormatting>
  <conditionalFormatting sqref="W76:BA76">
    <cfRule type="expression" dxfId="0"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qref="I17:J76">
      <formula1>"A, B, C, D"</formula1>
    </dataValidation>
    <dataValidation type="list" errorStyle="warning" allowBlank="1" showInputMessage="1" error="リストにない場合のみ、入力してください。" sqref="K17:N76">
      <formula1>INDIRECT(C17)</formula1>
    </dataValidation>
    <dataValidation type="list" allowBlank="1" showInputMessage="1" sqref="C17:D76">
      <formula1>職種地特定</formula1>
    </dataValidation>
    <dataValidation type="list" allowBlank="1" showInputMessage="1" showErrorMessage="1" sqref="R88:S88">
      <formula1>"週,暦月"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地密特定</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rowBreaks count="1" manualBreakCount="1">
    <brk id="68" max="61" man="1"/>
  </rowBreak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view="pageBreakPreview" zoomScale="60" zoomScaleNormal="75" workbookViewId="0">
      <selection activeCell="P41" sqref="P41"/>
    </sheetView>
  </sheetViews>
  <sheetFormatPr defaultRowHeight="18.75"/>
  <cols>
    <col min="1" max="1" width="1.625" style="394" customWidth="1"/>
    <col min="2" max="2" width="5.625" style="393" customWidth="1"/>
    <col min="3" max="3" width="10.625" style="393" customWidth="1"/>
    <col min="4" max="4" width="10.625" style="393" hidden="1" customWidth="1"/>
    <col min="5" max="5" width="3.375" style="393" bestFit="1" customWidth="1"/>
    <col min="6" max="6" width="15.625" style="394" customWidth="1"/>
    <col min="7" max="7" width="3.375" style="394" bestFit="1" customWidth="1"/>
    <col min="8" max="8" width="15.625" style="394" customWidth="1"/>
    <col min="9" max="9" width="3.375" style="394" bestFit="1" customWidth="1"/>
    <col min="10" max="10" width="15.625" style="393" customWidth="1"/>
    <col min="11" max="11" width="3.375" style="394" bestFit="1" customWidth="1"/>
    <col min="12" max="12" width="15.625" style="394" customWidth="1"/>
    <col min="13" max="13" width="3.375" style="394" customWidth="1"/>
    <col min="14" max="14" width="50.625" style="394" customWidth="1"/>
    <col min="15" max="16384" width="9" style="394"/>
  </cols>
  <sheetData>
    <row r="1" spans="2:14">
      <c r="B1" s="392" t="s">
        <v>835</v>
      </c>
    </row>
    <row r="2" spans="2:14">
      <c r="B2" s="395" t="s">
        <v>836</v>
      </c>
      <c r="F2" s="396"/>
      <c r="G2" s="397"/>
      <c r="H2" s="397"/>
      <c r="I2" s="397"/>
      <c r="J2" s="398"/>
      <c r="K2" s="397"/>
      <c r="L2" s="397"/>
    </row>
    <row r="3" spans="2:14">
      <c r="B3" s="396" t="s">
        <v>837</v>
      </c>
      <c r="F3" s="398" t="s">
        <v>838</v>
      </c>
      <c r="G3" s="397"/>
      <c r="H3" s="397"/>
      <c r="I3" s="397"/>
      <c r="J3" s="398"/>
      <c r="K3" s="397"/>
      <c r="L3" s="397"/>
    </row>
    <row r="4" spans="2:14">
      <c r="B4" s="395"/>
      <c r="F4" s="1089" t="s">
        <v>839</v>
      </c>
      <c r="G4" s="1089"/>
      <c r="H4" s="1089"/>
      <c r="I4" s="1089"/>
      <c r="J4" s="1089"/>
      <c r="K4" s="1089"/>
      <c r="L4" s="1089"/>
      <c r="N4" s="1089" t="s">
        <v>840</v>
      </c>
    </row>
    <row r="5" spans="2:14">
      <c r="B5" s="393" t="s">
        <v>841</v>
      </c>
      <c r="C5" s="393" t="s">
        <v>616</v>
      </c>
      <c r="F5" s="393" t="s">
        <v>842</v>
      </c>
      <c r="G5" s="393"/>
      <c r="H5" s="393" t="s">
        <v>843</v>
      </c>
      <c r="J5" s="393" t="s">
        <v>844</v>
      </c>
      <c r="L5" s="393" t="s">
        <v>839</v>
      </c>
      <c r="N5" s="1089"/>
    </row>
    <row r="6" spans="2:14">
      <c r="B6" s="399">
        <v>1</v>
      </c>
      <c r="C6" s="400" t="s">
        <v>845</v>
      </c>
      <c r="D6" s="401" t="str">
        <f>C6</f>
        <v>a</v>
      </c>
      <c r="E6" s="399" t="s">
        <v>846</v>
      </c>
      <c r="F6" s="402">
        <v>0.29166666666666669</v>
      </c>
      <c r="G6" s="399" t="s">
        <v>847</v>
      </c>
      <c r="H6" s="402">
        <v>0.66666666666666663</v>
      </c>
      <c r="I6" s="403" t="s">
        <v>848</v>
      </c>
      <c r="J6" s="402">
        <v>4.1666666666666664E-2</v>
      </c>
      <c r="K6" s="404" t="s">
        <v>849</v>
      </c>
      <c r="L6" s="405">
        <f>IF(OR(F6="",H6=""),"",(H6+IF(F6&gt;H6,1,0)-F6-J6)*24)</f>
        <v>7.9999999999999982</v>
      </c>
      <c r="N6" s="406"/>
    </row>
    <row r="7" spans="2:14">
      <c r="B7" s="399">
        <v>2</v>
      </c>
      <c r="C7" s="400" t="s">
        <v>690</v>
      </c>
      <c r="D7" s="401" t="str">
        <f t="shared" ref="D7:D38" si="0">C7</f>
        <v>b</v>
      </c>
      <c r="E7" s="399" t="s">
        <v>850</v>
      </c>
      <c r="F7" s="402">
        <v>0.375</v>
      </c>
      <c r="G7" s="399" t="s">
        <v>851</v>
      </c>
      <c r="H7" s="402">
        <v>0.75</v>
      </c>
      <c r="I7" s="403" t="s">
        <v>852</v>
      </c>
      <c r="J7" s="402">
        <v>4.1666666666666664E-2</v>
      </c>
      <c r="K7" s="404" t="s">
        <v>645</v>
      </c>
      <c r="L7" s="405">
        <f>IF(OR(F7="",H7=""),"",(H7+IF(F7&gt;H7,1,0)-F7-J7)*24)</f>
        <v>8</v>
      </c>
      <c r="N7" s="406"/>
    </row>
    <row r="8" spans="2:14">
      <c r="B8" s="399">
        <v>3</v>
      </c>
      <c r="C8" s="400" t="s">
        <v>853</v>
      </c>
      <c r="D8" s="401" t="str">
        <f t="shared" si="0"/>
        <v>c</v>
      </c>
      <c r="E8" s="399" t="s">
        <v>850</v>
      </c>
      <c r="F8" s="402">
        <v>0.41666666666666669</v>
      </c>
      <c r="G8" s="399" t="s">
        <v>847</v>
      </c>
      <c r="H8" s="402">
        <v>0.79166666666666663</v>
      </c>
      <c r="I8" s="403" t="s">
        <v>848</v>
      </c>
      <c r="J8" s="402">
        <v>4.1666666666666664E-2</v>
      </c>
      <c r="K8" s="404" t="s">
        <v>854</v>
      </c>
      <c r="L8" s="405">
        <f>IF(OR(F8="",H8=""),"",(H8+IF(F8&gt;H8,1,0)-F8-J8)*24)</f>
        <v>7.9999999999999982</v>
      </c>
      <c r="N8" s="406"/>
    </row>
    <row r="9" spans="2:14">
      <c r="B9" s="399">
        <v>4</v>
      </c>
      <c r="C9" s="400" t="s">
        <v>855</v>
      </c>
      <c r="D9" s="401" t="str">
        <f t="shared" si="0"/>
        <v>d</v>
      </c>
      <c r="E9" s="399" t="s">
        <v>856</v>
      </c>
      <c r="F9" s="402">
        <v>0.5</v>
      </c>
      <c r="G9" s="399" t="s">
        <v>847</v>
      </c>
      <c r="H9" s="402">
        <v>0.875</v>
      </c>
      <c r="I9" s="403" t="s">
        <v>857</v>
      </c>
      <c r="J9" s="402">
        <v>4.1666666666666664E-2</v>
      </c>
      <c r="K9" s="404" t="s">
        <v>645</v>
      </c>
      <c r="L9" s="405">
        <f>IF(OR(F9="",H9=""),"",(H9+IF(F9&gt;H9,1,0)-F9-J9)*24)</f>
        <v>8</v>
      </c>
      <c r="N9" s="406"/>
    </row>
    <row r="10" spans="2:14">
      <c r="B10" s="399">
        <v>5</v>
      </c>
      <c r="C10" s="400" t="s">
        <v>858</v>
      </c>
      <c r="D10" s="401" t="str">
        <f t="shared" si="0"/>
        <v>e</v>
      </c>
      <c r="E10" s="399" t="s">
        <v>850</v>
      </c>
      <c r="F10" s="402">
        <v>0.375</v>
      </c>
      <c r="G10" s="399" t="s">
        <v>851</v>
      </c>
      <c r="H10" s="402">
        <v>0.54166666666666663</v>
      </c>
      <c r="I10" s="403" t="s">
        <v>857</v>
      </c>
      <c r="J10" s="402">
        <v>0</v>
      </c>
      <c r="K10" s="404" t="s">
        <v>859</v>
      </c>
      <c r="L10" s="405">
        <f t="shared" ref="L10:L22" si="1">IF(OR(F10="",H10=""),"",(H10+IF(F10&gt;H10,1,0)-F10-J10)*24)</f>
        <v>3.9999999999999991</v>
      </c>
      <c r="N10" s="406"/>
    </row>
    <row r="11" spans="2:14">
      <c r="B11" s="399">
        <v>6</v>
      </c>
      <c r="C11" s="400" t="s">
        <v>704</v>
      </c>
      <c r="D11" s="401" t="str">
        <f t="shared" si="0"/>
        <v>f</v>
      </c>
      <c r="E11" s="399" t="s">
        <v>860</v>
      </c>
      <c r="F11" s="402">
        <v>0.54166666666666663</v>
      </c>
      <c r="G11" s="399" t="s">
        <v>861</v>
      </c>
      <c r="H11" s="402">
        <v>0.75</v>
      </c>
      <c r="I11" s="403" t="s">
        <v>857</v>
      </c>
      <c r="J11" s="402">
        <v>4.1666666666666664E-2</v>
      </c>
      <c r="K11" s="404" t="s">
        <v>862</v>
      </c>
      <c r="L11" s="405">
        <f>IF(OR(F11="",H11=""),"",(H11+IF(F11&gt;H11,1,0)-F11-J11)*24)</f>
        <v>4.0000000000000009</v>
      </c>
      <c r="N11" s="406"/>
    </row>
    <row r="12" spans="2:14">
      <c r="B12" s="399">
        <v>7</v>
      </c>
      <c r="C12" s="400" t="s">
        <v>863</v>
      </c>
      <c r="D12" s="401" t="str">
        <f t="shared" si="0"/>
        <v>g</v>
      </c>
      <c r="E12" s="399" t="s">
        <v>850</v>
      </c>
      <c r="F12" s="402">
        <v>0.58333333333333337</v>
      </c>
      <c r="G12" s="399" t="s">
        <v>851</v>
      </c>
      <c r="H12" s="402">
        <v>0.83333333333333337</v>
      </c>
      <c r="I12" s="403" t="s">
        <v>857</v>
      </c>
      <c r="J12" s="402">
        <v>0</v>
      </c>
      <c r="K12" s="404" t="s">
        <v>854</v>
      </c>
      <c r="L12" s="405">
        <f t="shared" si="1"/>
        <v>6</v>
      </c>
      <c r="N12" s="406"/>
    </row>
    <row r="13" spans="2:14">
      <c r="B13" s="399">
        <v>8</v>
      </c>
      <c r="C13" s="400" t="s">
        <v>864</v>
      </c>
      <c r="D13" s="401" t="str">
        <f t="shared" si="0"/>
        <v>h</v>
      </c>
      <c r="E13" s="399" t="s">
        <v>856</v>
      </c>
      <c r="F13" s="402">
        <v>0.66666666666666663</v>
      </c>
      <c r="G13" s="399" t="s">
        <v>865</v>
      </c>
      <c r="H13" s="402">
        <v>1</v>
      </c>
      <c r="I13" s="403" t="s">
        <v>848</v>
      </c>
      <c r="J13" s="402">
        <v>0</v>
      </c>
      <c r="K13" s="404" t="s">
        <v>849</v>
      </c>
      <c r="L13" s="405">
        <f t="shared" si="1"/>
        <v>8</v>
      </c>
      <c r="N13" s="406" t="s">
        <v>866</v>
      </c>
    </row>
    <row r="14" spans="2:14">
      <c r="B14" s="399">
        <v>9</v>
      </c>
      <c r="C14" s="400" t="s">
        <v>867</v>
      </c>
      <c r="D14" s="401" t="str">
        <f t="shared" si="0"/>
        <v>i</v>
      </c>
      <c r="E14" s="399" t="s">
        <v>868</v>
      </c>
      <c r="F14" s="402">
        <v>0</v>
      </c>
      <c r="G14" s="399" t="s">
        <v>869</v>
      </c>
      <c r="H14" s="402">
        <v>0.375</v>
      </c>
      <c r="I14" s="403" t="s">
        <v>870</v>
      </c>
      <c r="J14" s="402">
        <v>4.1666666666666664E-2</v>
      </c>
      <c r="K14" s="404" t="s">
        <v>854</v>
      </c>
      <c r="L14" s="405">
        <f t="shared" si="1"/>
        <v>8</v>
      </c>
      <c r="N14" s="406" t="s">
        <v>871</v>
      </c>
    </row>
    <row r="15" spans="2:14">
      <c r="B15" s="399">
        <v>10</v>
      </c>
      <c r="C15" s="400" t="s">
        <v>872</v>
      </c>
      <c r="D15" s="401" t="str">
        <f t="shared" si="0"/>
        <v>j</v>
      </c>
      <c r="E15" s="399" t="s">
        <v>860</v>
      </c>
      <c r="F15" s="402"/>
      <c r="G15" s="399" t="s">
        <v>851</v>
      </c>
      <c r="H15" s="402"/>
      <c r="I15" s="403" t="s">
        <v>857</v>
      </c>
      <c r="J15" s="402">
        <v>0</v>
      </c>
      <c r="K15" s="404" t="s">
        <v>873</v>
      </c>
      <c r="L15" s="405" t="str">
        <f t="shared" si="1"/>
        <v/>
      </c>
      <c r="N15" s="406"/>
    </row>
    <row r="16" spans="2:14">
      <c r="B16" s="399">
        <v>11</v>
      </c>
      <c r="C16" s="400" t="s">
        <v>874</v>
      </c>
      <c r="D16" s="401" t="str">
        <f t="shared" si="0"/>
        <v>k</v>
      </c>
      <c r="E16" s="399" t="s">
        <v>860</v>
      </c>
      <c r="F16" s="402"/>
      <c r="G16" s="399" t="s">
        <v>851</v>
      </c>
      <c r="H16" s="402"/>
      <c r="I16" s="403" t="s">
        <v>870</v>
      </c>
      <c r="J16" s="402">
        <v>0</v>
      </c>
      <c r="K16" s="404" t="s">
        <v>854</v>
      </c>
      <c r="L16" s="405" t="str">
        <f t="shared" si="1"/>
        <v/>
      </c>
      <c r="N16" s="406"/>
    </row>
    <row r="17" spans="2:14">
      <c r="B17" s="399">
        <v>12</v>
      </c>
      <c r="C17" s="400" t="s">
        <v>875</v>
      </c>
      <c r="D17" s="401" t="str">
        <f t="shared" si="0"/>
        <v>l</v>
      </c>
      <c r="E17" s="399" t="s">
        <v>846</v>
      </c>
      <c r="F17" s="402"/>
      <c r="G17" s="399" t="s">
        <v>851</v>
      </c>
      <c r="H17" s="402"/>
      <c r="I17" s="403" t="s">
        <v>857</v>
      </c>
      <c r="J17" s="402">
        <v>0</v>
      </c>
      <c r="K17" s="404" t="s">
        <v>854</v>
      </c>
      <c r="L17" s="405" t="str">
        <f t="shared" si="1"/>
        <v/>
      </c>
      <c r="N17" s="406"/>
    </row>
    <row r="18" spans="2:14">
      <c r="B18" s="399">
        <v>13</v>
      </c>
      <c r="C18" s="400" t="s">
        <v>876</v>
      </c>
      <c r="D18" s="401" t="str">
        <f t="shared" si="0"/>
        <v>m</v>
      </c>
      <c r="E18" s="399" t="s">
        <v>856</v>
      </c>
      <c r="F18" s="402"/>
      <c r="G18" s="399" t="s">
        <v>847</v>
      </c>
      <c r="H18" s="402"/>
      <c r="I18" s="403" t="s">
        <v>877</v>
      </c>
      <c r="J18" s="402">
        <v>0</v>
      </c>
      <c r="K18" s="404" t="s">
        <v>645</v>
      </c>
      <c r="L18" s="405" t="str">
        <f t="shared" si="1"/>
        <v/>
      </c>
      <c r="N18" s="406"/>
    </row>
    <row r="19" spans="2:14">
      <c r="B19" s="399">
        <v>14</v>
      </c>
      <c r="C19" s="400" t="s">
        <v>878</v>
      </c>
      <c r="D19" s="401" t="str">
        <f t="shared" si="0"/>
        <v>n</v>
      </c>
      <c r="E19" s="399" t="s">
        <v>868</v>
      </c>
      <c r="F19" s="402"/>
      <c r="G19" s="399" t="s">
        <v>869</v>
      </c>
      <c r="H19" s="402"/>
      <c r="I19" s="403" t="s">
        <v>879</v>
      </c>
      <c r="J19" s="402">
        <v>0</v>
      </c>
      <c r="K19" s="404" t="s">
        <v>645</v>
      </c>
      <c r="L19" s="405" t="str">
        <f t="shared" si="1"/>
        <v/>
      </c>
      <c r="N19" s="406"/>
    </row>
    <row r="20" spans="2:14">
      <c r="B20" s="399">
        <v>15</v>
      </c>
      <c r="C20" s="400" t="s">
        <v>880</v>
      </c>
      <c r="D20" s="401" t="str">
        <f t="shared" si="0"/>
        <v>o</v>
      </c>
      <c r="E20" s="399" t="s">
        <v>850</v>
      </c>
      <c r="F20" s="402"/>
      <c r="G20" s="399" t="s">
        <v>851</v>
      </c>
      <c r="H20" s="402"/>
      <c r="I20" s="403" t="s">
        <v>881</v>
      </c>
      <c r="J20" s="402">
        <v>0</v>
      </c>
      <c r="K20" s="404" t="s">
        <v>859</v>
      </c>
      <c r="L20" s="405" t="str">
        <f t="shared" si="1"/>
        <v/>
      </c>
      <c r="N20" s="406"/>
    </row>
    <row r="21" spans="2:14">
      <c r="B21" s="399">
        <v>16</v>
      </c>
      <c r="C21" s="400" t="s">
        <v>882</v>
      </c>
      <c r="D21" s="401" t="str">
        <f t="shared" si="0"/>
        <v>p</v>
      </c>
      <c r="E21" s="399" t="s">
        <v>856</v>
      </c>
      <c r="F21" s="402"/>
      <c r="G21" s="399" t="s">
        <v>851</v>
      </c>
      <c r="H21" s="402"/>
      <c r="I21" s="403" t="s">
        <v>879</v>
      </c>
      <c r="J21" s="402">
        <v>0</v>
      </c>
      <c r="K21" s="404" t="s">
        <v>854</v>
      </c>
      <c r="L21" s="405" t="str">
        <f t="shared" si="1"/>
        <v/>
      </c>
      <c r="N21" s="406"/>
    </row>
    <row r="22" spans="2:14">
      <c r="B22" s="399">
        <v>17</v>
      </c>
      <c r="C22" s="400" t="s">
        <v>883</v>
      </c>
      <c r="D22" s="401" t="str">
        <f t="shared" si="0"/>
        <v>q</v>
      </c>
      <c r="E22" s="399" t="s">
        <v>850</v>
      </c>
      <c r="F22" s="402"/>
      <c r="G22" s="399" t="s">
        <v>847</v>
      </c>
      <c r="H22" s="402"/>
      <c r="I22" s="403" t="s">
        <v>877</v>
      </c>
      <c r="J22" s="402">
        <v>0</v>
      </c>
      <c r="K22" s="404" t="s">
        <v>884</v>
      </c>
      <c r="L22" s="405" t="str">
        <f t="shared" si="1"/>
        <v/>
      </c>
      <c r="N22" s="406"/>
    </row>
    <row r="23" spans="2:14">
      <c r="B23" s="399">
        <v>18</v>
      </c>
      <c r="C23" s="400" t="s">
        <v>885</v>
      </c>
      <c r="D23" s="401" t="str">
        <f t="shared" si="0"/>
        <v>r</v>
      </c>
      <c r="E23" s="399" t="s">
        <v>868</v>
      </c>
      <c r="F23" s="407"/>
      <c r="G23" s="399" t="s">
        <v>869</v>
      </c>
      <c r="H23" s="407"/>
      <c r="I23" s="403" t="s">
        <v>857</v>
      </c>
      <c r="J23" s="407"/>
      <c r="K23" s="404" t="s">
        <v>886</v>
      </c>
      <c r="L23" s="400">
        <v>1</v>
      </c>
      <c r="N23" s="406"/>
    </row>
    <row r="24" spans="2:14">
      <c r="B24" s="399">
        <v>19</v>
      </c>
      <c r="C24" s="400" t="s">
        <v>887</v>
      </c>
      <c r="D24" s="401" t="str">
        <f t="shared" si="0"/>
        <v>s</v>
      </c>
      <c r="E24" s="399" t="s">
        <v>850</v>
      </c>
      <c r="F24" s="407"/>
      <c r="G24" s="399" t="s">
        <v>847</v>
      </c>
      <c r="H24" s="407"/>
      <c r="I24" s="403" t="s">
        <v>857</v>
      </c>
      <c r="J24" s="407"/>
      <c r="K24" s="404" t="s">
        <v>884</v>
      </c>
      <c r="L24" s="400">
        <v>2</v>
      </c>
      <c r="N24" s="406"/>
    </row>
    <row r="25" spans="2:14">
      <c r="B25" s="399">
        <v>20</v>
      </c>
      <c r="C25" s="400" t="s">
        <v>888</v>
      </c>
      <c r="D25" s="401" t="str">
        <f t="shared" si="0"/>
        <v>t</v>
      </c>
      <c r="E25" s="399" t="s">
        <v>846</v>
      </c>
      <c r="F25" s="407"/>
      <c r="G25" s="399" t="s">
        <v>851</v>
      </c>
      <c r="H25" s="407"/>
      <c r="I25" s="403" t="s">
        <v>857</v>
      </c>
      <c r="J25" s="407"/>
      <c r="K25" s="404" t="s">
        <v>854</v>
      </c>
      <c r="L25" s="400">
        <v>3</v>
      </c>
      <c r="N25" s="406"/>
    </row>
    <row r="26" spans="2:14">
      <c r="B26" s="399">
        <v>21</v>
      </c>
      <c r="C26" s="400" t="s">
        <v>889</v>
      </c>
      <c r="D26" s="401" t="str">
        <f t="shared" si="0"/>
        <v>u</v>
      </c>
      <c r="E26" s="399" t="s">
        <v>846</v>
      </c>
      <c r="F26" s="407"/>
      <c r="G26" s="399" t="s">
        <v>865</v>
      </c>
      <c r="H26" s="407"/>
      <c r="I26" s="403" t="s">
        <v>870</v>
      </c>
      <c r="J26" s="407"/>
      <c r="K26" s="404" t="s">
        <v>854</v>
      </c>
      <c r="L26" s="400">
        <v>4</v>
      </c>
      <c r="N26" s="406"/>
    </row>
    <row r="27" spans="2:14">
      <c r="B27" s="399">
        <v>22</v>
      </c>
      <c r="C27" s="400" t="s">
        <v>890</v>
      </c>
      <c r="D27" s="401" t="str">
        <f t="shared" si="0"/>
        <v>v</v>
      </c>
      <c r="E27" s="399" t="s">
        <v>856</v>
      </c>
      <c r="F27" s="407"/>
      <c r="G27" s="399" t="s">
        <v>891</v>
      </c>
      <c r="H27" s="407"/>
      <c r="I27" s="403" t="s">
        <v>870</v>
      </c>
      <c r="J27" s="407"/>
      <c r="K27" s="404" t="s">
        <v>854</v>
      </c>
      <c r="L27" s="400">
        <v>5</v>
      </c>
      <c r="N27" s="406"/>
    </row>
    <row r="28" spans="2:14">
      <c r="B28" s="399">
        <v>23</v>
      </c>
      <c r="C28" s="400" t="s">
        <v>892</v>
      </c>
      <c r="D28" s="401" t="str">
        <f t="shared" si="0"/>
        <v>w</v>
      </c>
      <c r="E28" s="399" t="s">
        <v>856</v>
      </c>
      <c r="F28" s="407"/>
      <c r="G28" s="399" t="s">
        <v>893</v>
      </c>
      <c r="H28" s="407"/>
      <c r="I28" s="403" t="s">
        <v>848</v>
      </c>
      <c r="J28" s="407"/>
      <c r="K28" s="404" t="s">
        <v>645</v>
      </c>
      <c r="L28" s="400">
        <v>6</v>
      </c>
      <c r="N28" s="406"/>
    </row>
    <row r="29" spans="2:14">
      <c r="B29" s="399">
        <v>24</v>
      </c>
      <c r="C29" s="400" t="s">
        <v>894</v>
      </c>
      <c r="D29" s="401" t="str">
        <f t="shared" si="0"/>
        <v>x</v>
      </c>
      <c r="E29" s="399" t="s">
        <v>856</v>
      </c>
      <c r="F29" s="407"/>
      <c r="G29" s="399" t="s">
        <v>861</v>
      </c>
      <c r="H29" s="407"/>
      <c r="I29" s="403" t="s">
        <v>879</v>
      </c>
      <c r="J29" s="407"/>
      <c r="K29" s="404" t="s">
        <v>854</v>
      </c>
      <c r="L29" s="400">
        <v>7</v>
      </c>
      <c r="N29" s="406"/>
    </row>
    <row r="30" spans="2:14">
      <c r="B30" s="399">
        <v>25</v>
      </c>
      <c r="C30" s="400" t="s">
        <v>895</v>
      </c>
      <c r="D30" s="401" t="str">
        <f t="shared" si="0"/>
        <v>y</v>
      </c>
      <c r="E30" s="399" t="s">
        <v>856</v>
      </c>
      <c r="F30" s="407"/>
      <c r="G30" s="399" t="s">
        <v>847</v>
      </c>
      <c r="H30" s="407"/>
      <c r="I30" s="403" t="s">
        <v>870</v>
      </c>
      <c r="J30" s="407"/>
      <c r="K30" s="404" t="s">
        <v>645</v>
      </c>
      <c r="L30" s="400">
        <v>8</v>
      </c>
      <c r="N30" s="406"/>
    </row>
    <row r="31" spans="2:14">
      <c r="B31" s="399">
        <v>26</v>
      </c>
      <c r="C31" s="400" t="s">
        <v>896</v>
      </c>
      <c r="D31" s="401" t="str">
        <f t="shared" si="0"/>
        <v>z</v>
      </c>
      <c r="E31" s="399" t="s">
        <v>850</v>
      </c>
      <c r="F31" s="407"/>
      <c r="G31" s="399" t="s">
        <v>869</v>
      </c>
      <c r="H31" s="407"/>
      <c r="I31" s="403" t="s">
        <v>857</v>
      </c>
      <c r="J31" s="407"/>
      <c r="K31" s="404" t="s">
        <v>884</v>
      </c>
      <c r="L31" s="400">
        <v>1</v>
      </c>
      <c r="N31" s="406"/>
    </row>
    <row r="32" spans="2:14">
      <c r="B32" s="399">
        <v>27</v>
      </c>
      <c r="C32" s="400" t="s">
        <v>897</v>
      </c>
      <c r="D32" s="401" t="str">
        <f t="shared" si="0"/>
        <v>x</v>
      </c>
      <c r="E32" s="399" t="s">
        <v>850</v>
      </c>
      <c r="F32" s="407"/>
      <c r="G32" s="399" t="s">
        <v>847</v>
      </c>
      <c r="H32" s="407"/>
      <c r="I32" s="403" t="s">
        <v>870</v>
      </c>
      <c r="J32" s="407"/>
      <c r="K32" s="404" t="s">
        <v>862</v>
      </c>
      <c r="L32" s="400">
        <v>2</v>
      </c>
      <c r="N32" s="406"/>
    </row>
    <row r="33" spans="2:14">
      <c r="B33" s="399">
        <v>28</v>
      </c>
      <c r="C33" s="400" t="s">
        <v>898</v>
      </c>
      <c r="D33" s="401" t="str">
        <f t="shared" si="0"/>
        <v>aa</v>
      </c>
      <c r="E33" s="399" t="s">
        <v>846</v>
      </c>
      <c r="F33" s="407"/>
      <c r="G33" s="399" t="s">
        <v>847</v>
      </c>
      <c r="H33" s="407"/>
      <c r="I33" s="403" t="s">
        <v>857</v>
      </c>
      <c r="J33" s="407"/>
      <c r="K33" s="404" t="s">
        <v>854</v>
      </c>
      <c r="L33" s="400">
        <v>3</v>
      </c>
      <c r="N33" s="406"/>
    </row>
    <row r="34" spans="2:14">
      <c r="B34" s="399">
        <v>29</v>
      </c>
      <c r="C34" s="400" t="s">
        <v>899</v>
      </c>
      <c r="D34" s="401" t="str">
        <f t="shared" si="0"/>
        <v>ab</v>
      </c>
      <c r="E34" s="399" t="s">
        <v>846</v>
      </c>
      <c r="F34" s="407"/>
      <c r="G34" s="399" t="s">
        <v>900</v>
      </c>
      <c r="H34" s="407"/>
      <c r="I34" s="403" t="s">
        <v>848</v>
      </c>
      <c r="J34" s="407"/>
      <c r="K34" s="404" t="s">
        <v>859</v>
      </c>
      <c r="L34" s="400">
        <v>4</v>
      </c>
      <c r="N34" s="406"/>
    </row>
    <row r="35" spans="2:14">
      <c r="B35" s="399">
        <v>30</v>
      </c>
      <c r="C35" s="400" t="s">
        <v>901</v>
      </c>
      <c r="D35" s="401" t="str">
        <f t="shared" si="0"/>
        <v>ac</v>
      </c>
      <c r="E35" s="399" t="s">
        <v>850</v>
      </c>
      <c r="F35" s="407"/>
      <c r="G35" s="399" t="s">
        <v>893</v>
      </c>
      <c r="H35" s="407"/>
      <c r="I35" s="403" t="s">
        <v>848</v>
      </c>
      <c r="J35" s="407"/>
      <c r="K35" s="404" t="s">
        <v>645</v>
      </c>
      <c r="L35" s="400">
        <v>5</v>
      </c>
      <c r="N35" s="406"/>
    </row>
    <row r="36" spans="2:14">
      <c r="B36" s="399">
        <v>31</v>
      </c>
      <c r="C36" s="400" t="s">
        <v>902</v>
      </c>
      <c r="D36" s="401" t="str">
        <f t="shared" si="0"/>
        <v>ad</v>
      </c>
      <c r="E36" s="399" t="s">
        <v>868</v>
      </c>
      <c r="F36" s="407"/>
      <c r="G36" s="399" t="s">
        <v>891</v>
      </c>
      <c r="H36" s="407"/>
      <c r="I36" s="403" t="s">
        <v>870</v>
      </c>
      <c r="J36" s="407"/>
      <c r="K36" s="404" t="s">
        <v>645</v>
      </c>
      <c r="L36" s="400">
        <v>6</v>
      </c>
      <c r="N36" s="406"/>
    </row>
    <row r="37" spans="2:14">
      <c r="B37" s="399">
        <v>32</v>
      </c>
      <c r="C37" s="400" t="s">
        <v>903</v>
      </c>
      <c r="D37" s="401" t="str">
        <f t="shared" si="0"/>
        <v>ae</v>
      </c>
      <c r="E37" s="399" t="s">
        <v>846</v>
      </c>
      <c r="F37" s="407"/>
      <c r="G37" s="399" t="s">
        <v>869</v>
      </c>
      <c r="H37" s="407"/>
      <c r="I37" s="403" t="s">
        <v>877</v>
      </c>
      <c r="J37" s="407"/>
      <c r="K37" s="404" t="s">
        <v>645</v>
      </c>
      <c r="L37" s="400">
        <v>7</v>
      </c>
      <c r="N37" s="406"/>
    </row>
    <row r="38" spans="2:14">
      <c r="B38" s="399">
        <v>33</v>
      </c>
      <c r="C38" s="400" t="s">
        <v>904</v>
      </c>
      <c r="D38" s="401" t="str">
        <f t="shared" si="0"/>
        <v>af</v>
      </c>
      <c r="E38" s="399" t="s">
        <v>856</v>
      </c>
      <c r="F38" s="407"/>
      <c r="G38" s="399" t="s">
        <v>851</v>
      </c>
      <c r="H38" s="407"/>
      <c r="I38" s="403" t="s">
        <v>881</v>
      </c>
      <c r="J38" s="407"/>
      <c r="K38" s="404" t="s">
        <v>859</v>
      </c>
      <c r="L38" s="400">
        <v>8</v>
      </c>
      <c r="N38" s="406"/>
    </row>
    <row r="39" spans="2:14">
      <c r="B39" s="399">
        <v>34</v>
      </c>
      <c r="C39" s="408" t="s">
        <v>905</v>
      </c>
      <c r="D39" s="401"/>
      <c r="E39" s="399" t="s">
        <v>906</v>
      </c>
      <c r="F39" s="402">
        <v>0.29166666666666669</v>
      </c>
      <c r="G39" s="399" t="s">
        <v>891</v>
      </c>
      <c r="H39" s="402">
        <v>0.39583333333333331</v>
      </c>
      <c r="I39" s="403" t="s">
        <v>870</v>
      </c>
      <c r="J39" s="402">
        <v>0</v>
      </c>
      <c r="K39" s="404" t="s">
        <v>873</v>
      </c>
      <c r="L39" s="405">
        <f t="shared" ref="L39:L40" si="2">IF(OR(F39="",H39=""),"",(H39+IF(F39&gt;H39,1,0)-F39-J39)*24)</f>
        <v>2.4999999999999991</v>
      </c>
      <c r="N39" s="406"/>
    </row>
    <row r="40" spans="2:14">
      <c r="B40" s="399"/>
      <c r="C40" s="409" t="s">
        <v>907</v>
      </c>
      <c r="D40" s="401"/>
      <c r="E40" s="399" t="s">
        <v>846</v>
      </c>
      <c r="F40" s="402">
        <v>0.6875</v>
      </c>
      <c r="G40" s="399" t="s">
        <v>851</v>
      </c>
      <c r="H40" s="402">
        <v>0.83333333333333337</v>
      </c>
      <c r="I40" s="403" t="s">
        <v>877</v>
      </c>
      <c r="J40" s="402">
        <v>0</v>
      </c>
      <c r="K40" s="404" t="s">
        <v>645</v>
      </c>
      <c r="L40" s="405">
        <f t="shared" si="2"/>
        <v>3.5000000000000009</v>
      </c>
      <c r="N40" s="406"/>
    </row>
    <row r="41" spans="2:14">
      <c r="B41" s="399"/>
      <c r="C41" s="410" t="s">
        <v>907</v>
      </c>
      <c r="D41" s="401" t="str">
        <f>C39</f>
        <v>ag</v>
      </c>
      <c r="E41" s="399" t="s">
        <v>846</v>
      </c>
      <c r="F41" s="402" t="s">
        <v>908</v>
      </c>
      <c r="G41" s="399" t="s">
        <v>869</v>
      </c>
      <c r="H41" s="402" t="s">
        <v>907</v>
      </c>
      <c r="I41" s="403" t="s">
        <v>852</v>
      </c>
      <c r="J41" s="402" t="s">
        <v>908</v>
      </c>
      <c r="K41" s="404" t="s">
        <v>884</v>
      </c>
      <c r="L41" s="405">
        <f>IF(OR(L39="",L40=""),"",L39+L40)</f>
        <v>6</v>
      </c>
      <c r="N41" s="406" t="s">
        <v>909</v>
      </c>
    </row>
    <row r="42" spans="2:14">
      <c r="B42" s="399"/>
      <c r="C42" s="408" t="s">
        <v>910</v>
      </c>
      <c r="D42" s="401"/>
      <c r="E42" s="399" t="s">
        <v>850</v>
      </c>
      <c r="F42" s="402"/>
      <c r="G42" s="399" t="s">
        <v>865</v>
      </c>
      <c r="H42" s="402"/>
      <c r="I42" s="403" t="s">
        <v>911</v>
      </c>
      <c r="J42" s="402">
        <v>0</v>
      </c>
      <c r="K42" s="404" t="s">
        <v>862</v>
      </c>
      <c r="L42" s="405" t="str">
        <f t="shared" ref="L42:L43" si="3">IF(OR(F42="",H42=""),"",(H42+IF(F42&gt;H42,1,0)-F42-J42)*24)</f>
        <v/>
      </c>
      <c r="N42" s="406"/>
    </row>
    <row r="43" spans="2:14">
      <c r="B43" s="399">
        <v>35</v>
      </c>
      <c r="C43" s="409" t="s">
        <v>908</v>
      </c>
      <c r="D43" s="401"/>
      <c r="E43" s="399" t="s">
        <v>850</v>
      </c>
      <c r="F43" s="402"/>
      <c r="G43" s="399" t="s">
        <v>912</v>
      </c>
      <c r="H43" s="402"/>
      <c r="I43" s="403" t="s">
        <v>870</v>
      </c>
      <c r="J43" s="402">
        <v>0</v>
      </c>
      <c r="K43" s="404" t="s">
        <v>854</v>
      </c>
      <c r="L43" s="405" t="str">
        <f t="shared" si="3"/>
        <v/>
      </c>
      <c r="N43" s="406"/>
    </row>
    <row r="44" spans="2:14">
      <c r="B44" s="399"/>
      <c r="C44" s="410" t="s">
        <v>913</v>
      </c>
      <c r="D44" s="401" t="str">
        <f>C42</f>
        <v>ah</v>
      </c>
      <c r="E44" s="399" t="s">
        <v>856</v>
      </c>
      <c r="F44" s="402" t="s">
        <v>914</v>
      </c>
      <c r="G44" s="399" t="s">
        <v>912</v>
      </c>
      <c r="H44" s="402" t="s">
        <v>913</v>
      </c>
      <c r="I44" s="403" t="s">
        <v>857</v>
      </c>
      <c r="J44" s="402" t="s">
        <v>908</v>
      </c>
      <c r="K44" s="404" t="s">
        <v>886</v>
      </c>
      <c r="L44" s="405" t="str">
        <f>IF(OR(L42="",L43=""),"",L42+L43)</f>
        <v/>
      </c>
      <c r="N44" s="406" t="s">
        <v>915</v>
      </c>
    </row>
    <row r="45" spans="2:14">
      <c r="B45" s="399"/>
      <c r="C45" s="408" t="s">
        <v>916</v>
      </c>
      <c r="D45" s="401"/>
      <c r="E45" s="399" t="s">
        <v>917</v>
      </c>
      <c r="F45" s="402"/>
      <c r="G45" s="399" t="s">
        <v>891</v>
      </c>
      <c r="H45" s="402"/>
      <c r="I45" s="403" t="s">
        <v>918</v>
      </c>
      <c r="J45" s="402">
        <v>0</v>
      </c>
      <c r="K45" s="404" t="s">
        <v>645</v>
      </c>
      <c r="L45" s="405" t="str">
        <f t="shared" ref="L45:L46" si="4">IF(OR(F45="",H45=""),"",(H45+IF(F45&gt;H45,1,0)-F45-J45)*24)</f>
        <v/>
      </c>
      <c r="N45" s="406"/>
    </row>
    <row r="46" spans="2:14">
      <c r="B46" s="399">
        <v>36</v>
      </c>
      <c r="C46" s="409" t="s">
        <v>914</v>
      </c>
      <c r="D46" s="401"/>
      <c r="E46" s="399" t="s">
        <v>856</v>
      </c>
      <c r="F46" s="402"/>
      <c r="G46" s="399" t="s">
        <v>893</v>
      </c>
      <c r="H46" s="402"/>
      <c r="I46" s="403" t="s">
        <v>877</v>
      </c>
      <c r="J46" s="402">
        <v>0</v>
      </c>
      <c r="K46" s="404" t="s">
        <v>859</v>
      </c>
      <c r="L46" s="405" t="str">
        <f t="shared" si="4"/>
        <v/>
      </c>
      <c r="N46" s="406"/>
    </row>
    <row r="47" spans="2:14">
      <c r="B47" s="399"/>
      <c r="C47" s="410" t="s">
        <v>907</v>
      </c>
      <c r="D47" s="401" t="str">
        <f>C45</f>
        <v>ai</v>
      </c>
      <c r="E47" s="399" t="s">
        <v>917</v>
      </c>
      <c r="F47" s="402" t="s">
        <v>919</v>
      </c>
      <c r="G47" s="399" t="s">
        <v>847</v>
      </c>
      <c r="H47" s="402" t="s">
        <v>812</v>
      </c>
      <c r="I47" s="403" t="s">
        <v>879</v>
      </c>
      <c r="J47" s="402" t="s">
        <v>920</v>
      </c>
      <c r="K47" s="404" t="s">
        <v>645</v>
      </c>
      <c r="L47" s="405" t="str">
        <f>IF(OR(L45="",L46=""),"",L45+L46)</f>
        <v/>
      </c>
      <c r="N47" s="406" t="s">
        <v>915</v>
      </c>
    </row>
    <row r="49" spans="3:14" ht="49.5" customHeight="1">
      <c r="C49" s="1090" t="s">
        <v>921</v>
      </c>
      <c r="D49" s="1090"/>
      <c r="E49" s="1090"/>
      <c r="F49" s="1090"/>
      <c r="G49" s="1090"/>
      <c r="H49" s="1090"/>
      <c r="I49" s="1090"/>
      <c r="J49" s="1090"/>
      <c r="K49" s="1090"/>
      <c r="L49" s="1090"/>
      <c r="M49" s="1090"/>
      <c r="N49" s="1090"/>
    </row>
    <row r="50" spans="3:14" ht="48" customHeight="1">
      <c r="C50" s="1090" t="s">
        <v>922</v>
      </c>
      <c r="D50" s="1090"/>
      <c r="E50" s="1090"/>
      <c r="F50" s="1090"/>
      <c r="G50" s="1090"/>
      <c r="H50" s="1090"/>
      <c r="I50" s="1090"/>
      <c r="J50" s="1090"/>
      <c r="K50" s="1090"/>
      <c r="L50" s="1090"/>
      <c r="M50" s="1090"/>
      <c r="N50" s="1090"/>
    </row>
    <row r="51" spans="3:14">
      <c r="C51" s="395" t="s">
        <v>923</v>
      </c>
      <c r="D51" s="395"/>
    </row>
    <row r="52" spans="3:14">
      <c r="C52" s="395" t="s">
        <v>924</v>
      </c>
      <c r="D52" s="395"/>
    </row>
  </sheetData>
  <sheetProtection sheet="1" objects="1" scenarios="1" insertRows="0" deleteRows="0"/>
  <mergeCells count="4">
    <mergeCell ref="F4:L4"/>
    <mergeCell ref="N4:N5"/>
    <mergeCell ref="C49:N49"/>
    <mergeCell ref="C50:N50"/>
  </mergeCells>
  <phoneticPr fontId="4"/>
  <printOptions horizontalCentered="1"/>
  <pageMargins left="0.70866141732283472" right="0.70866141732283472" top="0.55118110236220474" bottom="0.35433070866141736"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46</vt:i4>
      </vt:variant>
    </vt:vector>
  </HeadingPairs>
  <TitlesOfParts>
    <vt:vector size="82" baseType="lpstr">
      <vt:lpstr>地域密着型特定施設</vt:lpstr>
      <vt:lpstr>人員</vt:lpstr>
      <vt:lpstr>設備・備品</vt:lpstr>
      <vt:lpstr>運営</vt:lpstr>
      <vt:lpstr>記入方法</vt:lpstr>
      <vt:lpstr>勤務形態一覧</vt:lpstr>
      <vt:lpstr>シフト記号表</vt:lpstr>
      <vt:lpstr>【記載例1】</vt:lpstr>
      <vt:lpstr>【記載例2】</vt:lpstr>
      <vt:lpstr>プルダウン・リスト</vt:lpstr>
      <vt:lpstr>→報酬</vt:lpstr>
      <vt:lpstr>★加算取得状況一覧</vt:lpstr>
      <vt:lpstr>身体拘束廃止未実施減算</vt:lpstr>
      <vt:lpstr>入居継続支援加算Ⅰ </vt:lpstr>
      <vt:lpstr>入居継続支援加算Ⅱ </vt:lpstr>
      <vt:lpstr>生活機能向上連携加算Ⅰ</vt:lpstr>
      <vt:lpstr>生活機能向上連携加算Ⅱ</vt:lpstr>
      <vt:lpstr>個別機能訓練加算Ⅰ</vt:lpstr>
      <vt:lpstr>個別機能訓練加算Ⅱ</vt:lpstr>
      <vt:lpstr>ＡＤＬ維持等加算Ⅰ</vt:lpstr>
      <vt:lpstr>ＡＤＬ維持等加算Ⅱ</vt:lpstr>
      <vt:lpstr>夜間看護体制加算</vt:lpstr>
      <vt:lpstr>若年性認知症入居者受入加算</vt:lpstr>
      <vt:lpstr>医療機関連携加算</vt:lpstr>
      <vt:lpstr>口腔衛生管理体制加算</vt:lpstr>
      <vt:lpstr>口腔・栄養スクリーニング加算</vt:lpstr>
      <vt:lpstr>退院・退所時連携加算</vt:lpstr>
      <vt:lpstr>看取り介護加算Ⅰ</vt:lpstr>
      <vt:lpstr>看取り介護加算Ⅱ</vt:lpstr>
      <vt:lpstr>認知症専門ケア加算Ⅰ</vt:lpstr>
      <vt:lpstr>認知症専門ケア加算 Ⅱ</vt:lpstr>
      <vt:lpstr>科学的介護推進体制加算  </vt:lpstr>
      <vt:lpstr>サービス提供体制強化加算Ⅰ</vt:lpstr>
      <vt:lpstr>サービス提供体制強化加算Ⅱ</vt:lpstr>
      <vt:lpstr>サービス提供体制強化加算Ⅲ </vt:lpstr>
      <vt:lpstr>短期利用特定施設介護費</vt:lpstr>
      <vt:lpstr>シフト記号表!【記載例】シフト記号</vt:lpstr>
      <vt:lpstr>シフト記号表!【記載例】シフト記号表</vt:lpstr>
      <vt:lpstr>【記載例1】!Print_Area</vt:lpstr>
      <vt:lpstr>【記載例2】!Print_Area</vt:lpstr>
      <vt:lpstr>★加算取得状況一覧!Print_Area</vt:lpstr>
      <vt:lpstr>サービス提供体制強化加算Ⅰ!Print_Area</vt:lpstr>
      <vt:lpstr>サービス提供体制強化加算Ⅱ!Print_Area</vt:lpstr>
      <vt:lpstr>'サービス提供体制強化加算Ⅲ '!Print_Area</vt:lpstr>
      <vt:lpstr>シフト記号表!Print_Area</vt:lpstr>
      <vt:lpstr>医療機関連携加算!Print_Area</vt:lpstr>
      <vt:lpstr>運営!Print_Area</vt:lpstr>
      <vt:lpstr>'科学的介護推進体制加算  '!Print_Area</vt:lpstr>
      <vt:lpstr>看取り介護加算Ⅰ!Print_Area</vt:lpstr>
      <vt:lpstr>看取り介護加算Ⅱ!Print_Area</vt:lpstr>
      <vt:lpstr>記入方法!Print_Area</vt:lpstr>
      <vt:lpstr>勤務形態一覧!Print_Area</vt:lpstr>
      <vt:lpstr>個別機能訓練加算Ⅰ!Print_Area</vt:lpstr>
      <vt:lpstr>個別機能訓練加算Ⅱ!Print_Area</vt:lpstr>
      <vt:lpstr>口腔・栄養スクリーニング加算!Print_Area</vt:lpstr>
      <vt:lpstr>口腔衛生管理体制加算!Print_Area</vt:lpstr>
      <vt:lpstr>若年性認知症入居者受入加算!Print_Area</vt:lpstr>
      <vt:lpstr>身体拘束廃止未実施減算!Print_Area</vt:lpstr>
      <vt:lpstr>人員!Print_Area</vt:lpstr>
      <vt:lpstr>生活機能向上連携加算Ⅰ!Print_Area</vt:lpstr>
      <vt:lpstr>生活機能向上連携加算Ⅱ!Print_Area</vt:lpstr>
      <vt:lpstr>設備・備品!Print_Area</vt:lpstr>
      <vt:lpstr>退院・退所時連携加算!Print_Area</vt:lpstr>
      <vt:lpstr>短期利用特定施設介護費!Print_Area</vt:lpstr>
      <vt:lpstr>地域密着型特定施設!Print_Area</vt:lpstr>
      <vt:lpstr>'入居継続支援加算Ⅰ '!Print_Area</vt:lpstr>
      <vt:lpstr>'入居継続支援加算Ⅱ '!Print_Area</vt:lpstr>
      <vt:lpstr>'認知症専門ケア加算 Ⅱ'!Print_Area</vt:lpstr>
      <vt:lpstr>認知症専門ケア加算Ⅰ!Print_Area</vt:lpstr>
      <vt:lpstr>夜間看護体制加算!Print_Area</vt:lpstr>
      <vt:lpstr>【記載例1】!Print_Titles</vt:lpstr>
      <vt:lpstr>勤務形態一覧!Print_Titles</vt:lpstr>
      <vt:lpstr>シフト記号地密特定</vt:lpstr>
      <vt:lpstr>介護職員</vt:lpstr>
      <vt:lpstr>看護職員</vt:lpstr>
      <vt:lpstr>管理者</vt:lpstr>
      <vt:lpstr>機能訓練指導員</vt:lpstr>
      <vt:lpstr>計画作成担当者</vt:lpstr>
      <vt:lpstr>職種地特定</vt:lpstr>
      <vt:lpstr>生活相談員</vt:lpstr>
      <vt:lpstr>地密特定</vt:lpstr>
      <vt:lpstr>地密特定記号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藤沢市介護保険課</dc:creator>
  <cp:lastModifiedBy>小笠原　未来</cp:lastModifiedBy>
  <cp:lastPrinted>2023-06-22T10:35:11Z</cp:lastPrinted>
  <dcterms:created xsi:type="dcterms:W3CDTF">2006-09-25T07:19:22Z</dcterms:created>
  <dcterms:modified xsi:type="dcterms:W3CDTF">2023-08-09T06:25:42Z</dcterms:modified>
</cp:coreProperties>
</file>