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320100子育て企画課\●監査担当\02_確認指導･監査(公定価格)\09_処遇改善等加算\02_実績報告\01_提出依頼\R04\"/>
    </mc:Choice>
  </mc:AlternateContent>
  <bookViews>
    <workbookView xWindow="-120" yWindow="-120" windowWidth="13560" windowHeight="3240" tabRatio="888" firstSheet="16" activeTab="19"/>
  </bookViews>
  <sheets>
    <sheet name="【様式１】加算率" sheetId="28" state="hidden" r:id="rId1"/>
    <sheet name="加算率テーブル" sheetId="42" state="hidden" r:id="rId2"/>
    <sheet name="【様式２】ｷｬﾘｱﾊﾟｽ要件" sheetId="29" state="hidden" r:id="rId3"/>
    <sheet name="Ⅱ児童数計算表（本園）" sheetId="43" state="hidden" r:id="rId4"/>
    <sheet name="Ⅱ児童数計算表（分園）" sheetId="46" state="hidden" r:id="rId5"/>
    <sheet name="Ⅱ職員数計算表" sheetId="44" state="hidden" r:id="rId6"/>
    <sheet name="【様式３】加算人数認定" sheetId="13" state="hidden" r:id="rId7"/>
    <sheet name="【様式４】計画書Ⅰ" sheetId="52" state="hidden" r:id="rId8"/>
    <sheet name="【様式4別添１】賃金改善明細書（職員別）" sheetId="53" state="hidden" r:id="rId9"/>
    <sheet name="【様式4別添２】一覧表" sheetId="54" state="hidden" r:id="rId10"/>
    <sheet name="【様式６】計画書Ⅱ" sheetId="55" state="hidden" r:id="rId11"/>
    <sheet name="【様式６別添１】内訳書" sheetId="56" state="hidden" r:id="rId12"/>
    <sheet name="【様式６別添２】一覧表" sheetId="57" state="hidden" r:id="rId13"/>
    <sheet name="Ｒ元用【様式５】実績報告書Ⅰ " sheetId="30" state="hidden" r:id="rId14"/>
    <sheet name="Ｒ元用【様式５別添１】賃金改善明細書（職員別）" sheetId="35" state="hidden" r:id="rId15"/>
    <sheet name="Ｒ元用【様式５別添２】内訳書" sheetId="31" state="hidden" r:id="rId16"/>
    <sheet name="事業者入力作成要領" sheetId="61" r:id="rId17"/>
    <sheet name="事業者入力" sheetId="58" r:id="rId18"/>
    <sheet name="【様式６関係】作成要領" sheetId="59" r:id="rId19"/>
    <sheet name="【様式６】実績報告書Ⅰ" sheetId="7" r:id="rId20"/>
    <sheet name="【様式６別添１】賃金改善明細書（職員別）" sheetId="36" r:id="rId21"/>
    <sheet name="Ｒ元用【様式７】実績報告書Ⅱ" sheetId="25" state="hidden" r:id="rId22"/>
    <sheet name="Ｒ元用【様式７別添１】内訳書" sheetId="26" state="hidden" r:id="rId23"/>
    <sheet name="Ｒ元用【様式7別添２】一覧表" sheetId="27" state="hidden" r:id="rId24"/>
    <sheet name="【様式６別添２】 一覧表" sheetId="40" r:id="rId25"/>
    <sheet name="【様式８関係】作成要領" sheetId="60" r:id="rId26"/>
    <sheet name="【様式８】実績報告書Ⅱ" sheetId="32" r:id="rId27"/>
    <sheet name="【様式８別添１】内訳書" sheetId="33" r:id="rId28"/>
    <sheet name="【様式８別添２】一覧表" sheetId="37" r:id="rId29"/>
    <sheet name="【様式10関係】作成要領 " sheetId="65" r:id="rId30"/>
    <sheet name="【様式10】実績報告書" sheetId="62" r:id="rId31"/>
    <sheet name="【様式10別添１】賃金改善明細書（職員別）" sheetId="63" r:id="rId32"/>
    <sheet name="【様式10別添２】配分変更一覧表" sheetId="64" r:id="rId33"/>
  </sheets>
  <definedNames>
    <definedName name="aaaa" localSheetId="29">#REF!</definedName>
    <definedName name="aaaa" localSheetId="8">#REF!</definedName>
    <definedName name="aaaa" localSheetId="9">#REF!</definedName>
    <definedName name="aaaa" localSheetId="24">#REF!</definedName>
    <definedName name="aaaa" localSheetId="4">#REF!</definedName>
    <definedName name="aaaa" localSheetId="16">#REF!</definedName>
    <definedName name="aaaa">#REF!</definedName>
    <definedName name="_xlnm.Print_Area" localSheetId="0">【様式１】加算率!$A$1:$AH$93</definedName>
    <definedName name="_xlnm.Print_Area" localSheetId="30">【様式10】実績報告書!$A$1:$AN$58</definedName>
    <definedName name="_xlnm.Print_Area" localSheetId="31">'【様式10別添１】賃金改善明細書（職員別）'!$A$1:$O$49</definedName>
    <definedName name="_xlnm.Print_Area" localSheetId="32">【様式10別添２】配分変更一覧表!$A$1:$F$19</definedName>
    <definedName name="_xlnm.Print_Area" localSheetId="2">【様式２】ｷｬﾘｱﾊﾟｽ要件!$A$1:$AI$29</definedName>
    <definedName name="_xlnm.Print_Area" localSheetId="6">【様式３】加算人数認定!$A$1:$AH$88</definedName>
    <definedName name="_xlnm.Print_Area" localSheetId="7">【様式４】計画書Ⅰ!$A$1:$AI$50</definedName>
    <definedName name="_xlnm.Print_Area" localSheetId="8">'【様式4別添１】賃金改善明細書（職員別）'!$A$1:$Z$50</definedName>
    <definedName name="_xlnm.Print_Area" localSheetId="9">【様式4別添２】一覧表!$A$1:$I$41</definedName>
    <definedName name="_xlnm.Print_Area" localSheetId="10">【様式６】計画書Ⅱ!$A$1:$AG$54</definedName>
    <definedName name="_xlnm.Print_Area" localSheetId="19">【様式６】実績報告書Ⅰ!$A$1:$AI$72</definedName>
    <definedName name="_xlnm.Print_Area" localSheetId="20">'【様式６別添１】賃金改善明細書（職員別）'!$A$1:$AI$73</definedName>
    <definedName name="_xlnm.Print_Area" localSheetId="11">【様式６別添１】内訳書!$A$1:$AS$97</definedName>
    <definedName name="_xlnm.Print_Area" localSheetId="24">'【様式６別添２】 一覧表'!$A$1:$H$43</definedName>
    <definedName name="_xlnm.Print_Area" localSheetId="12">【様式６別添２】一覧表!$A$1:$H$41</definedName>
    <definedName name="_xlnm.Print_Area" localSheetId="26">【様式８】実績報告書Ⅱ!$A$1:$AJ$64</definedName>
    <definedName name="_xlnm.Print_Area" localSheetId="27">【様式８別添１】内訳書!$A$1:$AZ$86</definedName>
    <definedName name="_xlnm.Print_Area" localSheetId="28">【様式８別添２】一覧表!$A$1:$H$41</definedName>
    <definedName name="_xlnm.Print_Area" localSheetId="4">'Ⅱ児童数計算表（分園）'!$A$1:$Q$52</definedName>
    <definedName name="_xlnm.Print_Area" localSheetId="3">'Ⅱ児童数計算表（本園）'!$A$1:$Q$52</definedName>
    <definedName name="_xlnm.Print_Area" localSheetId="5">Ⅱ職員数計算表!$A$1:$L$43</definedName>
    <definedName name="_xlnm.Print_Area" localSheetId="13">'Ｒ元用【様式５】実績報告書Ⅰ '!$A$1:$AI$110</definedName>
    <definedName name="_xlnm.Print_Area" localSheetId="14">'Ｒ元用【様式５別添１】賃金改善明細書（職員別）'!$A$1:$AC$47</definedName>
    <definedName name="_xlnm.Print_Area" localSheetId="15">Ｒ元用【様式５別添２】内訳書!$A$1:$AI$43</definedName>
    <definedName name="_xlnm.Print_Area" localSheetId="21">Ｒ元用【様式７】実績報告書Ⅱ!$A$1:$AI$62</definedName>
    <definedName name="_xlnm.Print_Area" localSheetId="22">Ｒ元用【様式７別添１】内訳書!$A$1:$AC$39</definedName>
    <definedName name="_xlnm.Print_Area" localSheetId="23">Ｒ元用【様式7別添２】一覧表!$A$1:$F$19</definedName>
    <definedName name="_xlnm.Print_Area" localSheetId="17">事業者入力!$A$1:$V$25</definedName>
    <definedName name="_xlnm.Print_Titles" localSheetId="8">'【様式4別添１】賃金改善明細書（職員別）'!$3:$7</definedName>
    <definedName name="_xlnm.Print_Titles" localSheetId="20">'【様式６別添１】賃金改善明細書（職員別）'!$6:$12</definedName>
    <definedName name="_xlnm.Print_Titles" localSheetId="14">'Ｒ元用【様式５別添１】賃金改善明細書（職員別）'!$3:$6</definedName>
    <definedName name="保育所別民改費担当者一覧" localSheetId="29">#REF!</definedName>
    <definedName name="保育所別民改費担当者一覧" localSheetId="8">#REF!</definedName>
    <definedName name="保育所別民改費担当者一覧" localSheetId="9">#REF!</definedName>
    <definedName name="保育所別民改費担当者一覧" localSheetId="20">#REF!</definedName>
    <definedName name="保育所別民改費担当者一覧" localSheetId="24">#REF!</definedName>
    <definedName name="保育所別民改費担当者一覧" localSheetId="28">#REF!</definedName>
    <definedName name="保育所別民改費担当者一覧" localSheetId="4">#REF!</definedName>
    <definedName name="保育所別民改費担当者一覧" localSheetId="14">#REF!</definedName>
    <definedName name="保育所別民改費担当者一覧" localSheetId="16">#REF!</definedName>
    <definedName name="保育所別民改費担当者一覧">#REF!</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30" i="7" l="1"/>
  <c r="V14" i="62" l="1"/>
  <c r="L18" i="63"/>
  <c r="R11" i="32"/>
  <c r="V86" i="36"/>
  <c r="H12" i="63"/>
  <c r="L12" i="63"/>
  <c r="L19" i="63"/>
  <c r="L20" i="63"/>
  <c r="L21" i="63"/>
  <c r="L22" i="63"/>
  <c r="L23" i="63"/>
  <c r="L24" i="63"/>
  <c r="L25" i="63"/>
  <c r="L26" i="63"/>
  <c r="L27" i="63"/>
  <c r="L29" i="63"/>
  <c r="L30" i="63"/>
  <c r="L32" i="63"/>
  <c r="L33" i="63"/>
  <c r="L34" i="63"/>
  <c r="L35" i="63"/>
  <c r="L36" i="63"/>
  <c r="L37" i="63"/>
  <c r="V22" i="62" l="1"/>
  <c r="Q38" i="7"/>
  <c r="Q34" i="7" l="1"/>
  <c r="V11" i="62" l="1"/>
  <c r="R10" i="32" l="1"/>
  <c r="AD58" i="62" l="1"/>
  <c r="AD57" i="62"/>
  <c r="Z63" i="32"/>
  <c r="V31" i="62"/>
  <c r="H39" i="40" l="1"/>
  <c r="G39" i="40"/>
  <c r="F39" i="40"/>
  <c r="E39" i="40"/>
  <c r="R31" i="32" l="1"/>
  <c r="R38" i="32" l="1"/>
  <c r="V83" i="36" l="1"/>
  <c r="B19" i="58" l="1"/>
  <c r="H8" i="63"/>
  <c r="L8" i="63" s="1"/>
  <c r="R14" i="32" l="1"/>
  <c r="Q59" i="36" l="1"/>
  <c r="H37" i="63" l="1"/>
  <c r="R24" i="32" l="1"/>
  <c r="H10" i="63" l="1"/>
  <c r="L10" i="63" s="1"/>
  <c r="AF60" i="36" l="1"/>
  <c r="AE59" i="36"/>
  <c r="AC70" i="36" s="1"/>
  <c r="AE70" i="36" s="1"/>
  <c r="AF70" i="36" s="1"/>
  <c r="AD59" i="36"/>
  <c r="AC59" i="36"/>
  <c r="AB59" i="36"/>
  <c r="AA59" i="36"/>
  <c r="Y59" i="36"/>
  <c r="X59" i="36"/>
  <c r="W59" i="36"/>
  <c r="S59" i="36"/>
  <c r="R59" i="36"/>
  <c r="Z58" i="36"/>
  <c r="T58" i="36"/>
  <c r="Z57" i="36"/>
  <c r="T57" i="36"/>
  <c r="Z56" i="36"/>
  <c r="T56" i="36"/>
  <c r="Z55" i="36"/>
  <c r="T55" i="36"/>
  <c r="Z54" i="36"/>
  <c r="T54" i="36"/>
  <c r="Z53" i="36"/>
  <c r="T53" i="36"/>
  <c r="Z52" i="36"/>
  <c r="T52" i="36"/>
  <c r="Z51" i="36"/>
  <c r="T51" i="36"/>
  <c r="Z50" i="36"/>
  <c r="T50" i="36"/>
  <c r="Z49" i="36"/>
  <c r="T49" i="36"/>
  <c r="A49" i="36"/>
  <c r="A50" i="36" s="1"/>
  <c r="A51" i="36" s="1"/>
  <c r="A52" i="36" s="1"/>
  <c r="A53" i="36" s="1"/>
  <c r="A54" i="36" s="1"/>
  <c r="A55" i="36" s="1"/>
  <c r="A56" i="36" s="1"/>
  <c r="A57" i="36" s="1"/>
  <c r="A58" i="36" s="1"/>
  <c r="Q24" i="7" l="1"/>
  <c r="F17" i="64" l="1"/>
  <c r="E17" i="64"/>
  <c r="AJ8" i="62"/>
  <c r="AC8" i="62"/>
  <c r="AB8" i="62"/>
  <c r="AA8" i="62"/>
  <c r="AM8" i="62"/>
  <c r="AL8" i="62"/>
  <c r="AK8" i="62"/>
  <c r="AI8" i="62"/>
  <c r="AH8" i="62"/>
  <c r="AG8" i="62"/>
  <c r="AF8" i="62"/>
  <c r="AE8" i="62"/>
  <c r="AD8" i="62"/>
  <c r="V7" i="32"/>
  <c r="AA5" i="62"/>
  <c r="V4" i="32"/>
  <c r="U59" i="36" l="1"/>
  <c r="J38" i="63"/>
  <c r="I38" i="63"/>
  <c r="V37" i="62"/>
  <c r="V36" i="62"/>
  <c r="H36" i="63" l="1"/>
  <c r="H35" i="63"/>
  <c r="H34" i="63"/>
  <c r="H33" i="63"/>
  <c r="H32" i="63"/>
  <c r="H31" i="63"/>
  <c r="L31" i="63" s="1"/>
  <c r="H30" i="63"/>
  <c r="H29" i="63"/>
  <c r="H28" i="63"/>
  <c r="L28" i="63" s="1"/>
  <c r="H27" i="63"/>
  <c r="H26" i="63"/>
  <c r="H25" i="63"/>
  <c r="H24" i="63"/>
  <c r="H23" i="63"/>
  <c r="H22" i="63"/>
  <c r="H21" i="63"/>
  <c r="H20" i="63"/>
  <c r="H19" i="63"/>
  <c r="H18" i="63"/>
  <c r="H17" i="63"/>
  <c r="L17" i="63" s="1"/>
  <c r="H16" i="63"/>
  <c r="L16" i="63" s="1"/>
  <c r="H15" i="63"/>
  <c r="L15" i="63" s="1"/>
  <c r="H14" i="63"/>
  <c r="L14" i="63" s="1"/>
  <c r="H13" i="63"/>
  <c r="L13" i="63" s="1"/>
  <c r="H11" i="63"/>
  <c r="L11" i="63" s="1"/>
  <c r="A10" i="63"/>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33" i="63" s="1"/>
  <c r="A34" i="63" s="1"/>
  <c r="A35" i="63" s="1"/>
  <c r="A36" i="63" s="1"/>
  <c r="A37" i="63" s="1"/>
  <c r="H9" i="63"/>
  <c r="L9" i="63" s="1"/>
  <c r="A9" i="63"/>
  <c r="H38" i="63" l="1"/>
  <c r="J39" i="63" s="1"/>
  <c r="K39" i="63" s="1"/>
  <c r="Q33" i="7"/>
  <c r="V29" i="62" l="1"/>
  <c r="V28" i="62" s="1"/>
  <c r="K38" i="63"/>
  <c r="V41" i="62" s="1"/>
  <c r="V5" i="7"/>
  <c r="V44" i="62" l="1"/>
  <c r="V32" i="62"/>
  <c r="V27" i="62" s="1"/>
  <c r="Q41" i="7"/>
  <c r="AA6" i="62"/>
  <c r="V5" i="32"/>
  <c r="E2" i="64" l="1"/>
  <c r="L2" i="63"/>
  <c r="T17" i="36" l="1"/>
  <c r="T18" i="36"/>
  <c r="T21" i="36"/>
  <c r="T22" i="36"/>
  <c r="T29" i="36"/>
  <c r="T30" i="36"/>
  <c r="T34" i="36"/>
  <c r="T35" i="36"/>
  <c r="T36" i="36"/>
  <c r="T28" i="36"/>
  <c r="T27" i="36"/>
  <c r="T26" i="36"/>
  <c r="T25" i="36"/>
  <c r="T20" i="36"/>
  <c r="T16" i="36"/>
  <c r="T13" i="36"/>
  <c r="T23" i="36"/>
  <c r="T19" i="36"/>
  <c r="T15" i="36"/>
  <c r="T14" i="36"/>
  <c r="Z13" i="36"/>
  <c r="A14" i="36"/>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Z14" i="36"/>
  <c r="Z15" i="36"/>
  <c r="Z16" i="36"/>
  <c r="Z17" i="36"/>
  <c r="Z18" i="36"/>
  <c r="Z19" i="36"/>
  <c r="Z20" i="36"/>
  <c r="Z21" i="36"/>
  <c r="Z22" i="36"/>
  <c r="Z23" i="36"/>
  <c r="T24" i="36"/>
  <c r="Z24" i="36"/>
  <c r="Z25" i="36"/>
  <c r="Z26" i="36"/>
  <c r="Z27" i="36"/>
  <c r="Z28" i="36"/>
  <c r="Z29" i="36"/>
  <c r="Z30" i="36"/>
  <c r="T31" i="36"/>
  <c r="Z31" i="36"/>
  <c r="T32" i="36"/>
  <c r="Z32" i="36"/>
  <c r="T33" i="36"/>
  <c r="Z33" i="36"/>
  <c r="Z34" i="36"/>
  <c r="Z35" i="36"/>
  <c r="Z36" i="36"/>
  <c r="T37" i="36"/>
  <c r="Z37" i="36"/>
  <c r="T38" i="36"/>
  <c r="Z38" i="36"/>
  <c r="T39" i="36"/>
  <c r="Z39" i="36"/>
  <c r="T40" i="36"/>
  <c r="Z40" i="36"/>
  <c r="T41" i="36"/>
  <c r="Z41" i="36"/>
  <c r="T42" i="36"/>
  <c r="Z42" i="36"/>
  <c r="T43" i="36"/>
  <c r="Z43" i="36"/>
  <c r="T44" i="36"/>
  <c r="Z44" i="36"/>
  <c r="T45" i="36"/>
  <c r="Z45" i="36"/>
  <c r="T46" i="36"/>
  <c r="Z46" i="36"/>
  <c r="T47" i="36"/>
  <c r="Z47" i="36"/>
  <c r="T48" i="36"/>
  <c r="Z48" i="36"/>
  <c r="Q11" i="7"/>
  <c r="Z59" i="36" l="1"/>
  <c r="T59" i="36"/>
  <c r="U56" i="36" l="1"/>
  <c r="U17" i="36"/>
  <c r="U57" i="36"/>
  <c r="U55" i="36"/>
  <c r="U58" i="36"/>
  <c r="AR80" i="33"/>
  <c r="AO80" i="33"/>
  <c r="AJ80" i="33"/>
  <c r="AE80" i="33"/>
  <c r="AR79" i="33"/>
  <c r="AO79" i="33"/>
  <c r="AJ79" i="33"/>
  <c r="AE79" i="33"/>
  <c r="AR78" i="33"/>
  <c r="AO78" i="33"/>
  <c r="AJ78" i="33"/>
  <c r="AE78" i="33"/>
  <c r="AR77" i="33"/>
  <c r="AO77" i="33"/>
  <c r="AJ77" i="33"/>
  <c r="AE77" i="33"/>
  <c r="AR76" i="33"/>
  <c r="AO76" i="33"/>
  <c r="AJ76" i="33"/>
  <c r="AE76" i="33"/>
  <c r="AR75" i="33"/>
  <c r="AO75" i="33"/>
  <c r="AJ75" i="33"/>
  <c r="AE75" i="33"/>
  <c r="AR74" i="33"/>
  <c r="AO74" i="33"/>
  <c r="AJ74" i="33"/>
  <c r="AE74" i="33"/>
  <c r="AR73" i="33"/>
  <c r="AO73" i="33"/>
  <c r="AJ73" i="33"/>
  <c r="AE73" i="33"/>
  <c r="AR72" i="33"/>
  <c r="AO72" i="33"/>
  <c r="AJ72" i="33"/>
  <c r="AE72" i="33"/>
  <c r="AR71" i="33"/>
  <c r="AO71" i="33"/>
  <c r="AJ71" i="33"/>
  <c r="AE71" i="33"/>
  <c r="AR70" i="33"/>
  <c r="AO70" i="33"/>
  <c r="AJ70" i="33"/>
  <c r="AE70" i="33"/>
  <c r="AR69" i="33"/>
  <c r="AO69" i="33"/>
  <c r="AJ69" i="33"/>
  <c r="AE69" i="33"/>
  <c r="AR68" i="33"/>
  <c r="AO68" i="33"/>
  <c r="AJ68" i="33"/>
  <c r="AE68" i="33"/>
  <c r="AR67" i="33"/>
  <c r="AO67" i="33"/>
  <c r="AJ67" i="33"/>
  <c r="AE67" i="33"/>
  <c r="AR34" i="33"/>
  <c r="AO34" i="33"/>
  <c r="AJ34" i="33"/>
  <c r="AE34" i="33"/>
  <c r="AR33" i="33"/>
  <c r="AO33" i="33"/>
  <c r="AJ33" i="33"/>
  <c r="AE33" i="33"/>
  <c r="AR32" i="33"/>
  <c r="AO32" i="33"/>
  <c r="AJ32" i="33"/>
  <c r="AE32" i="33"/>
  <c r="AR31" i="33"/>
  <c r="AO31" i="33"/>
  <c r="AJ31" i="33"/>
  <c r="AE31" i="33"/>
  <c r="AR40" i="33"/>
  <c r="AO40" i="33"/>
  <c r="AJ40" i="33"/>
  <c r="AE40" i="33"/>
  <c r="AR39" i="33"/>
  <c r="AO39" i="33"/>
  <c r="AJ39" i="33"/>
  <c r="AE39" i="33"/>
  <c r="AR38" i="33"/>
  <c r="AO38" i="33"/>
  <c r="AJ38" i="33"/>
  <c r="AE38" i="33"/>
  <c r="AR37" i="33"/>
  <c r="AO37" i="33"/>
  <c r="AJ37" i="33"/>
  <c r="AE37" i="33"/>
  <c r="AR36" i="33"/>
  <c r="AO36" i="33"/>
  <c r="AJ36" i="33"/>
  <c r="AE36" i="33"/>
  <c r="AR35" i="33"/>
  <c r="AO35" i="33"/>
  <c r="AJ35" i="33"/>
  <c r="AE35" i="33"/>
  <c r="AR30" i="33"/>
  <c r="AO30" i="33"/>
  <c r="AJ30" i="33"/>
  <c r="AE30" i="33"/>
  <c r="AR29" i="33"/>
  <c r="AO29" i="33"/>
  <c r="AJ29" i="33"/>
  <c r="AE29" i="33"/>
  <c r="AR28" i="33"/>
  <c r="AO28" i="33"/>
  <c r="AJ28" i="33"/>
  <c r="AE28" i="33"/>
  <c r="AR27" i="33"/>
  <c r="AO27" i="33"/>
  <c r="AJ27" i="33"/>
  <c r="AE27" i="33"/>
  <c r="AR26" i="33"/>
  <c r="AO26" i="33"/>
  <c r="AJ26" i="33"/>
  <c r="AE26" i="33"/>
  <c r="AR25" i="33"/>
  <c r="AO25" i="33"/>
  <c r="AJ25" i="33"/>
  <c r="AE25" i="33"/>
  <c r="AR24" i="33"/>
  <c r="AO24" i="33"/>
  <c r="AJ24" i="33"/>
  <c r="AE24" i="33"/>
  <c r="R32" i="32"/>
  <c r="AU67" i="33" l="1"/>
  <c r="AU35" i="33"/>
  <c r="AU73" i="33"/>
  <c r="AU77" i="33"/>
  <c r="AU75" i="33"/>
  <c r="AU24" i="33"/>
  <c r="AU30" i="33"/>
  <c r="AU37" i="33"/>
  <c r="AU40" i="33"/>
  <c r="AU33" i="33"/>
  <c r="AU68" i="33"/>
  <c r="AU71" i="33"/>
  <c r="AU74" i="33"/>
  <c r="AU70" i="33"/>
  <c r="AU76" i="33"/>
  <c r="AU31" i="33"/>
  <c r="AU28" i="33"/>
  <c r="AU38" i="33"/>
  <c r="AU78" i="33"/>
  <c r="AU79" i="33"/>
  <c r="AU80" i="33"/>
  <c r="AU69" i="33"/>
  <c r="AU34" i="33"/>
  <c r="AU72" i="33"/>
  <c r="AU29" i="33"/>
  <c r="AU32" i="33"/>
  <c r="AU36" i="33"/>
  <c r="AU39" i="33"/>
  <c r="AU27" i="33"/>
  <c r="AU25" i="33"/>
  <c r="AU26" i="33"/>
  <c r="U14" i="36" l="1"/>
  <c r="V56" i="36"/>
  <c r="AF56" i="36" s="1"/>
  <c r="U54" i="36"/>
  <c r="V54" i="36" s="1"/>
  <c r="AF54" i="36" s="1"/>
  <c r="U50" i="36"/>
  <c r="V50" i="36" s="1"/>
  <c r="AF50" i="36" s="1"/>
  <c r="V55" i="36"/>
  <c r="AF55" i="36" s="1"/>
  <c r="U52" i="36"/>
  <c r="V52" i="36" s="1"/>
  <c r="AF52" i="36" s="1"/>
  <c r="V57" i="36"/>
  <c r="AF57" i="36" s="1"/>
  <c r="U53" i="36"/>
  <c r="V53" i="36" s="1"/>
  <c r="AF53" i="36" s="1"/>
  <c r="V58" i="36"/>
  <c r="AF58" i="36" s="1"/>
  <c r="U49" i="36"/>
  <c r="V49" i="36" s="1"/>
  <c r="AF49" i="36" s="1"/>
  <c r="U51" i="36"/>
  <c r="V51" i="36" s="1"/>
  <c r="AF51" i="36" s="1"/>
  <c r="U29" i="36"/>
  <c r="V29" i="36" s="1"/>
  <c r="AF29" i="36" s="1"/>
  <c r="U18" i="36"/>
  <c r="V18" i="36" s="1"/>
  <c r="AF18" i="36" s="1"/>
  <c r="U42" i="36"/>
  <c r="V42" i="36" s="1"/>
  <c r="AF42" i="36" s="1"/>
  <c r="U19" i="36"/>
  <c r="V19" i="36" s="1"/>
  <c r="AF19" i="36" s="1"/>
  <c r="U20" i="36"/>
  <c r="V20" i="36" s="1"/>
  <c r="AF20" i="36" s="1"/>
  <c r="U44" i="36"/>
  <c r="V44" i="36" s="1"/>
  <c r="AF44" i="36" s="1"/>
  <c r="U23" i="36"/>
  <c r="V23" i="36" s="1"/>
  <c r="AF23" i="36" s="1"/>
  <c r="U22" i="36"/>
  <c r="V22" i="36" s="1"/>
  <c r="AF22" i="36" s="1"/>
  <c r="U46" i="36"/>
  <c r="V46" i="36" s="1"/>
  <c r="AF46" i="36" s="1"/>
  <c r="U30" i="36"/>
  <c r="V30" i="36" s="1"/>
  <c r="AF30" i="36" s="1"/>
  <c r="U15" i="36"/>
  <c r="V15" i="36" s="1"/>
  <c r="AF15" i="36" s="1"/>
  <c r="U27" i="36"/>
  <c r="V27" i="36" s="1"/>
  <c r="AF27" i="36" s="1"/>
  <c r="U33" i="36"/>
  <c r="V33" i="36" s="1"/>
  <c r="AF33" i="36" s="1"/>
  <c r="U35" i="36"/>
  <c r="V35" i="36" s="1"/>
  <c r="AF35" i="36" s="1"/>
  <c r="U24" i="36"/>
  <c r="V24" i="36" s="1"/>
  <c r="AF24" i="36" s="1"/>
  <c r="U48" i="36"/>
  <c r="V48" i="36" s="1"/>
  <c r="AF48" i="36" s="1"/>
  <c r="U31" i="36"/>
  <c r="V31" i="36" s="1"/>
  <c r="AF31" i="36" s="1"/>
  <c r="U45" i="36"/>
  <c r="V45" i="36" s="1"/>
  <c r="AF45" i="36" s="1"/>
  <c r="U37" i="36"/>
  <c r="V37" i="36" s="1"/>
  <c r="AF37" i="36" s="1"/>
  <c r="U26" i="36"/>
  <c r="V26" i="36" s="1"/>
  <c r="AF26" i="36" s="1"/>
  <c r="V17" i="36"/>
  <c r="AF17" i="36" s="1"/>
  <c r="U41" i="36"/>
  <c r="V41" i="36" s="1"/>
  <c r="AF41" i="36" s="1"/>
  <c r="U43" i="36"/>
  <c r="V43" i="36" s="1"/>
  <c r="AF43" i="36" s="1"/>
  <c r="U34" i="36"/>
  <c r="V34" i="36" s="1"/>
  <c r="AF34" i="36" s="1"/>
  <c r="U36" i="36"/>
  <c r="V36" i="36" s="1"/>
  <c r="AF36" i="36" s="1"/>
  <c r="U38" i="36"/>
  <c r="V38" i="36" s="1"/>
  <c r="AF38" i="36" s="1"/>
  <c r="U39" i="36"/>
  <c r="V39" i="36" s="1"/>
  <c r="AF39" i="36" s="1"/>
  <c r="U28" i="36"/>
  <c r="V28" i="36" s="1"/>
  <c r="AF28" i="36" s="1"/>
  <c r="U25" i="36"/>
  <c r="V25" i="36" s="1"/>
  <c r="AF25" i="36" s="1"/>
  <c r="U32" i="36"/>
  <c r="V32" i="36" s="1"/>
  <c r="AF32" i="36" s="1"/>
  <c r="U47" i="36"/>
  <c r="V47" i="36" s="1"/>
  <c r="AF47" i="36" s="1"/>
  <c r="U16" i="36"/>
  <c r="V16" i="36" s="1"/>
  <c r="AF16" i="36" s="1"/>
  <c r="U40" i="36"/>
  <c r="V40" i="36" s="1"/>
  <c r="AF40" i="36" s="1"/>
  <c r="U21" i="36"/>
  <c r="V21" i="36" s="1"/>
  <c r="AF21" i="36" s="1"/>
  <c r="Q43" i="7"/>
  <c r="AA70" i="36" s="1"/>
  <c r="Q44" i="7"/>
  <c r="Q42" i="7"/>
  <c r="U13" i="36" l="1"/>
  <c r="V13" i="36" s="1"/>
  <c r="AF13" i="36" s="1"/>
  <c r="V14" i="36"/>
  <c r="AF14" i="36" s="1"/>
  <c r="AD77" i="36"/>
  <c r="Q62" i="7" s="1"/>
  <c r="AG70" i="36"/>
  <c r="Q10" i="7"/>
  <c r="AF59" i="36" l="1"/>
  <c r="AF62" i="36" s="1"/>
  <c r="V59" i="36"/>
  <c r="Q23" i="7"/>
  <c r="Y71" i="7" l="1"/>
  <c r="R34" i="32" l="1"/>
  <c r="E2" i="40" l="1"/>
  <c r="Y72" i="7"/>
  <c r="Z64" i="32"/>
  <c r="AE7" i="33" l="1"/>
  <c r="AU7" i="33"/>
  <c r="AE8" i="33"/>
  <c r="AU8" i="33"/>
  <c r="AE9" i="33"/>
  <c r="AU9" i="33"/>
  <c r="AE10" i="33"/>
  <c r="AU10" i="33"/>
  <c r="AE11" i="33"/>
  <c r="AJ11" i="33"/>
  <c r="AO11" i="33"/>
  <c r="AR11" i="33"/>
  <c r="AE12" i="33"/>
  <c r="AJ12" i="33"/>
  <c r="AO12" i="33"/>
  <c r="AR12" i="33"/>
  <c r="AE13" i="33"/>
  <c r="AJ13" i="33"/>
  <c r="AO13" i="33"/>
  <c r="AR13" i="33"/>
  <c r="AE14" i="33"/>
  <c r="AJ14" i="33"/>
  <c r="AO14" i="33"/>
  <c r="AR14" i="33"/>
  <c r="AE15" i="33"/>
  <c r="AJ15" i="33"/>
  <c r="AO15" i="33"/>
  <c r="AR15" i="33"/>
  <c r="AU14" i="33" l="1"/>
  <c r="AU11" i="33"/>
  <c r="AU15" i="33"/>
  <c r="AU12" i="33"/>
  <c r="AU13" i="33"/>
  <c r="V6" i="7" l="1"/>
  <c r="AA7" i="62" l="1"/>
  <c r="V6" i="32"/>
  <c r="T22" i="32"/>
  <c r="Q37" i="7" l="1"/>
  <c r="E39" i="37" l="1"/>
  <c r="AE62" i="33"/>
  <c r="AE61" i="33"/>
  <c r="AE60" i="33"/>
  <c r="AE59" i="33"/>
  <c r="AE58" i="33"/>
  <c r="AE57" i="33"/>
  <c r="AE56" i="33"/>
  <c r="AE55" i="33"/>
  <c r="AE82" i="33"/>
  <c r="AE81" i="33"/>
  <c r="AE66" i="33"/>
  <c r="AE65" i="33"/>
  <c r="AE64" i="33"/>
  <c r="AE63" i="33"/>
  <c r="AE19" i="33"/>
  <c r="AE18" i="33"/>
  <c r="AE17" i="33"/>
  <c r="AE16" i="33"/>
  <c r="AE41" i="33"/>
  <c r="AE23" i="33"/>
  <c r="AE22" i="33"/>
  <c r="AE21" i="33"/>
  <c r="AE20" i="33"/>
  <c r="X22" i="32"/>
  <c r="T42" i="33" l="1"/>
  <c r="AO62" i="33"/>
  <c r="AJ22" i="33"/>
  <c r="AR18" i="33"/>
  <c r="AJ20" i="33"/>
  <c r="AJ16" i="33"/>
  <c r="AJ21" i="33"/>
  <c r="AJ23" i="33"/>
  <c r="AJ41" i="33"/>
  <c r="AJ17" i="33"/>
  <c r="AO20" i="33"/>
  <c r="AO21" i="33"/>
  <c r="AO22" i="33"/>
  <c r="AO23" i="33"/>
  <c r="AO41" i="33"/>
  <c r="AO16" i="33"/>
  <c r="AR17" i="33"/>
  <c r="AR20" i="33"/>
  <c r="AR21" i="33"/>
  <c r="AR22" i="33"/>
  <c r="AR23" i="33"/>
  <c r="AR41" i="33"/>
  <c r="AR16" i="33"/>
  <c r="AJ19" i="33"/>
  <c r="AO54" i="33"/>
  <c r="AO63" i="33"/>
  <c r="AJ82" i="33"/>
  <c r="AJ55" i="33"/>
  <c r="AJ60" i="33"/>
  <c r="AJ18" i="33"/>
  <c r="AR19" i="33"/>
  <c r="AJ64" i="33"/>
  <c r="AJ81" i="33"/>
  <c r="AJ56" i="33"/>
  <c r="AJ59" i="33"/>
  <c r="AO17" i="33"/>
  <c r="AO18" i="33"/>
  <c r="AO19" i="33"/>
  <c r="AJ54" i="33"/>
  <c r="AR65" i="33"/>
  <c r="AR57" i="33"/>
  <c r="AR61" i="33"/>
  <c r="AR54" i="33"/>
  <c r="AJ63" i="33"/>
  <c r="AR64" i="33"/>
  <c r="AR82" i="33"/>
  <c r="AR56" i="33"/>
  <c r="AR60" i="33"/>
  <c r="AR63" i="33"/>
  <c r="AJ66" i="33"/>
  <c r="AR81" i="33"/>
  <c r="AR55" i="33"/>
  <c r="AJ58" i="33"/>
  <c r="AR59" i="33"/>
  <c r="AJ62" i="33"/>
  <c r="AJ65" i="33"/>
  <c r="AR66" i="33"/>
  <c r="AJ57" i="33"/>
  <c r="AR58" i="33"/>
  <c r="AJ61" i="33"/>
  <c r="AR62" i="33"/>
  <c r="AO64" i="33"/>
  <c r="AO65" i="33"/>
  <c r="AO66" i="33"/>
  <c r="AO81" i="33"/>
  <c r="AO82" i="33"/>
  <c r="AO55" i="33"/>
  <c r="AO56" i="33"/>
  <c r="AO57" i="33"/>
  <c r="AO58" i="33"/>
  <c r="AO59" i="33"/>
  <c r="AO60" i="33"/>
  <c r="AO61" i="33"/>
  <c r="T43" i="33" l="1"/>
  <c r="T44" i="33" s="1"/>
  <c r="AU55" i="33"/>
  <c r="AU60" i="33"/>
  <c r="AU21" i="33"/>
  <c r="AU17" i="33"/>
  <c r="AU62" i="33"/>
  <c r="AU23" i="33"/>
  <c r="AU20" i="33"/>
  <c r="AU56" i="33"/>
  <c r="AU22" i="33"/>
  <c r="AU41" i="33"/>
  <c r="AU64" i="33"/>
  <c r="AU19" i="33"/>
  <c r="AU18" i="33"/>
  <c r="AU61" i="33"/>
  <c r="AU82" i="33"/>
  <c r="AU16" i="33"/>
  <c r="AU57" i="33"/>
  <c r="AU58" i="33"/>
  <c r="AU59" i="33"/>
  <c r="AU81" i="33"/>
  <c r="AU63" i="33"/>
  <c r="AU66" i="33"/>
  <c r="AU65" i="33"/>
  <c r="AJ2" i="33" l="1"/>
  <c r="R44" i="32"/>
  <c r="R43" i="32"/>
  <c r="R42" i="32"/>
  <c r="R41" i="32"/>
  <c r="R23" i="32" s="1"/>
  <c r="Q14" i="52"/>
  <c r="Q13" i="52"/>
  <c r="V97" i="56" l="1"/>
  <c r="Y97" i="56" s="1"/>
  <c r="V96" i="56"/>
  <c r="Y96" i="56" s="1"/>
  <c r="V95" i="56"/>
  <c r="N95" i="56"/>
  <c r="V48" i="56"/>
  <c r="V49" i="56"/>
  <c r="Y49" i="56" s="1"/>
  <c r="N48" i="56"/>
  <c r="V50" i="56"/>
  <c r="Y50" i="56" s="1"/>
  <c r="Y95" i="56" l="1"/>
  <c r="Y48" i="56"/>
  <c r="AL87" i="56"/>
  <c r="AI87" i="56"/>
  <c r="AD87" i="56"/>
  <c r="Y87" i="56"/>
  <c r="AL86" i="56"/>
  <c r="AI86" i="56"/>
  <c r="AD86" i="56"/>
  <c r="Y86" i="56"/>
  <c r="AL85" i="56"/>
  <c r="AI85" i="56"/>
  <c r="AD85" i="56"/>
  <c r="Y85" i="56"/>
  <c r="AL84" i="56"/>
  <c r="AI84" i="56"/>
  <c r="AD84" i="56"/>
  <c r="Y84" i="56"/>
  <c r="AL83" i="56"/>
  <c r="AI83" i="56"/>
  <c r="AD83" i="56"/>
  <c r="Y83" i="56"/>
  <c r="AL40" i="56"/>
  <c r="AI40" i="56"/>
  <c r="AD40" i="56"/>
  <c r="Y40" i="56"/>
  <c r="AL39" i="56"/>
  <c r="AI39" i="56"/>
  <c r="AD39" i="56"/>
  <c r="Y39" i="56"/>
  <c r="AL38" i="56"/>
  <c r="AI38" i="56"/>
  <c r="AD38" i="56"/>
  <c r="Y38" i="56"/>
  <c r="AL37" i="56"/>
  <c r="AI37" i="56"/>
  <c r="AD37" i="56"/>
  <c r="Y37" i="56"/>
  <c r="AL36" i="56"/>
  <c r="AI36" i="56"/>
  <c r="AD36" i="56"/>
  <c r="Y36" i="56"/>
  <c r="AL67" i="56"/>
  <c r="AI67" i="56"/>
  <c r="AD67" i="56"/>
  <c r="Y67" i="56"/>
  <c r="AL66" i="56"/>
  <c r="AI66" i="56"/>
  <c r="AD66" i="56"/>
  <c r="Y66" i="56"/>
  <c r="AL65" i="56"/>
  <c r="AI65" i="56"/>
  <c r="AD65" i="56"/>
  <c r="Y65" i="56"/>
  <c r="AL64" i="56"/>
  <c r="AI64" i="56"/>
  <c r="AD64" i="56"/>
  <c r="Y64" i="56"/>
  <c r="AL63" i="56"/>
  <c r="AI63" i="56"/>
  <c r="AD63" i="56"/>
  <c r="Y63" i="56"/>
  <c r="AL77" i="56"/>
  <c r="AI77" i="56"/>
  <c r="AD77" i="56"/>
  <c r="Y77" i="56"/>
  <c r="AL76" i="56"/>
  <c r="AI76" i="56"/>
  <c r="AD76" i="56"/>
  <c r="Y76" i="56"/>
  <c r="AL75" i="56"/>
  <c r="AI75" i="56"/>
  <c r="AD75" i="56"/>
  <c r="Y75" i="56"/>
  <c r="AL74" i="56"/>
  <c r="AI74" i="56"/>
  <c r="AD74" i="56"/>
  <c r="Y74" i="56"/>
  <c r="AL73" i="56"/>
  <c r="AI73" i="56"/>
  <c r="AD73" i="56"/>
  <c r="Y73" i="56"/>
  <c r="AL72" i="56"/>
  <c r="AI72" i="56"/>
  <c r="AD72" i="56"/>
  <c r="Y72" i="56"/>
  <c r="AL71" i="56"/>
  <c r="AI71" i="56"/>
  <c r="AD71" i="56"/>
  <c r="Y71" i="56"/>
  <c r="AL70" i="56"/>
  <c r="AI70" i="56"/>
  <c r="AD70" i="56"/>
  <c r="Y70" i="56"/>
  <c r="AL69" i="56"/>
  <c r="AI69" i="56"/>
  <c r="AD69" i="56"/>
  <c r="Y69" i="56"/>
  <c r="AL68" i="56"/>
  <c r="AI68" i="56"/>
  <c r="AD68" i="56"/>
  <c r="Y68" i="56"/>
  <c r="AL82" i="56"/>
  <c r="AI82" i="56"/>
  <c r="AD82" i="56"/>
  <c r="Y82" i="56"/>
  <c r="AL81" i="56"/>
  <c r="AI81" i="56"/>
  <c r="AD81" i="56"/>
  <c r="Y81" i="56"/>
  <c r="AL80" i="56"/>
  <c r="AI80" i="56"/>
  <c r="AD80" i="56"/>
  <c r="Y80" i="56"/>
  <c r="AL79" i="56"/>
  <c r="AI79" i="56"/>
  <c r="AD79" i="56"/>
  <c r="Y79" i="56"/>
  <c r="AL78" i="56"/>
  <c r="AI78" i="56"/>
  <c r="AD78" i="56"/>
  <c r="Y78" i="56"/>
  <c r="AL42" i="56"/>
  <c r="AI42" i="56"/>
  <c r="AD42" i="56"/>
  <c r="Y42" i="56"/>
  <c r="AL32" i="56"/>
  <c r="AI32" i="56"/>
  <c r="AD32" i="56"/>
  <c r="Y32" i="56"/>
  <c r="AL31" i="56"/>
  <c r="AI31" i="56"/>
  <c r="AD31" i="56"/>
  <c r="Y31" i="56"/>
  <c r="AL30" i="56"/>
  <c r="AI30" i="56"/>
  <c r="AD30" i="56"/>
  <c r="Y30" i="56"/>
  <c r="AL29" i="56"/>
  <c r="AI29" i="56"/>
  <c r="AD29" i="56"/>
  <c r="Y29" i="56"/>
  <c r="AL28" i="56"/>
  <c r="AI28" i="56"/>
  <c r="AD28" i="56"/>
  <c r="Y28" i="56"/>
  <c r="AL27" i="56"/>
  <c r="AI27" i="56"/>
  <c r="AD27" i="56"/>
  <c r="Y27" i="56"/>
  <c r="AL26" i="56"/>
  <c r="AI26" i="56"/>
  <c r="AD26" i="56"/>
  <c r="Y26" i="56"/>
  <c r="AL25" i="56"/>
  <c r="AI25" i="56"/>
  <c r="AD25" i="56"/>
  <c r="Y25" i="56"/>
  <c r="AL24" i="56"/>
  <c r="AI24" i="56"/>
  <c r="AD24" i="56"/>
  <c r="Y24" i="56"/>
  <c r="AL23" i="56"/>
  <c r="AI23" i="56"/>
  <c r="AD23" i="56"/>
  <c r="Y23" i="56"/>
  <c r="AL22" i="56"/>
  <c r="AI22" i="56"/>
  <c r="AD22" i="56"/>
  <c r="Y22" i="56"/>
  <c r="AL21" i="56"/>
  <c r="AI21" i="56"/>
  <c r="AD21" i="56"/>
  <c r="Y21" i="56"/>
  <c r="AL41" i="56"/>
  <c r="AI41" i="56"/>
  <c r="AD41" i="56"/>
  <c r="Y41" i="56"/>
  <c r="AL35" i="56"/>
  <c r="AI35" i="56"/>
  <c r="AD35" i="56"/>
  <c r="Y35" i="56"/>
  <c r="AL34" i="56"/>
  <c r="AI34" i="56"/>
  <c r="AD34" i="56"/>
  <c r="Y34" i="56"/>
  <c r="AL33" i="56"/>
  <c r="AI33" i="56"/>
  <c r="AD33" i="56"/>
  <c r="Y33" i="56"/>
  <c r="AO83" i="56" l="1"/>
  <c r="AO84" i="56"/>
  <c r="AO36" i="56"/>
  <c r="AO39" i="56"/>
  <c r="AO85" i="56"/>
  <c r="AO87" i="56"/>
  <c r="AO86" i="56"/>
  <c r="AO40" i="56"/>
  <c r="AO75" i="56"/>
  <c r="AO77" i="56"/>
  <c r="AO63" i="56"/>
  <c r="AO64" i="56"/>
  <c r="AO37" i="56"/>
  <c r="AO38" i="56"/>
  <c r="AO72" i="56"/>
  <c r="AO74" i="56"/>
  <c r="AO65" i="56"/>
  <c r="AO67" i="56"/>
  <c r="AO78" i="56"/>
  <c r="AO70" i="56"/>
  <c r="AO66" i="56"/>
  <c r="AO76" i="56"/>
  <c r="AO81" i="56"/>
  <c r="AO69" i="56"/>
  <c r="AO68" i="56"/>
  <c r="AO71" i="56"/>
  <c r="AO73" i="56"/>
  <c r="AO82" i="56"/>
  <c r="AO79" i="56"/>
  <c r="AO80" i="56"/>
  <c r="AO29" i="56"/>
  <c r="AO31" i="56"/>
  <c r="AO42" i="56"/>
  <c r="AO22" i="56"/>
  <c r="AO23" i="56"/>
  <c r="AO24" i="56"/>
  <c r="AO26" i="56"/>
  <c r="AO28" i="56"/>
  <c r="AO27" i="56"/>
  <c r="AO30" i="56"/>
  <c r="AO32" i="56"/>
  <c r="AO21" i="56"/>
  <c r="AO25" i="56"/>
  <c r="AO34" i="56"/>
  <c r="AO35" i="56"/>
  <c r="AO41" i="56"/>
  <c r="AO33" i="56"/>
  <c r="E9" i="54"/>
  <c r="D9" i="54"/>
  <c r="C9" i="54"/>
  <c r="P29" i="55" l="1"/>
  <c r="AL43" i="56" l="1"/>
  <c r="AI43" i="56"/>
  <c r="AD43" i="56"/>
  <c r="AL20" i="56"/>
  <c r="AI20" i="56"/>
  <c r="AD20" i="56"/>
  <c r="AL19" i="56"/>
  <c r="AI19" i="56"/>
  <c r="AD19" i="56"/>
  <c r="AL18" i="56"/>
  <c r="AI18" i="56"/>
  <c r="AD18" i="56"/>
  <c r="AL17" i="56"/>
  <c r="AI17" i="56"/>
  <c r="AD17" i="56"/>
  <c r="AL16" i="56"/>
  <c r="AI16" i="56"/>
  <c r="AD16" i="56"/>
  <c r="AL15" i="56"/>
  <c r="AI15" i="56"/>
  <c r="AD15" i="56"/>
  <c r="AL14" i="56"/>
  <c r="AI14" i="56"/>
  <c r="AD14" i="56"/>
  <c r="AL13" i="56"/>
  <c r="AI13" i="56"/>
  <c r="AD13" i="56"/>
  <c r="AL12" i="56"/>
  <c r="AI12" i="56"/>
  <c r="AD12" i="56"/>
  <c r="AL90" i="56"/>
  <c r="AI90" i="56"/>
  <c r="AD90" i="56"/>
  <c r="AL89" i="56"/>
  <c r="AI89" i="56"/>
  <c r="AD89" i="56"/>
  <c r="AL88" i="56"/>
  <c r="AI88" i="56"/>
  <c r="AD88" i="56"/>
  <c r="AL62" i="56"/>
  <c r="AI62" i="56"/>
  <c r="AD62" i="56"/>
  <c r="AL61" i="56"/>
  <c r="AI61" i="56"/>
  <c r="AD61" i="56"/>
  <c r="AL60" i="56"/>
  <c r="AI60" i="56"/>
  <c r="AD60" i="56"/>
  <c r="AL59" i="56"/>
  <c r="AI59" i="56"/>
  <c r="AD59" i="56"/>
  <c r="E40" i="57" l="1"/>
  <c r="F40" i="57"/>
  <c r="G40" i="57"/>
  <c r="H40" i="57"/>
  <c r="Y7" i="56"/>
  <c r="AO7" i="56"/>
  <c r="Y8" i="56"/>
  <c r="AO8" i="56"/>
  <c r="Y9" i="56"/>
  <c r="AO9" i="56"/>
  <c r="Y10" i="56"/>
  <c r="AO10" i="56"/>
  <c r="Y11" i="56"/>
  <c r="AO11" i="56"/>
  <c r="Y12" i="56"/>
  <c r="AO12" i="56"/>
  <c r="Y13" i="56"/>
  <c r="AO13" i="56"/>
  <c r="Y14" i="56"/>
  <c r="AO14" i="56"/>
  <c r="Y15" i="56"/>
  <c r="AO15" i="56"/>
  <c r="Y16" i="56"/>
  <c r="AO16" i="56"/>
  <c r="Y17" i="56"/>
  <c r="AO17" i="56"/>
  <c r="Y18" i="56"/>
  <c r="AO18" i="56"/>
  <c r="Y19" i="56"/>
  <c r="AO19" i="56"/>
  <c r="Y20" i="56"/>
  <c r="AO20" i="56"/>
  <c r="Y43" i="56"/>
  <c r="AO43" i="56"/>
  <c r="Y55" i="56"/>
  <c r="AO55" i="56"/>
  <c r="AO56" i="56"/>
  <c r="Y57" i="56"/>
  <c r="AO57" i="56"/>
  <c r="Y58" i="56"/>
  <c r="AO58" i="56"/>
  <c r="Y59" i="56"/>
  <c r="AO59" i="56"/>
  <c r="Y60" i="56"/>
  <c r="AO60" i="56"/>
  <c r="Y61" i="56"/>
  <c r="AO61" i="56"/>
  <c r="Y62" i="56"/>
  <c r="AO62" i="56"/>
  <c r="Y88" i="56"/>
  <c r="AO88" i="56"/>
  <c r="Y89" i="56"/>
  <c r="AO89" i="56"/>
  <c r="Y90" i="56"/>
  <c r="AO90" i="56"/>
  <c r="U5" i="55"/>
  <c r="C10" i="57" s="1"/>
  <c r="U6" i="55"/>
  <c r="U7" i="55"/>
  <c r="U8" i="55"/>
  <c r="V8" i="55"/>
  <c r="W8" i="55"/>
  <c r="X8" i="55"/>
  <c r="Y8" i="55"/>
  <c r="Z8" i="55"/>
  <c r="AA8" i="55"/>
  <c r="AB8" i="55"/>
  <c r="AC8" i="55"/>
  <c r="AD8" i="55"/>
  <c r="AE8" i="55"/>
  <c r="AF8" i="55"/>
  <c r="AG8" i="55"/>
  <c r="P26" i="55"/>
  <c r="P25" i="55" s="1"/>
  <c r="X53" i="55"/>
  <c r="E2" i="54"/>
  <c r="F39" i="54"/>
  <c r="G39" i="54"/>
  <c r="H39" i="54"/>
  <c r="I39" i="54"/>
  <c r="X1" i="53"/>
  <c r="L3" i="53"/>
  <c r="N8" i="53"/>
  <c r="P8" i="53" s="1"/>
  <c r="T8" i="53"/>
  <c r="A9" i="53"/>
  <c r="A10" i="53" s="1"/>
  <c r="A11" i="53" s="1"/>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35" i="53" s="1"/>
  <c r="A36" i="53" s="1"/>
  <c r="A37" i="53" s="1"/>
  <c r="N9" i="53"/>
  <c r="P9" i="53" s="1"/>
  <c r="T9" i="53"/>
  <c r="N10" i="53"/>
  <c r="P10" i="53" s="1"/>
  <c r="T10" i="53"/>
  <c r="N11" i="53"/>
  <c r="P11" i="53" s="1"/>
  <c r="T11" i="53"/>
  <c r="N12" i="53"/>
  <c r="P12" i="53" s="1"/>
  <c r="T12" i="53"/>
  <c r="N13" i="53"/>
  <c r="P13" i="53" s="1"/>
  <c r="T13" i="53"/>
  <c r="N14" i="53"/>
  <c r="P14" i="53" s="1"/>
  <c r="T14" i="53"/>
  <c r="N15" i="53"/>
  <c r="P15" i="53" s="1"/>
  <c r="T15" i="53"/>
  <c r="N16" i="53"/>
  <c r="P16" i="53" s="1"/>
  <c r="T16" i="53"/>
  <c r="N17" i="53"/>
  <c r="P17" i="53" s="1"/>
  <c r="T17" i="53"/>
  <c r="N18" i="53"/>
  <c r="P18" i="53" s="1"/>
  <c r="T18" i="53"/>
  <c r="N19" i="53"/>
  <c r="P19" i="53" s="1"/>
  <c r="T19" i="53"/>
  <c r="N20" i="53"/>
  <c r="P20" i="53" s="1"/>
  <c r="T20" i="53"/>
  <c r="N21" i="53"/>
  <c r="P21" i="53" s="1"/>
  <c r="T21" i="53"/>
  <c r="N22" i="53"/>
  <c r="P22" i="53" s="1"/>
  <c r="T22" i="53"/>
  <c r="N23" i="53"/>
  <c r="P23" i="53" s="1"/>
  <c r="T23" i="53"/>
  <c r="N24" i="53"/>
  <c r="P24" i="53" s="1"/>
  <c r="T24" i="53"/>
  <c r="N25" i="53"/>
  <c r="P25" i="53" s="1"/>
  <c r="T25" i="53"/>
  <c r="N26" i="53"/>
  <c r="P26" i="53" s="1"/>
  <c r="T26" i="53"/>
  <c r="N27" i="53"/>
  <c r="P27" i="53" s="1"/>
  <c r="T27" i="53"/>
  <c r="N28" i="53"/>
  <c r="P28" i="53" s="1"/>
  <c r="T28" i="53"/>
  <c r="N29" i="53"/>
  <c r="P29" i="53" s="1"/>
  <c r="T29" i="53"/>
  <c r="N30" i="53"/>
  <c r="P30" i="53" s="1"/>
  <c r="T30" i="53"/>
  <c r="N31" i="53"/>
  <c r="P31" i="53" s="1"/>
  <c r="T31" i="53"/>
  <c r="N32" i="53"/>
  <c r="P32" i="53" s="1"/>
  <c r="T32" i="53"/>
  <c r="N33" i="53"/>
  <c r="P33" i="53" s="1"/>
  <c r="T33" i="53"/>
  <c r="N34" i="53"/>
  <c r="P34" i="53" s="1"/>
  <c r="T34" i="53"/>
  <c r="N35" i="53"/>
  <c r="P35" i="53" s="1"/>
  <c r="T35" i="53"/>
  <c r="N36" i="53"/>
  <c r="P36" i="53" s="1"/>
  <c r="T36" i="53"/>
  <c r="N37" i="53"/>
  <c r="P37" i="53" s="1"/>
  <c r="T37" i="53"/>
  <c r="K38" i="53"/>
  <c r="L38" i="53"/>
  <c r="M38" i="53"/>
  <c r="O38" i="53"/>
  <c r="Q38" i="53"/>
  <c r="R38" i="53"/>
  <c r="S38" i="53"/>
  <c r="U38" i="53"/>
  <c r="Q23" i="52" s="1"/>
  <c r="V38" i="53"/>
  <c r="Q27" i="52"/>
  <c r="Q31" i="52"/>
  <c r="Q32" i="52"/>
  <c r="Q33" i="52"/>
  <c r="Q34" i="52"/>
  <c r="E2" i="57" l="1"/>
  <c r="D10" i="57"/>
  <c r="P33" i="55" s="1"/>
  <c r="P13" i="55" s="1"/>
  <c r="P14" i="55" s="1"/>
  <c r="N44" i="56"/>
  <c r="N45" i="56" s="1"/>
  <c r="N46" i="56" s="1"/>
  <c r="AD44" i="56"/>
  <c r="N91" i="56"/>
  <c r="Q39" i="52"/>
  <c r="W37" i="53"/>
  <c r="W33" i="53"/>
  <c r="W29" i="53"/>
  <c r="W25" i="53"/>
  <c r="W21" i="53"/>
  <c r="W8" i="53"/>
  <c r="W28" i="53"/>
  <c r="W20" i="53"/>
  <c r="W27" i="53"/>
  <c r="W19" i="53"/>
  <c r="W26" i="53"/>
  <c r="W36" i="53"/>
  <c r="W32" i="53"/>
  <c r="W24" i="53"/>
  <c r="W31" i="53"/>
  <c r="W23" i="53"/>
  <c r="W30" i="53"/>
  <c r="W17" i="53"/>
  <c r="W35" i="53"/>
  <c r="W34" i="53"/>
  <c r="W22" i="53"/>
  <c r="W14" i="53"/>
  <c r="W12" i="53"/>
  <c r="W18" i="53"/>
  <c r="W16" i="53"/>
  <c r="W15" i="53"/>
  <c r="W13" i="53"/>
  <c r="W11" i="53"/>
  <c r="W9" i="53"/>
  <c r="AD91" i="56"/>
  <c r="P22" i="55"/>
  <c r="P21" i="55" s="1"/>
  <c r="W10" i="53"/>
  <c r="Q24" i="52"/>
  <c r="T38" i="53"/>
  <c r="N38" i="53"/>
  <c r="P40" i="55"/>
  <c r="P38" i="53"/>
  <c r="P32" i="55"/>
  <c r="AD2" i="56"/>
  <c r="H86" i="28"/>
  <c r="P35" i="55" l="1"/>
  <c r="P43" i="55" s="1"/>
  <c r="P45" i="55"/>
  <c r="P34" i="55"/>
  <c r="N92" i="56"/>
  <c r="N93" i="56" s="1"/>
  <c r="P46" i="55" s="1"/>
  <c r="P44" i="55"/>
  <c r="W38" i="53"/>
  <c r="Q22" i="52"/>
  <c r="Q44" i="52" s="1"/>
  <c r="P20" i="55"/>
  <c r="P41" i="55" s="1"/>
  <c r="Q26" i="52"/>
  <c r="Q25" i="52" s="1"/>
  <c r="Q43" i="52" s="1"/>
  <c r="W39" i="53" l="1"/>
  <c r="Q28" i="52" s="1"/>
  <c r="Q21" i="52"/>
  <c r="M20" i="13"/>
  <c r="E3" i="44"/>
  <c r="W41" i="53" l="1"/>
  <c r="Q20" i="52"/>
  <c r="Q40" i="52" s="1"/>
  <c r="Y28" i="29"/>
  <c r="J13" i="44" l="1"/>
  <c r="J12" i="44"/>
  <c r="J11" i="44"/>
  <c r="J10" i="44"/>
  <c r="AE45" i="13"/>
  <c r="AE44" i="13"/>
  <c r="AE43" i="13"/>
  <c r="AE42" i="13"/>
  <c r="AE41" i="13"/>
  <c r="AE40" i="13"/>
  <c r="AE39" i="13"/>
  <c r="H46" i="46"/>
  <c r="G46" i="46"/>
  <c r="F46" i="46"/>
  <c r="E46" i="46"/>
  <c r="H45" i="46"/>
  <c r="G45" i="46"/>
  <c r="F45" i="46"/>
  <c r="E45" i="46"/>
  <c r="H44" i="46"/>
  <c r="G44" i="46"/>
  <c r="F44" i="46"/>
  <c r="E44" i="46"/>
  <c r="H43" i="46"/>
  <c r="G43" i="46"/>
  <c r="F43" i="46"/>
  <c r="E43" i="46"/>
  <c r="H42" i="46"/>
  <c r="G42" i="46"/>
  <c r="F42" i="46"/>
  <c r="E42" i="46"/>
  <c r="H33" i="46"/>
  <c r="G33" i="46"/>
  <c r="F33" i="46"/>
  <c r="E33" i="46"/>
  <c r="E22" i="46"/>
  <c r="P21" i="46"/>
  <c r="P32" i="46" s="1"/>
  <c r="O21" i="46"/>
  <c r="O32" i="46" s="1"/>
  <c r="N21" i="46"/>
  <c r="N32" i="46" s="1"/>
  <c r="M21" i="46"/>
  <c r="M32" i="46" s="1"/>
  <c r="L21" i="46"/>
  <c r="L32" i="46" s="1"/>
  <c r="K21" i="46"/>
  <c r="K32" i="46" s="1"/>
  <c r="J21" i="46"/>
  <c r="J32" i="46" s="1"/>
  <c r="I21" i="46"/>
  <c r="I32" i="46" s="1"/>
  <c r="Q32" i="46" s="1"/>
  <c r="H21" i="46"/>
  <c r="G21" i="46"/>
  <c r="F21" i="46"/>
  <c r="Q20" i="46"/>
  <c r="P19" i="46"/>
  <c r="P31" i="46" s="1"/>
  <c r="O19" i="46"/>
  <c r="O31" i="46" s="1"/>
  <c r="N19" i="46"/>
  <c r="N31" i="46" s="1"/>
  <c r="M19" i="46"/>
  <c r="M31" i="46" s="1"/>
  <c r="L19" i="46"/>
  <c r="L31" i="46" s="1"/>
  <c r="K19" i="46"/>
  <c r="K31" i="46" s="1"/>
  <c r="J19" i="46"/>
  <c r="J31" i="46" s="1"/>
  <c r="I19" i="46"/>
  <c r="I31" i="46" s="1"/>
  <c r="Q31" i="46" s="1"/>
  <c r="H19" i="46"/>
  <c r="G19" i="46"/>
  <c r="F19" i="46"/>
  <c r="Q18" i="46"/>
  <c r="P17" i="46"/>
  <c r="P30" i="46" s="1"/>
  <c r="O17" i="46"/>
  <c r="O30" i="46" s="1"/>
  <c r="N17" i="46"/>
  <c r="N30" i="46" s="1"/>
  <c r="M17" i="46"/>
  <c r="M30" i="46" s="1"/>
  <c r="L17" i="46"/>
  <c r="L30" i="46" s="1"/>
  <c r="K17" i="46"/>
  <c r="K30" i="46" s="1"/>
  <c r="J17" i="46"/>
  <c r="J30" i="46" s="1"/>
  <c r="I17" i="46"/>
  <c r="I30" i="46" s="1"/>
  <c r="Q30" i="46" s="1"/>
  <c r="H17" i="46"/>
  <c r="G17" i="46"/>
  <c r="F17" i="46"/>
  <c r="Q16" i="46"/>
  <c r="P15" i="46"/>
  <c r="P29" i="46" s="1"/>
  <c r="O15" i="46"/>
  <c r="O29" i="46" s="1"/>
  <c r="N15" i="46"/>
  <c r="N29" i="46" s="1"/>
  <c r="M15" i="46"/>
  <c r="M29" i="46" s="1"/>
  <c r="L15" i="46"/>
  <c r="L29" i="46" s="1"/>
  <c r="K15" i="46"/>
  <c r="K29" i="46" s="1"/>
  <c r="J15" i="46"/>
  <c r="J29" i="46" s="1"/>
  <c r="I15" i="46"/>
  <c r="I29" i="46" s="1"/>
  <c r="Q29" i="46" s="1"/>
  <c r="H15" i="46"/>
  <c r="G15" i="46"/>
  <c r="F15" i="46"/>
  <c r="Q14" i="46"/>
  <c r="P13" i="46"/>
  <c r="P28" i="46" s="1"/>
  <c r="O13" i="46"/>
  <c r="O28" i="46" s="1"/>
  <c r="N13" i="46"/>
  <c r="N28" i="46" s="1"/>
  <c r="M13" i="46"/>
  <c r="M28" i="46" s="1"/>
  <c r="L13" i="46"/>
  <c r="L28" i="46" s="1"/>
  <c r="K13" i="46"/>
  <c r="K28" i="46" s="1"/>
  <c r="J13" i="46"/>
  <c r="J28" i="46" s="1"/>
  <c r="I13" i="46"/>
  <c r="I28" i="46" s="1"/>
  <c r="Q28" i="46" s="1"/>
  <c r="H13" i="46"/>
  <c r="G13" i="46"/>
  <c r="F13" i="46"/>
  <c r="Q12" i="46"/>
  <c r="M3" i="46"/>
  <c r="G47" i="46" l="1"/>
  <c r="Q43" i="46"/>
  <c r="Q46" i="46"/>
  <c r="H47" i="46"/>
  <c r="F47" i="46"/>
  <c r="E47" i="46"/>
  <c r="Q45" i="46"/>
  <c r="Q44" i="46"/>
  <c r="Q22" i="46"/>
  <c r="E7" i="44" s="1"/>
  <c r="Q33" i="46"/>
  <c r="Q42" i="46"/>
  <c r="Q47" i="46" l="1"/>
  <c r="M3" i="43"/>
  <c r="J7" i="44"/>
  <c r="J9" i="44"/>
  <c r="I17" i="44"/>
  <c r="J20" i="44"/>
  <c r="K20" i="44" s="1"/>
  <c r="L20" i="44" s="1"/>
  <c r="J21" i="44"/>
  <c r="I22" i="44"/>
  <c r="J23" i="44"/>
  <c r="K23" i="44" s="1"/>
  <c r="L23" i="44" s="1"/>
  <c r="J24" i="44"/>
  <c r="K24" i="44" s="1"/>
  <c r="L24" i="44" s="1"/>
  <c r="H26" i="44"/>
  <c r="L26" i="44"/>
  <c r="H27" i="44"/>
  <c r="I27" i="44"/>
  <c r="H28" i="44"/>
  <c r="I28" i="44"/>
  <c r="H29" i="44"/>
  <c r="I29" i="44"/>
  <c r="H30" i="44"/>
  <c r="I30" i="44"/>
  <c r="H31" i="44"/>
  <c r="I31" i="44"/>
  <c r="H32" i="44"/>
  <c r="L32" i="44"/>
  <c r="Q12" i="43"/>
  <c r="F13" i="43"/>
  <c r="G13" i="43"/>
  <c r="H13" i="43"/>
  <c r="I13" i="43"/>
  <c r="I28" i="43" s="1"/>
  <c r="J13" i="43"/>
  <c r="J28" i="43" s="1"/>
  <c r="K13" i="43"/>
  <c r="K28" i="43" s="1"/>
  <c r="L13" i="43"/>
  <c r="L28" i="43" s="1"/>
  <c r="M13" i="43"/>
  <c r="M28" i="43" s="1"/>
  <c r="N13" i="43"/>
  <c r="N28" i="43" s="1"/>
  <c r="O13" i="43"/>
  <c r="O28" i="43" s="1"/>
  <c r="P13" i="43"/>
  <c r="P28" i="43" s="1"/>
  <c r="Q14" i="43"/>
  <c r="F15" i="43"/>
  <c r="G15" i="43"/>
  <c r="H15" i="43"/>
  <c r="I15" i="43"/>
  <c r="I29" i="43" s="1"/>
  <c r="J15" i="43"/>
  <c r="J29" i="43" s="1"/>
  <c r="K15" i="43"/>
  <c r="K29" i="43" s="1"/>
  <c r="L15" i="43"/>
  <c r="L29" i="43" s="1"/>
  <c r="M15" i="43"/>
  <c r="M29" i="43" s="1"/>
  <c r="N15" i="43"/>
  <c r="N29" i="43" s="1"/>
  <c r="O15" i="43"/>
  <c r="O29" i="43" s="1"/>
  <c r="P15" i="43"/>
  <c r="P29" i="43" s="1"/>
  <c r="Q16" i="43"/>
  <c r="F17" i="43"/>
  <c r="G17" i="43"/>
  <c r="H17" i="43"/>
  <c r="I17" i="43"/>
  <c r="I30" i="43" s="1"/>
  <c r="Q30" i="43" s="1"/>
  <c r="J17" i="43"/>
  <c r="J30" i="43" s="1"/>
  <c r="K17" i="43"/>
  <c r="K30" i="43" s="1"/>
  <c r="L17" i="43"/>
  <c r="M17" i="43"/>
  <c r="M30" i="43" s="1"/>
  <c r="N17" i="43"/>
  <c r="N30" i="43" s="1"/>
  <c r="O17" i="43"/>
  <c r="O30" i="43" s="1"/>
  <c r="P17" i="43"/>
  <c r="P30" i="43" s="1"/>
  <c r="Q18" i="43"/>
  <c r="F19" i="43"/>
  <c r="G19" i="43"/>
  <c r="H19" i="43"/>
  <c r="I19" i="43"/>
  <c r="I31" i="43" s="1"/>
  <c r="J19" i="43"/>
  <c r="J31" i="43" s="1"/>
  <c r="K19" i="43"/>
  <c r="K31" i="43" s="1"/>
  <c r="L19" i="43"/>
  <c r="L31" i="43" s="1"/>
  <c r="M19" i="43"/>
  <c r="M31" i="43" s="1"/>
  <c r="N19" i="43"/>
  <c r="N31" i="43" s="1"/>
  <c r="O19" i="43"/>
  <c r="O31" i="43" s="1"/>
  <c r="P19" i="43"/>
  <c r="P31" i="43" s="1"/>
  <c r="Q20" i="43"/>
  <c r="F21" i="43"/>
  <c r="G21" i="43"/>
  <c r="H21" i="43"/>
  <c r="I21" i="43"/>
  <c r="I32" i="43" s="1"/>
  <c r="J21" i="43"/>
  <c r="J32" i="43" s="1"/>
  <c r="K21" i="43"/>
  <c r="K32" i="43" s="1"/>
  <c r="L21" i="43"/>
  <c r="L32" i="43" s="1"/>
  <c r="M21" i="43"/>
  <c r="M32" i="43" s="1"/>
  <c r="N21" i="43"/>
  <c r="N32" i="43" s="1"/>
  <c r="O21" i="43"/>
  <c r="O32" i="43" s="1"/>
  <c r="P21" i="43"/>
  <c r="P32" i="43" s="1"/>
  <c r="E22" i="43"/>
  <c r="L30" i="43"/>
  <c r="E33" i="43"/>
  <c r="F33" i="43"/>
  <c r="G33" i="43"/>
  <c r="H33" i="43"/>
  <c r="E42" i="43"/>
  <c r="F42" i="43"/>
  <c r="G42" i="43"/>
  <c r="H42" i="43"/>
  <c r="E43" i="43"/>
  <c r="F43" i="43"/>
  <c r="G43" i="43"/>
  <c r="H43" i="43"/>
  <c r="E44" i="43"/>
  <c r="F44" i="43"/>
  <c r="G44" i="43"/>
  <c r="H44" i="43"/>
  <c r="E45" i="43"/>
  <c r="F45" i="43"/>
  <c r="G45" i="43"/>
  <c r="H45" i="43"/>
  <c r="E46" i="43"/>
  <c r="F46" i="43"/>
  <c r="G46" i="43"/>
  <c r="H46" i="43"/>
  <c r="Q44" i="43" l="1"/>
  <c r="E47" i="43"/>
  <c r="Q42" i="43"/>
  <c r="H47" i="43"/>
  <c r="Q43" i="43"/>
  <c r="G47" i="43"/>
  <c r="F47" i="43"/>
  <c r="Q32" i="43"/>
  <c r="F13" i="44" s="1"/>
  <c r="Q46" i="43"/>
  <c r="Q45" i="43"/>
  <c r="Q29" i="43"/>
  <c r="F11" i="44" s="1"/>
  <c r="Q31" i="43"/>
  <c r="F12" i="44" s="1"/>
  <c r="Q22" i="43"/>
  <c r="Q28" i="43"/>
  <c r="F10" i="44" s="1"/>
  <c r="K21" i="44"/>
  <c r="L21" i="44" s="1"/>
  <c r="L25" i="44" s="1"/>
  <c r="L33" i="44" s="1"/>
  <c r="L34" i="44" s="1"/>
  <c r="Q47" i="43" l="1"/>
  <c r="AA22" i="13" s="1"/>
  <c r="Q33" i="43"/>
  <c r="F20" i="44" l="1"/>
  <c r="G20" i="44" s="1"/>
  <c r="H20" i="44" s="1"/>
  <c r="T22" i="13"/>
  <c r="M22" i="13"/>
  <c r="F24" i="44"/>
  <c r="G24" i="44" s="1"/>
  <c r="H24" i="44" s="1"/>
  <c r="F22" i="13" l="1"/>
  <c r="F9" i="44"/>
  <c r="F21" i="44"/>
  <c r="G21" i="44" s="1"/>
  <c r="H21" i="44" s="1"/>
  <c r="F23" i="44"/>
  <c r="G23" i="44" s="1"/>
  <c r="H23" i="44" s="1"/>
  <c r="H25" i="44" l="1"/>
  <c r="H33" i="44" s="1"/>
  <c r="H34" i="44" s="1"/>
  <c r="AA79" i="13" s="1"/>
  <c r="G38" i="44" l="1"/>
  <c r="H38" i="44" s="1"/>
  <c r="H42" i="44" s="1"/>
  <c r="G37" i="44"/>
  <c r="H37" i="44" s="1"/>
  <c r="H41" i="44" s="1"/>
  <c r="AA80" i="13" l="1"/>
  <c r="H43" i="44"/>
  <c r="AA81" i="13"/>
  <c r="U12" i="13" l="1"/>
  <c r="AG11" i="13"/>
  <c r="AF11" i="13"/>
  <c r="AE11" i="13"/>
  <c r="AD11" i="13"/>
  <c r="AC11" i="13"/>
  <c r="AB11" i="13"/>
  <c r="AA11" i="13"/>
  <c r="Z11" i="13"/>
  <c r="Y11" i="13"/>
  <c r="X11" i="13"/>
  <c r="W11" i="13"/>
  <c r="V11" i="13"/>
  <c r="Z11" i="29"/>
  <c r="U11" i="13"/>
  <c r="U10" i="13"/>
  <c r="U9" i="13"/>
  <c r="W39" i="28" l="1"/>
  <c r="Y43" i="28"/>
  <c r="W43" i="28"/>
  <c r="Y42" i="28"/>
  <c r="W42" i="28"/>
  <c r="Y41" i="28"/>
  <c r="W41" i="28"/>
  <c r="Y82" i="28"/>
  <c r="W82" i="28"/>
  <c r="Y81" i="28"/>
  <c r="W81" i="28"/>
  <c r="Y80" i="28"/>
  <c r="W80" i="28"/>
  <c r="Y79" i="28"/>
  <c r="W79" i="28"/>
  <c r="Y78" i="28"/>
  <c r="W78" i="28"/>
  <c r="Y77" i="28"/>
  <c r="W77" i="28"/>
  <c r="Y76" i="28"/>
  <c r="W76" i="28"/>
  <c r="Y75" i="28"/>
  <c r="W75" i="28"/>
  <c r="Y74" i="28"/>
  <c r="W74" i="28"/>
  <c r="Y73" i="28"/>
  <c r="W73" i="28"/>
  <c r="Y72" i="28"/>
  <c r="W72" i="28"/>
  <c r="Y71" i="28"/>
  <c r="W71" i="28"/>
  <c r="Y70" i="28"/>
  <c r="W70" i="28"/>
  <c r="Y69" i="28"/>
  <c r="W69" i="28"/>
  <c r="Y84" i="28"/>
  <c r="W84" i="28"/>
  <c r="Y83" i="28"/>
  <c r="W83" i="28"/>
  <c r="Y68" i="28"/>
  <c r="W68" i="28"/>
  <c r="Y67" i="28"/>
  <c r="W67" i="28"/>
  <c r="Y66" i="28"/>
  <c r="W66" i="28"/>
  <c r="Y65" i="28"/>
  <c r="W65" i="28"/>
  <c r="Y64" i="28"/>
  <c r="W64" i="28"/>
  <c r="Y63" i="28"/>
  <c r="W63" i="28"/>
  <c r="Y62" i="28"/>
  <c r="W62" i="28"/>
  <c r="Y61" i="28"/>
  <c r="W61" i="28"/>
  <c r="Y60" i="28"/>
  <c r="W60" i="28"/>
  <c r="Y59" i="28"/>
  <c r="W59" i="28"/>
  <c r="Y58" i="28"/>
  <c r="W58" i="28"/>
  <c r="Y57" i="28"/>
  <c r="W57" i="28"/>
  <c r="Y56" i="28"/>
  <c r="W56" i="28"/>
  <c r="Y55" i="28"/>
  <c r="W55" i="28"/>
  <c r="Y54" i="28"/>
  <c r="W54" i="28"/>
  <c r="Y53" i="28"/>
  <c r="W53" i="28"/>
  <c r="Y52" i="28"/>
  <c r="W52" i="28"/>
  <c r="Y51" i="28"/>
  <c r="W51" i="28"/>
  <c r="Y50" i="28"/>
  <c r="W50" i="28"/>
  <c r="Y49" i="28"/>
  <c r="W49" i="28"/>
  <c r="Y48" i="28"/>
  <c r="W48" i="28"/>
  <c r="Y47" i="28"/>
  <c r="W47" i="28"/>
  <c r="Y46" i="28"/>
  <c r="W46" i="28"/>
  <c r="Y45" i="28"/>
  <c r="W45" i="28"/>
  <c r="Y44" i="28"/>
  <c r="W44" i="28"/>
  <c r="Y40" i="28"/>
  <c r="W40" i="28"/>
  <c r="Y39" i="28"/>
  <c r="Y86" i="28" l="1"/>
  <c r="W86" i="28"/>
  <c r="P87" i="28" l="1"/>
  <c r="P17" i="28" s="1"/>
  <c r="W3" i="31"/>
  <c r="Y1" i="35"/>
  <c r="F17" i="28" l="1"/>
  <c r="Q49" i="30" l="1"/>
  <c r="AU53" i="33" l="1"/>
  <c r="AU52" i="33"/>
  <c r="AU51" i="33"/>
  <c r="AU50" i="33"/>
  <c r="Y8" i="26"/>
  <c r="Q69" i="30" l="1"/>
  <c r="Q90" i="30"/>
  <c r="Q13" i="30" l="1"/>
  <c r="Q13" i="25"/>
  <c r="Y14" i="26" l="1"/>
  <c r="W32" i="31"/>
  <c r="AA17" i="28"/>
  <c r="R26" i="25" l="1"/>
  <c r="Z7" i="35" l="1"/>
  <c r="Y37" i="35"/>
  <c r="Z36" i="35"/>
  <c r="Z35" i="35"/>
  <c r="Z34" i="35"/>
  <c r="Z33" i="35"/>
  <c r="Z32" i="35"/>
  <c r="Z31" i="35"/>
  <c r="Z30" i="35"/>
  <c r="Z29" i="35"/>
  <c r="Z28" i="35"/>
  <c r="Z27" i="35"/>
  <c r="Z26" i="35"/>
  <c r="Z25" i="35"/>
  <c r="Z24" i="35"/>
  <c r="Z23" i="35"/>
  <c r="Z22" i="35"/>
  <c r="Z21" i="35"/>
  <c r="Z20" i="35"/>
  <c r="Z19" i="35"/>
  <c r="Z18" i="35"/>
  <c r="Z17" i="35"/>
  <c r="Z16" i="35"/>
  <c r="Z15" i="35"/>
  <c r="Z14" i="35"/>
  <c r="Z13" i="35"/>
  <c r="Z12" i="35"/>
  <c r="Z11" i="35"/>
  <c r="Z10" i="35"/>
  <c r="Z9" i="35"/>
  <c r="Z8" i="35"/>
  <c r="X37" i="35" l="1"/>
  <c r="Z37" i="35" s="1"/>
  <c r="V37" i="35"/>
  <c r="U36" i="35"/>
  <c r="W36" i="35" s="1"/>
  <c r="U9" i="35"/>
  <c r="W9" i="35" s="1"/>
  <c r="U10" i="35"/>
  <c r="W10" i="35" s="1"/>
  <c r="U11" i="35"/>
  <c r="W11" i="35" s="1"/>
  <c r="U12" i="35"/>
  <c r="W12" i="35" s="1"/>
  <c r="U13" i="35"/>
  <c r="W13" i="35" s="1"/>
  <c r="U14" i="35"/>
  <c r="W14" i="35" s="1"/>
  <c r="U15" i="35"/>
  <c r="W15" i="35" s="1"/>
  <c r="U16" i="35"/>
  <c r="W16" i="35" s="1"/>
  <c r="U17" i="35"/>
  <c r="W17" i="35" s="1"/>
  <c r="U18" i="35"/>
  <c r="W18" i="35" s="1"/>
  <c r="U19" i="35"/>
  <c r="W19" i="35" s="1"/>
  <c r="U20" i="35"/>
  <c r="W20" i="35" s="1"/>
  <c r="U21" i="35"/>
  <c r="W21" i="35" s="1"/>
  <c r="U22" i="35"/>
  <c r="W22" i="35" s="1"/>
  <c r="U23" i="35"/>
  <c r="W23" i="35" s="1"/>
  <c r="U24" i="35"/>
  <c r="W24" i="35" s="1"/>
  <c r="U25" i="35"/>
  <c r="W25" i="35" s="1"/>
  <c r="U26" i="35"/>
  <c r="W26" i="35" s="1"/>
  <c r="U27" i="35"/>
  <c r="W27" i="35" s="1"/>
  <c r="U28" i="35"/>
  <c r="W28" i="35" s="1"/>
  <c r="U29" i="35"/>
  <c r="W29" i="35" s="1"/>
  <c r="U30" i="35"/>
  <c r="W30" i="35" s="1"/>
  <c r="U31" i="35"/>
  <c r="W31" i="35" s="1"/>
  <c r="U32" i="35"/>
  <c r="W32" i="35" s="1"/>
  <c r="U33" i="35"/>
  <c r="W33" i="35" s="1"/>
  <c r="U34" i="35"/>
  <c r="W34" i="35" s="1"/>
  <c r="U35" i="35"/>
  <c r="W35" i="35" s="1"/>
  <c r="U8" i="35"/>
  <c r="W8" i="35" s="1"/>
  <c r="U7" i="35"/>
  <c r="W7" i="35" s="1"/>
  <c r="P37" i="35"/>
  <c r="Q91" i="30" l="1"/>
  <c r="E2" i="27" l="1"/>
  <c r="S2" i="26"/>
  <c r="Q14" i="7" l="1"/>
  <c r="Q32" i="7"/>
  <c r="T37" i="35"/>
  <c r="S37" i="35"/>
  <c r="R37" i="35"/>
  <c r="O37" i="35"/>
  <c r="M37" i="35"/>
  <c r="K37" i="35"/>
  <c r="L37" i="35"/>
  <c r="Q70" i="30"/>
  <c r="AA25" i="28"/>
  <c r="F39" i="37"/>
  <c r="H39" i="37"/>
  <c r="G39" i="37" l="1"/>
  <c r="AH7" i="32" l="1"/>
  <c r="AG7" i="32"/>
  <c r="AF7" i="32"/>
  <c r="AE7" i="32"/>
  <c r="AD7" i="32"/>
  <c r="AC7" i="32"/>
  <c r="AB7" i="32"/>
  <c r="AA7" i="32"/>
  <c r="Z7" i="32"/>
  <c r="Y7" i="32"/>
  <c r="X7" i="32"/>
  <c r="W7" i="32"/>
  <c r="Q28" i="30"/>
  <c r="Q27" i="30"/>
  <c r="Q26" i="30"/>
  <c r="Q71" i="30"/>
  <c r="Q80" i="30" s="1"/>
  <c r="Q92" i="30"/>
  <c r="Q101" i="30" s="1"/>
  <c r="Q50" i="30"/>
  <c r="AB2" i="36" l="1"/>
  <c r="AH11" i="29"/>
  <c r="AG11" i="29"/>
  <c r="AF11" i="29"/>
  <c r="AE11" i="29"/>
  <c r="AD11" i="29"/>
  <c r="AC11" i="29"/>
  <c r="AB11" i="29"/>
  <c r="AA11" i="29"/>
  <c r="Y11" i="29"/>
  <c r="X11" i="29"/>
  <c r="W11" i="29"/>
  <c r="V11" i="29"/>
  <c r="V10" i="29"/>
  <c r="V9" i="29"/>
  <c r="V8" i="29"/>
  <c r="N36" i="35" l="1"/>
  <c r="Q36" i="35" s="1"/>
  <c r="AA36" i="35" s="1"/>
  <c r="N35" i="35"/>
  <c r="Q35" i="35" s="1"/>
  <c r="AA35" i="35" s="1"/>
  <c r="N34" i="35"/>
  <c r="Q34" i="35" s="1"/>
  <c r="AA34" i="35" s="1"/>
  <c r="N33" i="35"/>
  <c r="Q33" i="35" s="1"/>
  <c r="AA33" i="35" s="1"/>
  <c r="N32" i="35"/>
  <c r="Q32" i="35" s="1"/>
  <c r="AA32" i="35" s="1"/>
  <c r="N31" i="35"/>
  <c r="Q31" i="35" s="1"/>
  <c r="AA31" i="35" s="1"/>
  <c r="N30" i="35"/>
  <c r="Q30" i="35" s="1"/>
  <c r="AA30" i="35" s="1"/>
  <c r="N29" i="35"/>
  <c r="Q29" i="35" s="1"/>
  <c r="AA29" i="35" s="1"/>
  <c r="N28" i="35"/>
  <c r="Q28" i="35" s="1"/>
  <c r="AA28" i="35" s="1"/>
  <c r="N27" i="35"/>
  <c r="Q27" i="35" s="1"/>
  <c r="AA27" i="35" s="1"/>
  <c r="N26" i="35"/>
  <c r="Q26" i="35" s="1"/>
  <c r="AA26" i="35" s="1"/>
  <c r="N25" i="35"/>
  <c r="Q25" i="35" s="1"/>
  <c r="AA25" i="35" s="1"/>
  <c r="N24" i="35"/>
  <c r="Q24" i="35" s="1"/>
  <c r="AA24" i="35" s="1"/>
  <c r="N23" i="35"/>
  <c r="Q23" i="35" s="1"/>
  <c r="AA23" i="35" s="1"/>
  <c r="N22" i="35"/>
  <c r="Q22" i="35" s="1"/>
  <c r="AA22" i="35" s="1"/>
  <c r="N21" i="35"/>
  <c r="Q21" i="35" s="1"/>
  <c r="AA21" i="35" s="1"/>
  <c r="N20" i="35"/>
  <c r="Q20" i="35" s="1"/>
  <c r="AA20" i="35" s="1"/>
  <c r="N19" i="35"/>
  <c r="Q19" i="35" s="1"/>
  <c r="AA19" i="35" s="1"/>
  <c r="N18" i="35"/>
  <c r="Q18" i="35" s="1"/>
  <c r="AA18" i="35" s="1"/>
  <c r="N17" i="35"/>
  <c r="Q17" i="35" s="1"/>
  <c r="AA17" i="35" s="1"/>
  <c r="N16" i="35"/>
  <c r="Q16" i="35" s="1"/>
  <c r="AA16" i="35" s="1"/>
  <c r="N15" i="35"/>
  <c r="Q15" i="35" s="1"/>
  <c r="AA15" i="35" s="1"/>
  <c r="N14" i="35"/>
  <c r="Q14" i="35" s="1"/>
  <c r="AA14" i="35" s="1"/>
  <c r="N13" i="35"/>
  <c r="Q13" i="35" s="1"/>
  <c r="AA13" i="35" s="1"/>
  <c r="N12" i="35"/>
  <c r="Q12" i="35" s="1"/>
  <c r="AA12" i="35" s="1"/>
  <c r="N11" i="35"/>
  <c r="Q11" i="35" s="1"/>
  <c r="AA11" i="35" s="1"/>
  <c r="N10" i="35"/>
  <c r="Q10" i="35" s="1"/>
  <c r="AA10" i="35" s="1"/>
  <c r="N9" i="35"/>
  <c r="Q9" i="35" s="1"/>
  <c r="AA9" i="35" s="1"/>
  <c r="N8" i="35"/>
  <c r="Q8" i="35" s="1"/>
  <c r="AA8" i="35" s="1"/>
  <c r="A8" i="35"/>
  <c r="A9" i="35" s="1"/>
  <c r="A10" i="35" s="1"/>
  <c r="A11" i="35" s="1"/>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N7" i="35"/>
  <c r="Q7" i="35" s="1"/>
  <c r="AA7" i="35" s="1"/>
  <c r="Q36" i="7" l="1"/>
  <c r="Q35" i="7" s="1"/>
  <c r="Q31" i="7"/>
  <c r="U37" i="35"/>
  <c r="W37" i="35" s="1"/>
  <c r="N37" i="35"/>
  <c r="Q37" i="35" s="1"/>
  <c r="Q50" i="7" l="1"/>
  <c r="Q29" i="7"/>
  <c r="AA37" i="35"/>
  <c r="AU54" i="33"/>
  <c r="AJ83" i="33" s="1"/>
  <c r="AJ42" i="33"/>
  <c r="AE54" i="33" l="1"/>
  <c r="T83" i="33" s="1"/>
  <c r="R30" i="32" l="1"/>
  <c r="R29" i="32" s="1"/>
  <c r="T84" i="33"/>
  <c r="E2" i="37"/>
  <c r="AC32" i="31"/>
  <c r="T85" i="33" l="1"/>
  <c r="R49" i="32" s="1"/>
  <c r="R52" i="32" s="1"/>
  <c r="Q51" i="30"/>
  <c r="Q60" i="30" s="1"/>
  <c r="Q24" i="30"/>
  <c r="Q31" i="30" l="1"/>
  <c r="Q33" i="30" s="1"/>
  <c r="Y15" i="26" l="1"/>
  <c r="F17" i="27" l="1"/>
  <c r="E17" i="27"/>
  <c r="X41" i="25" l="1"/>
  <c r="Y30" i="26" l="1"/>
  <c r="Y31" i="26"/>
  <c r="Y32" i="26"/>
  <c r="Y33" i="26"/>
  <c r="Y34" i="26"/>
  <c r="Y35" i="26"/>
  <c r="Y36" i="26"/>
  <c r="Y37" i="26"/>
  <c r="Y38" i="26"/>
  <c r="Y29" i="26"/>
  <c r="Y12" i="26"/>
  <c r="Y13" i="26"/>
  <c r="Y16" i="26"/>
  <c r="Y17" i="26"/>
  <c r="Y18" i="26"/>
  <c r="Y19" i="26"/>
  <c r="Y20" i="26"/>
  <c r="Y11" i="26"/>
  <c r="N39" i="26" l="1"/>
  <c r="R36" i="25" s="1"/>
  <c r="R40" i="25"/>
  <c r="R42" i="25"/>
  <c r="N21" i="26"/>
  <c r="R35" i="25" s="1"/>
  <c r="R46" i="25" l="1"/>
  <c r="Q50" i="25" s="1"/>
  <c r="R37" i="25"/>
  <c r="Q53" i="7" l="1"/>
</calcChain>
</file>

<file path=xl/comments1.xml><?xml version="1.0" encoding="utf-8"?>
<comments xmlns="http://schemas.openxmlformats.org/spreadsheetml/2006/main">
  <authors>
    <author xml:space="preserve"> </author>
  </authors>
  <commentList>
    <comment ref="C31" authorId="0" shapeId="0">
      <text>
        <r>
          <rPr>
            <sz val="12"/>
            <color indexed="81"/>
            <rFont val="MS P ゴシック"/>
            <family val="3"/>
            <charset val="128"/>
          </rPr>
          <t>A：配置であること</t>
        </r>
      </text>
    </comment>
  </commentList>
</comments>
</file>

<file path=xl/comments2.xml><?xml version="1.0" encoding="utf-8"?>
<comments xmlns="http://schemas.openxmlformats.org/spreadsheetml/2006/main">
  <authors>
    <author>厚生労働省ネットワークシステム</author>
  </authors>
  <commentList>
    <comment ref="AA80" authorId="0" shapeId="0">
      <text>
        <r>
          <rPr>
            <b/>
            <sz val="9"/>
            <color indexed="81"/>
            <rFont val="ＭＳ Ｐゴシック"/>
            <family val="3"/>
            <charset val="128"/>
          </rPr>
          <t>家庭的保育事業所、事業所内保育事業所（利用定員５人以下の事業所に限る。）及び居宅訪問型保育事業所については、「人数A」「人数B」のいずれかを「１」、他方を「０」と記載すること。</t>
        </r>
      </text>
    </comment>
  </commentList>
</comments>
</file>

<file path=xl/comments3.xml><?xml version="1.0" encoding="utf-8"?>
<comments xmlns="http://schemas.openxmlformats.org/spreadsheetml/2006/main">
  <authors>
    <author xml:space="preserve"> </author>
  </authors>
  <commentList>
    <comment ref="Q14" authorId="0" shapeId="0">
      <text>
        <r>
          <rPr>
            <sz val="10"/>
            <color indexed="81"/>
            <rFont val="MS P ゴシック"/>
            <family val="3"/>
            <charset val="128"/>
          </rPr>
          <t>「特定加算見込額」とは、賃金改善実施期間における加算見込額のうち加算Ⅰ新規事由に係る額として、利用子どもの認定区分及び年齢区分ごとに、次の＜算式＞により算定した額を合算して得た額</t>
        </r>
        <r>
          <rPr>
            <sz val="10"/>
            <color indexed="10"/>
            <rFont val="MS P ゴシック"/>
            <family val="3"/>
            <charset val="128"/>
          </rPr>
          <t>（千円未満の端数は切り捨て）（施設・事業所間で加算の一部の配分を調整する場合には、これに、その受入（拠出）見込額が加算前年度の受入（拠出）実績額を上回る（下回る）ときはその差額を、初めて受入（拠出）をするときは受入（拠出）見込額の全額を加えて（減じて）得た額）</t>
        </r>
        <r>
          <rPr>
            <sz val="10"/>
            <color indexed="81"/>
            <rFont val="MS P ゴシック"/>
            <family val="3"/>
            <charset val="128"/>
          </rPr>
          <t xml:space="preserve">をいう。
＜算式＞
「加算Ⅰの単価の合計額」×｛「加算Ⅰ新規事由に係る加算率」×100｝×「見込平均利用子ども数」×「賃金改善実施期間の月数」
</t>
        </r>
        <r>
          <rPr>
            <sz val="10"/>
            <color indexed="10"/>
            <rFont val="MS P ゴシック"/>
            <family val="3"/>
            <charset val="128"/>
          </rPr>
          <t>「加算見込額」は、上記の算式のうち、「加算Ⅰ新規事由に係る加算率」を「加算当年度に適用を受けようとする賃金改善要件分に係る加算率」と読み替えて算定する。</t>
        </r>
      </text>
    </comment>
    <comment ref="Q28" authorId="0" shapeId="0">
      <text>
        <r>
          <rPr>
            <sz val="10"/>
            <color indexed="81"/>
            <rFont val="MS P ゴシック"/>
            <family val="3"/>
            <charset val="128"/>
          </rPr>
          <t>「事業主負担増加見込総額」とは、各職員について、「賃金改善見込額」に応じて増加することが見込まれる法定福利費等の事業主負担分の額を合算して得た額をいう。次の＜算式＞により算定することを標準とする。
＜算式＞
「加算前年度における法定福利費等の事業主負担分の総額」÷「加算前年度における賃金の総額」×「加算当年度の賃金改善見込額」</t>
        </r>
      </text>
    </comment>
  </commentList>
</comments>
</file>

<file path=xl/comments4.xml><?xml version="1.0" encoding="utf-8"?>
<comments xmlns="http://schemas.openxmlformats.org/spreadsheetml/2006/main">
  <authors>
    <author xml:space="preserve"> </author>
  </authors>
  <commentList>
    <comment ref="P14" authorId="0" shapeId="0">
      <text>
        <r>
          <rPr>
            <sz val="10"/>
            <color indexed="81"/>
            <rFont val="MS P ゴシック"/>
            <family val="3"/>
            <charset val="128"/>
          </rPr>
          <t>「特定加算見込額」とは、賃金改善実施期間における加算見込額のうち加算Ⅱ新規事由に係る額として、次に掲げる施設・事業所の区分に応じ、それぞれに定めるところにより算定した額</t>
        </r>
        <r>
          <rPr>
            <sz val="10"/>
            <color indexed="10"/>
            <rFont val="MS P ゴシック"/>
            <family val="3"/>
            <charset val="128"/>
          </rPr>
          <t>（施設・事業所間で加算の一部の配分を調整する場合には、これに、その受入（拠出）見込額が加算前年度の受入（拠出）実績額を上回るときはその差額を、初めて受入（拠出）をするときは受入（拠出）見込額の全額を加えて（減じて）得た額）</t>
        </r>
        <r>
          <rPr>
            <sz val="10"/>
            <color indexed="81"/>
            <rFont val="MS P ゴシック"/>
            <family val="3"/>
            <charset val="128"/>
          </rPr>
          <t>をいう。
１．加算前年度に加算の適用を受けており、加算当年度に適用を受けようとする加算Ⅱ－①若しくは加算Ⅱ－②の単価又は加算Ⅱ算定対象人数が公定価格の改定により加算前年度に比して増加する場合
ａ　ｂ以外の施設・事業所　加算Ⅱの区分に応じてそれぞれに定める＜算式＞により算定した額の合算額
＜算式＞
加算Ⅱ－①　｛「加算当年度の単価」×「加算当年度の人数Ａ」－「基準年度の単価」×「基準年度の人数Ａ」｝×「賃金改善実施期間の月数」</t>
        </r>
        <r>
          <rPr>
            <sz val="10"/>
            <color indexed="10"/>
            <rFont val="MS P ゴシック"/>
            <family val="3"/>
            <charset val="128"/>
          </rPr>
          <t>（千円未満の端数は切り捨て）</t>
        </r>
        <r>
          <rPr>
            <sz val="10"/>
            <color indexed="81"/>
            <rFont val="MS P ゴシック"/>
            <family val="3"/>
            <charset val="128"/>
          </rPr>
          <t xml:space="preserve">
加算Ⅱ－②　｛「加算当年度の単価」×「加算当年度の人数Ｂ」－「基準年度の単価」×「基準年度の人数Ｂ」｝×「賃金改善実施期間の月数」</t>
        </r>
        <r>
          <rPr>
            <sz val="10"/>
            <color indexed="10"/>
            <rFont val="MS P ゴシック"/>
            <family val="3"/>
            <charset val="128"/>
          </rPr>
          <t>（同）</t>
        </r>
        <r>
          <rPr>
            <sz val="10"/>
            <color indexed="81"/>
            <rFont val="MS P ゴシック"/>
            <family val="3"/>
            <charset val="128"/>
          </rPr>
          <t xml:space="preserve">
ｂ　家庭的保育事業、事業所内保育事業（利用定員５人以下の事業所に限る。）及び居宅訪問型保育事業　加算Ⅱ－①又は加算Ⅱ－②のいずれか選択されたものについて、次に掲げる＜算式＞により算定した額
＜算式＞
｛「加算当年度の単価」－「基準年度の単価」｝×「賃金改善実施期間の月数」</t>
        </r>
        <r>
          <rPr>
            <sz val="10"/>
            <color indexed="10"/>
            <rFont val="MS P ゴシック"/>
            <family val="3"/>
            <charset val="128"/>
          </rPr>
          <t>（千円未満の端数は切り捨て）</t>
        </r>
        <r>
          <rPr>
            <sz val="10"/>
            <color indexed="81"/>
            <rFont val="MS P ゴシック"/>
            <family val="3"/>
            <charset val="128"/>
          </rPr>
          <t xml:space="preserve">
２．新たに加算の適用を受けようとする場合
ａ　ｂ以外の施設・事業所　加算Ⅱの区分に応じてそれぞれに定める＜算式＞により算定した額の合算額
＜算式＞
加算Ⅱ－①　「加算当年度の単価」×「加算当年度の人数Ａ」×「賃金改善実施期間の月数」</t>
        </r>
        <r>
          <rPr>
            <sz val="10"/>
            <color indexed="10"/>
            <rFont val="MS P ゴシック"/>
            <family val="3"/>
            <charset val="128"/>
          </rPr>
          <t>（千円未満の端数は切り捨て）</t>
        </r>
        <r>
          <rPr>
            <sz val="10"/>
            <color indexed="81"/>
            <rFont val="MS P ゴシック"/>
            <family val="3"/>
            <charset val="128"/>
          </rPr>
          <t xml:space="preserve">
加算Ⅱ－②　「加算当年度の単価」×「加算当年度の人数Ｂ」×「賃金改善実施期間の月数」</t>
        </r>
        <r>
          <rPr>
            <sz val="10"/>
            <color indexed="10"/>
            <rFont val="MS P ゴシック"/>
            <family val="3"/>
            <charset val="128"/>
          </rPr>
          <t>（同）</t>
        </r>
        <r>
          <rPr>
            <sz val="10"/>
            <color indexed="81"/>
            <rFont val="MS P ゴシック"/>
            <family val="3"/>
            <charset val="128"/>
          </rPr>
          <t xml:space="preserve">
ｂ　家庭的保育事業、事業所内保育事業（利用定員５人以下の事業所に限る。）及び居宅訪問型保育事業　加算Ⅱ－①又は加算Ⅱ－②のいずれか選択されたものについて、次に掲げる＜算式＞により算定した額
＜算式＞
「加算当年度の単価」×「賃金改善実施期間の月数」</t>
        </r>
        <r>
          <rPr>
            <sz val="10"/>
            <color indexed="10"/>
            <rFont val="MS P ゴシック"/>
            <family val="3"/>
            <charset val="128"/>
          </rPr>
          <t>（千円未満の端数は切り捨て）</t>
        </r>
        <r>
          <rPr>
            <sz val="10"/>
            <color indexed="81"/>
            <rFont val="MS P ゴシック"/>
            <family val="3"/>
            <charset val="128"/>
          </rPr>
          <t xml:space="preserve">
</t>
        </r>
        <r>
          <rPr>
            <sz val="10"/>
            <color indexed="10"/>
            <rFont val="MS P ゴシック"/>
            <family val="3"/>
            <charset val="128"/>
          </rPr>
          <t>「加算見込額」は上記「２．新たに加算の適用を受けようとする場合」に定める＜算式＞により算定した額の合算額により算出される。</t>
        </r>
      </text>
    </comment>
    <comment ref="P29" authorId="0" shapeId="0">
      <text>
        <r>
          <rPr>
            <sz val="9"/>
            <color indexed="81"/>
            <rFont val="MS P ゴシック"/>
            <family val="3"/>
            <charset val="128"/>
          </rPr>
          <t>「事業主負担増加相当総額」とは、イ①から③の職員について、「賃金改善実績額」に応じて増加した法定福利費等の事業主負担分に相当する額を合算して得た額をいい、次の＜算式＞により算定することを標準とする。
＜算式＞
「加算前年度における法定福利費等の事業主負担分の総額」÷「加算前年度における賃金の総額」×「加算当年度の賃金改善実績額」</t>
        </r>
      </text>
    </comment>
  </commentList>
</comments>
</file>

<file path=xl/comments5.xml><?xml version="1.0" encoding="utf-8"?>
<comments xmlns="http://schemas.openxmlformats.org/spreadsheetml/2006/main">
  <authors>
    <author xml:space="preserve"> </author>
  </authors>
  <commentList>
    <comment ref="Q24" authorId="0" shapeId="0">
      <text>
        <r>
          <rPr>
            <sz val="10"/>
            <color indexed="81"/>
            <rFont val="MS P ゴシック"/>
            <family val="3"/>
            <charset val="128"/>
          </rPr>
          <t>「特定加算実績額」とは、賃金改善実施期間における加算実績額のうち加算Ⅰ新規事由に係る額（加算当年度に増額改定があった場合には、当該増額改定における加算Ⅰの単価増に伴う増加額を含む。）として次の＜算式＞により算定した額を合算して得た額</t>
        </r>
        <r>
          <rPr>
            <sz val="10"/>
            <color indexed="10"/>
            <rFont val="MS P ゴシック"/>
            <family val="3"/>
            <charset val="128"/>
          </rPr>
          <t>（千円未満の端数は切り捨て）（施設・事業所間で加算の一部の配分を調整した場合には、これに、受入（拠出）実績額が加算前年度の受入（拠出）実績額を上回ったときはその差額を、初めて受入（拠出）をしたときは受入（拠出）実績額の全額を加えて（減じて）得た額）</t>
        </r>
        <r>
          <rPr>
            <sz val="10"/>
            <color indexed="81"/>
            <rFont val="MS P ゴシック"/>
            <family val="3"/>
            <charset val="128"/>
          </rPr>
          <t xml:space="preserve">をいう。
＜算式＞
「加算当年度の加算Ⅰの加算額総額（単価増分を含む。）」×「加算Ⅰ新規事由に係る加算率」÷「適用を受けた基礎分及び賃金改善要件分に係る加算率」
</t>
        </r>
        <r>
          <rPr>
            <sz val="10"/>
            <color indexed="10"/>
            <rFont val="MS P ゴシック"/>
            <family val="3"/>
            <charset val="128"/>
          </rPr>
          <t>「加算実績額」は、上記の算式のうち、「加算Ⅰ新規事由に係る加算率」を「加算当年度に適用を受けた賃金改善要件分に係る加算率」と読み替えて算定する。</t>
        </r>
      </text>
    </comment>
  </commentList>
</comments>
</file>

<file path=xl/comments6.xml><?xml version="1.0" encoding="utf-8"?>
<comments xmlns="http://schemas.openxmlformats.org/spreadsheetml/2006/main">
  <authors>
    <author>平澤　友里奈</author>
    <author>藤沢市</author>
  </authors>
  <commentList>
    <comment ref="K10" authorId="0" shapeId="0">
      <text>
        <r>
          <rPr>
            <sz val="14"/>
            <color indexed="81"/>
            <rFont val="ＭＳ Ｐゴシック"/>
            <family val="3"/>
            <charset val="128"/>
          </rPr>
          <t>給与規程等の給与表における等級を記入してください。
（例：●等級〇号級）
※賃金規程等に給与表の定めがない場合は入力不要。
ただし、その場合は基準年度（R03）及び加算当年度（R04）における各職員の基本給の決定に係る書類をご提出ください。
（例：稟議書、決裁書等）</t>
        </r>
      </text>
    </comment>
    <comment ref="AE10" authorId="0" shapeId="0">
      <text>
        <r>
          <rPr>
            <b/>
            <sz val="18"/>
            <color indexed="81"/>
            <rFont val="ＭＳ Ｐゴシック"/>
            <family val="3"/>
            <charset val="128"/>
          </rPr>
          <t>入力必須</t>
        </r>
      </text>
    </comment>
    <comment ref="Q11" authorId="0" shapeId="0">
      <text>
        <r>
          <rPr>
            <sz val="14"/>
            <color indexed="81"/>
            <rFont val="ＭＳ Ｐゴシック"/>
            <family val="3"/>
            <charset val="128"/>
          </rPr>
          <t>基本給、手当、賞与について、令和３年度の給与規程等を適用した金額を記入してください。（令和３年度と令４年度で基本給の算出方法に変更がない場合は基準年度と加算当年度の賃金を同額にしてください。なお、前年度の加算残額がある場合には、その金額は差し引いてください）
※基本給や賞与の算出方法が給与規程等に具体的に規定されておらず、年度毎に変動する場合は、基準年度の賃金は、令和３年度に適用された算出方法で計算してください。
※臨時特例事業による賃金改善により支払った賃金については、「基準年度における賃金水準を適用した場合の賃金」に含めないでください。</t>
        </r>
      </text>
    </comment>
    <comment ref="W11" authorId="1" shapeId="0">
      <text>
        <r>
          <rPr>
            <sz val="14"/>
            <color indexed="81"/>
            <rFont val="ＭＳ Ｐゴシック"/>
            <family val="3"/>
            <charset val="128"/>
          </rPr>
          <t xml:space="preserve">加算Ⅲによる賃金改善により支払った賃金については「賃金改善を行った場合の支払賃金」に含み、臨時特例事業による賃金改善により支払った賃金については含めないでください。
</t>
        </r>
      </text>
    </comment>
  </commentList>
</comments>
</file>

<file path=xl/comments7.xml><?xml version="1.0" encoding="utf-8"?>
<comments xmlns="http://schemas.openxmlformats.org/spreadsheetml/2006/main">
  <authors>
    <author xml:space="preserve"> </author>
    <author>平澤　友里奈</author>
  </authors>
  <commentList>
    <comment ref="R24" authorId="0" shapeId="0">
      <text>
        <r>
          <rPr>
            <sz val="9"/>
            <color indexed="81"/>
            <rFont val="MS P ゴシック"/>
            <family val="3"/>
            <charset val="128"/>
          </rPr>
          <t>「特定加算実績額」とは、賃金改善実施期間における加算実績額のうち加算Ⅱ新規事由に係る額（加算当年度に増額改定があった場合には、当該増額改定における加算Ⅱの単価増に伴う増加額を含む。）をいい、以下の＜算式＞において、</t>
        </r>
        <r>
          <rPr>
            <sz val="9"/>
            <color indexed="10"/>
            <rFont val="MS P ゴシック"/>
            <family val="3"/>
            <charset val="128"/>
          </rPr>
          <t>実際に適用を受けた加算Ⅱ算定対象人数</t>
        </r>
        <r>
          <rPr>
            <sz val="9"/>
            <color indexed="81"/>
            <rFont val="MS P ゴシック"/>
            <family val="3"/>
            <charset val="128"/>
          </rPr>
          <t>により算定した額</t>
        </r>
        <r>
          <rPr>
            <sz val="9"/>
            <color indexed="10"/>
            <rFont val="MS P ゴシック"/>
            <family val="3"/>
            <charset val="128"/>
          </rPr>
          <t>（施設・事業所間で加算の一部の配分を調整した場合には、これに、受入（拠出）実績額が加算前年度の受入（拠出）実績額を上回ったときはその差額を、初めて受入（拠出）をしたときは受入（拠出）実績額の全額を加えて（減じて）得た額）</t>
        </r>
        <r>
          <rPr>
            <sz val="9"/>
            <color indexed="81"/>
            <rFont val="MS P ゴシック"/>
            <family val="3"/>
            <charset val="128"/>
          </rPr>
          <t>をいう。
１．加算前年度に加算の適用を受けており、加算当年度に適用を受けようとする加算Ⅱ－①若しくは加算Ⅱ－②の単価又は加算Ⅱ算定対象人数が公定価格の改定により加算前年度に比して増加する場合
ａ　ｂ以外の施設・事業所　加算Ⅱの区分に応じてそれぞれに定める＜算式＞により算定した額の合算額
＜算式＞
加算Ⅱ－①　｛「加算当年度の単価」×「加算当年度の人数Ａ」－「基準年度の単価」×「基準年度の人数Ａ」｝×「賃金改善実施期間の月数」</t>
        </r>
        <r>
          <rPr>
            <sz val="9"/>
            <color indexed="10"/>
            <rFont val="MS P ゴシック"/>
            <family val="3"/>
            <charset val="128"/>
          </rPr>
          <t>（千円未満の端数は切り捨て）</t>
        </r>
        <r>
          <rPr>
            <sz val="9"/>
            <color indexed="81"/>
            <rFont val="MS P ゴシック"/>
            <family val="3"/>
            <charset val="128"/>
          </rPr>
          <t xml:space="preserve">
加算Ⅱ－②　｛「加算当年度の単価」×「加算当年度の人数Ｂ」－「基準年度の単価」×「基準年度の人数Ｂ」｝×「賃金改善実施期間の月数」</t>
        </r>
        <r>
          <rPr>
            <sz val="9"/>
            <color indexed="10"/>
            <rFont val="MS P ゴシック"/>
            <family val="3"/>
            <charset val="128"/>
          </rPr>
          <t>（同）</t>
        </r>
        <r>
          <rPr>
            <sz val="9"/>
            <color indexed="81"/>
            <rFont val="MS P ゴシック"/>
            <family val="3"/>
            <charset val="128"/>
          </rPr>
          <t xml:space="preserve">
ｂ　家庭的保育事業、事業所内保育事業（利用定員５人以下の事業所に限る。）及び居宅訪問型保育事業　加算Ⅱ－①又は加算Ⅱ－②のいずれか選択されたものについて、次に掲げる＜算式＞により算定した額
＜算式＞
｛「加算当年度の単価」－「基準年度の単価」｝×「賃金改善実施期間の月数」</t>
        </r>
        <r>
          <rPr>
            <sz val="9"/>
            <color indexed="10"/>
            <rFont val="MS P ゴシック"/>
            <family val="3"/>
            <charset val="128"/>
          </rPr>
          <t>（千円未満の端数は切り捨て）</t>
        </r>
        <r>
          <rPr>
            <sz val="9"/>
            <color indexed="81"/>
            <rFont val="MS P ゴシック"/>
            <family val="3"/>
            <charset val="128"/>
          </rPr>
          <t xml:space="preserve">
２．新たに加算の適用を受けようとする場合
ａ　ｂ以外の施設・事業所　加算Ⅱの区分に応じてそれぞれに定める＜算式＞により算定した額の合算額
＜算式＞
加算Ⅱ－①　「加算当年度の単価」×「加算当年度の人数Ａ」×「賃金改善実施期間の月数」</t>
        </r>
        <r>
          <rPr>
            <sz val="9"/>
            <color indexed="10"/>
            <rFont val="MS P ゴシック"/>
            <family val="3"/>
            <charset val="128"/>
          </rPr>
          <t>（千円未満の端数は切り捨て）</t>
        </r>
        <r>
          <rPr>
            <sz val="9"/>
            <color indexed="81"/>
            <rFont val="MS P ゴシック"/>
            <family val="3"/>
            <charset val="128"/>
          </rPr>
          <t xml:space="preserve">
加算Ⅱ－②　「加算当年度の単価」×「加算当年度の人数Ｂ」×「賃金改善実施期間の月数」</t>
        </r>
        <r>
          <rPr>
            <sz val="9"/>
            <color indexed="10"/>
            <rFont val="MS P ゴシック"/>
            <family val="3"/>
            <charset val="128"/>
          </rPr>
          <t>（同）</t>
        </r>
        <r>
          <rPr>
            <sz val="9"/>
            <color indexed="81"/>
            <rFont val="MS P ゴシック"/>
            <family val="3"/>
            <charset val="128"/>
          </rPr>
          <t xml:space="preserve">
ｂ　家庭的保育事業、事業所内保育事業（利用定員５人以下の事業所に限る。）及び居宅訪問型保育事業　加算Ⅱ－①又は加算Ⅱ－②のいずれか選択されたものについて、次に掲げる＜算式＞により算定した額
＜算式＞
「加算当年度の単価」×「賃金改善実施期間の月数」</t>
        </r>
        <r>
          <rPr>
            <sz val="9"/>
            <color indexed="10"/>
            <rFont val="MS P ゴシック"/>
            <family val="3"/>
            <charset val="128"/>
          </rPr>
          <t>（千円未満の端数は切り捨て）
「加算実績額」は上記「２．新たに加算の適用を受けようとする場合」に定める＜算式＞において、実際に適用を受けた加算Ⅱ算定対象人数により算定した額の合算額により算出される。</t>
        </r>
      </text>
    </comment>
    <comment ref="R35" authorId="1" shapeId="0">
      <text>
        <r>
          <rPr>
            <sz val="9"/>
            <color indexed="81"/>
            <rFont val="ＭＳ Ｐゴシック"/>
            <family val="3"/>
            <charset val="128"/>
          </rPr>
          <t>【新規事由ありの場合】
基準年度の支払い実績がないので、「０」を記入する。
【新規事由なしの場合】
加算当年度（R04）に加算Ⅱの対象となった副主任保育士等、職務分野別リーダー等、及び園長以外の管理職を基準年度の給与規程等にあてはめた場合に、加算Ⅱによる役職手当、職務手当など職位、職責又は職務内容等に応じて、決まって毎月支払われる手当又は基本給の合計を記入してください。
※基準年度と加算当年度に変更がなく、前年度加算残額もない場合は、③と⑥は同額を記入
※基準年度と加算当年度に変更がないが、前年度加算残額がある場合は、③－④＝⑥とする。</t>
        </r>
      </text>
    </comment>
  </commentList>
</comments>
</file>

<file path=xl/sharedStrings.xml><?xml version="1.0" encoding="utf-8"?>
<sst xmlns="http://schemas.openxmlformats.org/spreadsheetml/2006/main" count="5248" uniqueCount="1278">
  <si>
    <t>地域区分</t>
    <rPh sb="0" eb="2">
      <t>チイキ</t>
    </rPh>
    <rPh sb="2" eb="4">
      <t>クブン</t>
    </rPh>
    <phoneticPr fontId="6"/>
  </si>
  <si>
    <t>開設年月日</t>
    <rPh sb="0" eb="2">
      <t>カイセツ</t>
    </rPh>
    <rPh sb="2" eb="5">
      <t>ネンガッピ</t>
    </rPh>
    <phoneticPr fontId="6"/>
  </si>
  <si>
    <t>氏　　名</t>
    <rPh sb="0" eb="1">
      <t>シ</t>
    </rPh>
    <rPh sb="3" eb="4">
      <t>メイ</t>
    </rPh>
    <phoneticPr fontId="6"/>
  </si>
  <si>
    <t>職種</t>
    <rPh sb="0" eb="2">
      <t>ショクシュ</t>
    </rPh>
    <phoneticPr fontId="6"/>
  </si>
  <si>
    <t>年　月</t>
    <rPh sb="0" eb="1">
      <t>ネン</t>
    </rPh>
    <rPh sb="2" eb="3">
      <t>ツキ</t>
    </rPh>
    <phoneticPr fontId="6"/>
  </si>
  <si>
    <t>市町村名</t>
    <rPh sb="0" eb="3">
      <t>シチョウソン</t>
    </rPh>
    <rPh sb="3" eb="4">
      <t>メイ</t>
    </rPh>
    <phoneticPr fontId="6"/>
  </si>
  <si>
    <t>市町村審査</t>
    <rPh sb="0" eb="3">
      <t>シチョウソン</t>
    </rPh>
    <rPh sb="3" eb="5">
      <t>シンサ</t>
    </rPh>
    <phoneticPr fontId="6"/>
  </si>
  <si>
    <t>その職種の資格取得
　　年　　月　　日</t>
    <rPh sb="2" eb="4">
      <t>ショクシュ</t>
    </rPh>
    <rPh sb="5" eb="7">
      <t>シカク</t>
    </rPh>
    <rPh sb="7" eb="9">
      <t>シュトク</t>
    </rPh>
    <rPh sb="12" eb="13">
      <t>ネン</t>
    </rPh>
    <rPh sb="15" eb="16">
      <t>ツキ</t>
    </rPh>
    <rPh sb="18" eb="19">
      <t>ヒ</t>
    </rPh>
    <phoneticPr fontId="6"/>
  </si>
  <si>
    <t>施設・事業所名</t>
    <rPh sb="0" eb="2">
      <t>シセツ</t>
    </rPh>
    <rPh sb="3" eb="6">
      <t>ジギョウショ</t>
    </rPh>
    <rPh sb="6" eb="7">
      <t>メイ</t>
    </rPh>
    <phoneticPr fontId="6"/>
  </si>
  <si>
    <t>設置者</t>
    <rPh sb="0" eb="1">
      <t>セツ</t>
    </rPh>
    <rPh sb="1" eb="2">
      <t>オキ</t>
    </rPh>
    <rPh sb="2" eb="3">
      <t>シャ</t>
    </rPh>
    <phoneticPr fontId="6"/>
  </si>
  <si>
    <t>担当者名</t>
    <rPh sb="0" eb="1">
      <t>タン</t>
    </rPh>
    <rPh sb="1" eb="2">
      <t>トウ</t>
    </rPh>
    <rPh sb="2" eb="3">
      <t>シャ</t>
    </rPh>
    <rPh sb="3" eb="4">
      <t>メイ</t>
    </rPh>
    <phoneticPr fontId="6"/>
  </si>
  <si>
    <t>（１）賃金改善について</t>
    <rPh sb="3" eb="5">
      <t>チンギン</t>
    </rPh>
    <rPh sb="5" eb="7">
      <t>カイゼン</t>
    </rPh>
    <phoneticPr fontId="6"/>
  </si>
  <si>
    <t>①</t>
    <phoneticPr fontId="6"/>
  </si>
  <si>
    <t>②</t>
    <phoneticPr fontId="6"/>
  </si>
  <si>
    <t>③</t>
    <phoneticPr fontId="6"/>
  </si>
  <si>
    <t>賃金改善実施期間</t>
    <rPh sb="0" eb="2">
      <t>チンギン</t>
    </rPh>
    <rPh sb="2" eb="4">
      <t>カイゼン</t>
    </rPh>
    <rPh sb="4" eb="6">
      <t>ジッシ</t>
    </rPh>
    <rPh sb="6" eb="8">
      <t>キカン</t>
    </rPh>
    <phoneticPr fontId="6"/>
  </si>
  <si>
    <t>円</t>
    <rPh sb="0" eb="1">
      <t>エン</t>
    </rPh>
    <phoneticPr fontId="6"/>
  </si>
  <si>
    <t>事業者名</t>
    <rPh sb="0" eb="4">
      <t>ジギョウシャメイ</t>
    </rPh>
    <phoneticPr fontId="6"/>
  </si>
  <si>
    <t>代表者名</t>
    <rPh sb="0" eb="3">
      <t>ダイヒョウシャ</t>
    </rPh>
    <rPh sb="3" eb="4">
      <t>メイ</t>
    </rPh>
    <phoneticPr fontId="6"/>
  </si>
  <si>
    <t>都道府県名</t>
    <rPh sb="0" eb="4">
      <t>トドウフケン</t>
    </rPh>
    <rPh sb="4" eb="5">
      <t>メイ</t>
    </rPh>
    <phoneticPr fontId="6"/>
  </si>
  <si>
    <t>市町村名</t>
    <rPh sb="0" eb="4">
      <t>シチョウソンメイ</t>
    </rPh>
    <phoneticPr fontId="6"/>
  </si>
  <si>
    <t>番号</t>
    <rPh sb="0" eb="2">
      <t>バンゴウ</t>
    </rPh>
    <phoneticPr fontId="6"/>
  </si>
  <si>
    <t>合計額</t>
    <rPh sb="0" eb="3">
      <t>ゴウケイガク</t>
    </rPh>
    <phoneticPr fontId="6"/>
  </si>
  <si>
    <t>算式による加算
実績額（円）
（注１）</t>
    <rPh sb="0" eb="2">
      <t>サンシキ</t>
    </rPh>
    <rPh sb="5" eb="7">
      <t>カサン</t>
    </rPh>
    <rPh sb="8" eb="11">
      <t>ジッセキガク</t>
    </rPh>
    <rPh sb="12" eb="13">
      <t>エン</t>
    </rPh>
    <rPh sb="16" eb="17">
      <t>チュウ</t>
    </rPh>
    <phoneticPr fontId="6"/>
  </si>
  <si>
    <t>配分調整後の加
算実績額（円）
（注２）</t>
    <rPh sb="0" eb="2">
      <t>ハイブン</t>
    </rPh>
    <rPh sb="2" eb="5">
      <t>チョウセイゴ</t>
    </rPh>
    <rPh sb="6" eb="7">
      <t>カ</t>
    </rPh>
    <rPh sb="8" eb="9">
      <t>ソン</t>
    </rPh>
    <rPh sb="9" eb="12">
      <t>ジッセキガク</t>
    </rPh>
    <rPh sb="13" eb="14">
      <t>エン</t>
    </rPh>
    <rPh sb="17" eb="18">
      <t>チュウ</t>
    </rPh>
    <phoneticPr fontId="6"/>
  </si>
  <si>
    <t>加算実績額</t>
    <rPh sb="0" eb="2">
      <t>カサン</t>
    </rPh>
    <rPh sb="2" eb="4">
      <t>ジッセキ</t>
    </rPh>
    <rPh sb="4" eb="5">
      <t>ガク</t>
    </rPh>
    <phoneticPr fontId="6"/>
  </si>
  <si>
    <t>④</t>
    <phoneticPr fontId="6"/>
  </si>
  <si>
    <t>　具体的な支払い方法</t>
    <rPh sb="1" eb="4">
      <t>グタイテキ</t>
    </rPh>
    <rPh sb="5" eb="7">
      <t>シハラ</t>
    </rPh>
    <rPh sb="8" eb="10">
      <t>ホウホウ</t>
    </rPh>
    <phoneticPr fontId="6"/>
  </si>
  <si>
    <t>支払った給与の項目</t>
    <rPh sb="0" eb="2">
      <t>シハラ</t>
    </rPh>
    <rPh sb="4" eb="6">
      <t>キュウヨ</t>
    </rPh>
    <rPh sb="7" eb="9">
      <t>コウモク</t>
    </rPh>
    <phoneticPr fontId="6"/>
  </si>
  <si>
    <t>賃金改善の方法</t>
    <rPh sb="0" eb="2">
      <t>チンギン</t>
    </rPh>
    <rPh sb="2" eb="4">
      <t>カイゼン</t>
    </rPh>
    <rPh sb="5" eb="7">
      <t>ホウホウ</t>
    </rPh>
    <phoneticPr fontId="6"/>
  </si>
  <si>
    <t>　改善した給与の項目</t>
    <rPh sb="1" eb="3">
      <t>カイゼン</t>
    </rPh>
    <rPh sb="5" eb="7">
      <t>キュウヨ</t>
    </rPh>
    <rPh sb="8" eb="10">
      <t>コウモク</t>
    </rPh>
    <phoneticPr fontId="6"/>
  </si>
  <si>
    <t>⑤</t>
    <phoneticPr fontId="6"/>
  </si>
  <si>
    <t>⑥</t>
    <phoneticPr fontId="6"/>
  </si>
  <si>
    <t>⑦</t>
    <phoneticPr fontId="6"/>
  </si>
  <si>
    <t>⑧</t>
    <phoneticPr fontId="6"/>
  </si>
  <si>
    <t>⑨</t>
    <phoneticPr fontId="6"/>
  </si>
  <si>
    <t>上記について相違ないことを証明いたします。</t>
    <rPh sb="0" eb="2">
      <t>ジョウキ</t>
    </rPh>
    <rPh sb="6" eb="8">
      <t>ソウイ</t>
    </rPh>
    <rPh sb="13" eb="15">
      <t>ショウメイ</t>
    </rPh>
    <phoneticPr fontId="6"/>
  </si>
  <si>
    <t>職員との意見交換を踏まえた資質向上のための目標</t>
    <rPh sb="0" eb="2">
      <t>ショクイン</t>
    </rPh>
    <rPh sb="4" eb="6">
      <t>イケン</t>
    </rPh>
    <rPh sb="6" eb="8">
      <t>コウカン</t>
    </rPh>
    <rPh sb="9" eb="10">
      <t>フ</t>
    </rPh>
    <rPh sb="13" eb="15">
      <t>シシツ</t>
    </rPh>
    <rPh sb="15" eb="17">
      <t>コウジョウ</t>
    </rPh>
    <rPh sb="21" eb="23">
      <t>モクヒョウ</t>
    </rPh>
    <phoneticPr fontId="6"/>
  </si>
  <si>
    <t>ア</t>
    <phoneticPr fontId="6"/>
  </si>
  <si>
    <t>イ</t>
    <phoneticPr fontId="6"/>
  </si>
  <si>
    <t>資格取得のための支援の実施　※当該支援の内容について下記に記載すること。</t>
    <phoneticPr fontId="6"/>
  </si>
  <si>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6"/>
  </si>
  <si>
    <t>定員</t>
    <rPh sb="0" eb="1">
      <t>テイ</t>
    </rPh>
    <rPh sb="1" eb="2">
      <t>イン</t>
    </rPh>
    <phoneticPr fontId="6"/>
  </si>
  <si>
    <t>施設・事業所番号</t>
    <rPh sb="0" eb="2">
      <t>シセツ</t>
    </rPh>
    <rPh sb="3" eb="6">
      <t>ジギョウショ</t>
    </rPh>
    <rPh sb="6" eb="8">
      <t>バンゴウ</t>
    </rPh>
    <phoneticPr fontId="6"/>
  </si>
  <si>
    <t>ｄ</t>
    <phoneticPr fontId="6"/>
  </si>
  <si>
    <t>ｅ</t>
    <phoneticPr fontId="6"/>
  </si>
  <si>
    <t>次のｄ及びｅの要件を満たす。</t>
    <rPh sb="0" eb="1">
      <t>ツギ</t>
    </rPh>
    <rPh sb="3" eb="4">
      <t>オヨ</t>
    </rPh>
    <rPh sb="7" eb="9">
      <t>ヨウケン</t>
    </rPh>
    <rPh sb="10" eb="11">
      <t>ミ</t>
    </rPh>
    <phoneticPr fontId="6"/>
  </si>
  <si>
    <t>ｄの実現のための具体的な取り組みの内容</t>
    <rPh sb="2" eb="4">
      <t>ジツゲン</t>
    </rPh>
    <rPh sb="8" eb="11">
      <t>グタイテキ</t>
    </rPh>
    <rPh sb="12" eb="13">
      <t>ト</t>
    </rPh>
    <rPh sb="14" eb="15">
      <t>ク</t>
    </rPh>
    <rPh sb="17" eb="19">
      <t>ナイヨウ</t>
    </rPh>
    <phoneticPr fontId="6"/>
  </si>
  <si>
    <t>資質向上のための計画に沿って、研修機会の提供又は技術指導等を実施するとともに、職員の能力評価を行う。（資質向上のための計画を添付すること。）</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ショクイン</t>
    </rPh>
    <rPh sb="42" eb="44">
      <t>ノウリョク</t>
    </rPh>
    <rPh sb="44" eb="46">
      <t>ヒョウカ</t>
    </rPh>
    <rPh sb="47" eb="48">
      <t>オコナ</t>
    </rPh>
    <rPh sb="51" eb="53">
      <t>シシツ</t>
    </rPh>
    <rPh sb="53" eb="55">
      <t>コウジョウ</t>
    </rPh>
    <rPh sb="59" eb="61">
      <t>ケイカク</t>
    </rPh>
    <rPh sb="62" eb="64">
      <t>テンプ</t>
    </rPh>
    <phoneticPr fontId="6"/>
  </si>
  <si>
    <t>施設・事業所類型</t>
    <rPh sb="0" eb="2">
      <t>シセツ</t>
    </rPh>
    <rPh sb="3" eb="6">
      <t>ジギョウショ</t>
    </rPh>
    <rPh sb="6" eb="8">
      <t>ルイケイ</t>
    </rPh>
    <phoneticPr fontId="6"/>
  </si>
  <si>
    <t>人</t>
    <rPh sb="0" eb="1">
      <t>ニン</t>
    </rPh>
    <phoneticPr fontId="6"/>
  </si>
  <si>
    <t>４歳以上児</t>
    <rPh sb="1" eb="2">
      <t>サイ</t>
    </rPh>
    <rPh sb="2" eb="5">
      <t>イジョウジ</t>
    </rPh>
    <phoneticPr fontId="6"/>
  </si>
  <si>
    <t>３歳児</t>
    <rPh sb="1" eb="3">
      <t>サイジ</t>
    </rPh>
    <phoneticPr fontId="6"/>
  </si>
  <si>
    <t>１，２歳児</t>
    <rPh sb="3" eb="5">
      <t>サイジ</t>
    </rPh>
    <phoneticPr fontId="6"/>
  </si>
  <si>
    <t>０歳児</t>
    <rPh sb="1" eb="3">
      <t>サイジ</t>
    </rPh>
    <phoneticPr fontId="6"/>
  </si>
  <si>
    <t>加算の要件について</t>
    <rPh sb="0" eb="2">
      <t>カサン</t>
    </rPh>
    <rPh sb="3" eb="5">
      <t>ヨウケン</t>
    </rPh>
    <phoneticPr fontId="6"/>
  </si>
  <si>
    <t>加算額の算定に用いる職員数について</t>
    <rPh sb="0" eb="3">
      <t>カサンガク</t>
    </rPh>
    <rPh sb="4" eb="6">
      <t>サンテイ</t>
    </rPh>
    <rPh sb="7" eb="8">
      <t>モチ</t>
    </rPh>
    <rPh sb="10" eb="12">
      <t>ショクイン</t>
    </rPh>
    <rPh sb="12" eb="13">
      <t>スウ</t>
    </rPh>
    <phoneticPr fontId="6"/>
  </si>
  <si>
    <t>学級編制調整加配加算</t>
    <rPh sb="0" eb="2">
      <t>ガッキュウ</t>
    </rPh>
    <rPh sb="2" eb="4">
      <t>ヘンセイ</t>
    </rPh>
    <rPh sb="4" eb="6">
      <t>チョウセイ</t>
    </rPh>
    <rPh sb="6" eb="8">
      <t>カハイ</t>
    </rPh>
    <rPh sb="8" eb="10">
      <t>カサン</t>
    </rPh>
    <phoneticPr fontId="6"/>
  </si>
  <si>
    <t>チーム保育加配加算</t>
    <rPh sb="3" eb="5">
      <t>ホイク</t>
    </rPh>
    <rPh sb="5" eb="7">
      <t>カハイ</t>
    </rPh>
    <rPh sb="7" eb="9">
      <t>カサン</t>
    </rPh>
    <phoneticPr fontId="6"/>
  </si>
  <si>
    <t>主任保育士専任加算</t>
    <rPh sb="0" eb="2">
      <t>シュニン</t>
    </rPh>
    <rPh sb="2" eb="5">
      <t>ホイクシ</t>
    </rPh>
    <rPh sb="5" eb="7">
      <t>センニン</t>
    </rPh>
    <rPh sb="7" eb="9">
      <t>カサン</t>
    </rPh>
    <phoneticPr fontId="6"/>
  </si>
  <si>
    <t>通園送迎加算</t>
    <rPh sb="0" eb="2">
      <t>ツウエン</t>
    </rPh>
    <rPh sb="2" eb="4">
      <t>ソウゲイ</t>
    </rPh>
    <rPh sb="4" eb="6">
      <t>カサン</t>
    </rPh>
    <phoneticPr fontId="6"/>
  </si>
  <si>
    <t>給食実施加算</t>
    <rPh sb="0" eb="2">
      <t>キュウショク</t>
    </rPh>
    <rPh sb="2" eb="4">
      <t>ジッシ</t>
    </rPh>
    <rPh sb="4" eb="6">
      <t>カサン</t>
    </rPh>
    <phoneticPr fontId="6"/>
  </si>
  <si>
    <t>主幹教諭等専任加算</t>
    <rPh sb="0" eb="2">
      <t>シュカン</t>
    </rPh>
    <rPh sb="2" eb="4">
      <t>キョウユ</t>
    </rPh>
    <rPh sb="4" eb="5">
      <t>トウ</t>
    </rPh>
    <rPh sb="5" eb="7">
      <t>センニン</t>
    </rPh>
    <rPh sb="7" eb="9">
      <t>カサン</t>
    </rPh>
    <phoneticPr fontId="6"/>
  </si>
  <si>
    <t>指導充実加配加算</t>
    <rPh sb="0" eb="2">
      <t>シドウ</t>
    </rPh>
    <rPh sb="2" eb="4">
      <t>ジュウジツ</t>
    </rPh>
    <rPh sb="4" eb="6">
      <t>カハイ</t>
    </rPh>
    <rPh sb="6" eb="8">
      <t>カサン</t>
    </rPh>
    <phoneticPr fontId="6"/>
  </si>
  <si>
    <t>事務負担対応加配加算</t>
    <rPh sb="0" eb="2">
      <t>ジム</t>
    </rPh>
    <rPh sb="2" eb="4">
      <t>フタン</t>
    </rPh>
    <rPh sb="4" eb="6">
      <t>タイオウ</t>
    </rPh>
    <rPh sb="6" eb="8">
      <t>カハイ</t>
    </rPh>
    <rPh sb="8" eb="10">
      <t>カサン</t>
    </rPh>
    <phoneticPr fontId="6"/>
  </si>
  <si>
    <t>休日保育加算</t>
    <rPh sb="0" eb="2">
      <t>キュウジツ</t>
    </rPh>
    <rPh sb="2" eb="4">
      <t>ホイク</t>
    </rPh>
    <rPh sb="4" eb="6">
      <t>カサン</t>
    </rPh>
    <phoneticPr fontId="6"/>
  </si>
  <si>
    <t>①利用定員</t>
    <rPh sb="1" eb="3">
      <t>リヨウ</t>
    </rPh>
    <rPh sb="3" eb="5">
      <t>テイイン</t>
    </rPh>
    <phoneticPr fontId="6"/>
  </si>
  <si>
    <t>３歳児配置改善加算</t>
    <rPh sb="1" eb="3">
      <t>サイジ</t>
    </rPh>
    <rPh sb="3" eb="5">
      <t>ハイチ</t>
    </rPh>
    <rPh sb="5" eb="7">
      <t>カイゼン</t>
    </rPh>
    <rPh sb="7" eb="9">
      <t>カサン</t>
    </rPh>
    <phoneticPr fontId="6"/>
  </si>
  <si>
    <t>チーム保育推進加算</t>
    <rPh sb="3" eb="5">
      <t>ホイク</t>
    </rPh>
    <rPh sb="5" eb="7">
      <t>スイシン</t>
    </rPh>
    <rPh sb="7" eb="9">
      <t>カサン</t>
    </rPh>
    <phoneticPr fontId="6"/>
  </si>
  <si>
    <t>事務職員配置加算</t>
    <rPh sb="0" eb="2">
      <t>ジム</t>
    </rPh>
    <rPh sb="2" eb="4">
      <t>ショクイン</t>
    </rPh>
    <rPh sb="4" eb="6">
      <t>ハイチ</t>
    </rPh>
    <rPh sb="6" eb="8">
      <t>カサン</t>
    </rPh>
    <phoneticPr fontId="6"/>
  </si>
  <si>
    <t>障害児保育加算</t>
    <rPh sb="0" eb="3">
      <t>ショウガイジ</t>
    </rPh>
    <rPh sb="3" eb="5">
      <t>ホイク</t>
    </rPh>
    <rPh sb="5" eb="7">
      <t>カサン</t>
    </rPh>
    <phoneticPr fontId="6"/>
  </si>
  <si>
    <t>食事の提供について自園調理又は連携施設等からの搬入以外の方法による減算</t>
    <rPh sb="0" eb="2">
      <t>ショクジ</t>
    </rPh>
    <rPh sb="3" eb="5">
      <t>テイキョウ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ゲンサン</t>
    </rPh>
    <phoneticPr fontId="6"/>
  </si>
  <si>
    <t>年齢別配置基準を下回る場合による減算</t>
    <rPh sb="11" eb="13">
      <t>バアイ</t>
    </rPh>
    <rPh sb="16" eb="18">
      <t>ゲンサン</t>
    </rPh>
    <phoneticPr fontId="6"/>
  </si>
  <si>
    <t>主幹保育教諭等の専任化により子育て支援の取り組みを実施していない場合であって代替保育教諭等を配置していない場合による減算</t>
    <rPh sb="38" eb="40">
      <t>ダイタイ</t>
    </rPh>
    <rPh sb="40" eb="42">
      <t>ホイク</t>
    </rPh>
    <rPh sb="42" eb="44">
      <t>キョウユ</t>
    </rPh>
    <rPh sb="44" eb="45">
      <t>トウ</t>
    </rPh>
    <rPh sb="46" eb="48">
      <t>ハイチ</t>
    </rPh>
    <rPh sb="53" eb="55">
      <t>バアイ</t>
    </rPh>
    <rPh sb="58" eb="60">
      <t>ゲンサン</t>
    </rPh>
    <phoneticPr fontId="6"/>
  </si>
  <si>
    <t>小規模保育（A型B型）</t>
    <rPh sb="0" eb="3">
      <t>ショウキボ</t>
    </rPh>
    <rPh sb="3" eb="5">
      <t>ホイク</t>
    </rPh>
    <rPh sb="7" eb="8">
      <t>ガタ</t>
    </rPh>
    <rPh sb="9" eb="10">
      <t>ガタ</t>
    </rPh>
    <phoneticPr fontId="6"/>
  </si>
  <si>
    <t>小規模保育（C型）</t>
    <rPh sb="0" eb="3">
      <t>ショウキボ</t>
    </rPh>
    <rPh sb="3" eb="5">
      <t>ホイク</t>
    </rPh>
    <rPh sb="7" eb="8">
      <t>ガタ</t>
    </rPh>
    <phoneticPr fontId="6"/>
  </si>
  <si>
    <t>事業所内保育</t>
    <rPh sb="0" eb="3">
      <t>ジギョウショ</t>
    </rPh>
    <rPh sb="3" eb="4">
      <t>ナイ</t>
    </rPh>
    <rPh sb="4" eb="6">
      <t>ホイク</t>
    </rPh>
    <phoneticPr fontId="6"/>
  </si>
  <si>
    <t>保育所</t>
    <rPh sb="0" eb="2">
      <t>ホイク</t>
    </rPh>
    <rPh sb="2" eb="3">
      <t>ショ</t>
    </rPh>
    <phoneticPr fontId="6"/>
  </si>
  <si>
    <t>認定こども園</t>
    <rPh sb="0" eb="2">
      <t>ニンテイ</t>
    </rPh>
    <rPh sb="5" eb="6">
      <t>エン</t>
    </rPh>
    <phoneticPr fontId="6"/>
  </si>
  <si>
    <t>幼稚園</t>
    <rPh sb="0" eb="3">
      <t>ヨウチエン</t>
    </rPh>
    <phoneticPr fontId="6"/>
  </si>
  <si>
    <t>円</t>
    <rPh sb="0" eb="1">
      <t>エン</t>
    </rPh>
    <phoneticPr fontId="6"/>
  </si>
  <si>
    <t>人</t>
    <rPh sb="0" eb="1">
      <t>ニン</t>
    </rPh>
    <phoneticPr fontId="6"/>
  </si>
  <si>
    <t>※　②について各月平均の年齢別児童数とする場合は、算出方法を示した書類を添付すること。</t>
    <rPh sb="7" eb="9">
      <t>カクツキ</t>
    </rPh>
    <rPh sb="9" eb="11">
      <t>ヘイキン</t>
    </rPh>
    <rPh sb="12" eb="15">
      <t>ネンレイベツ</t>
    </rPh>
    <rPh sb="15" eb="18">
      <t>ジドウスウ</t>
    </rPh>
    <rPh sb="21" eb="23">
      <t>バアイ</t>
    </rPh>
    <rPh sb="25" eb="27">
      <t>サンシュツ</t>
    </rPh>
    <rPh sb="27" eb="29">
      <t>ホウホウ</t>
    </rPh>
    <rPh sb="30" eb="31">
      <t>シメ</t>
    </rPh>
    <rPh sb="33" eb="35">
      <t>ショルイ</t>
    </rPh>
    <rPh sb="36" eb="38">
      <t>テンプ</t>
    </rPh>
    <phoneticPr fontId="6"/>
  </si>
  <si>
    <t>保育士</t>
    <rPh sb="0" eb="3">
      <t>ホイクシ</t>
    </rPh>
    <phoneticPr fontId="6"/>
  </si>
  <si>
    <t>副主任保育士</t>
    <rPh sb="0" eb="3">
      <t>フクシュニン</t>
    </rPh>
    <rPh sb="3" eb="6">
      <t>ホイクシ</t>
    </rPh>
    <phoneticPr fontId="6"/>
  </si>
  <si>
    <t>基本給</t>
    <rPh sb="0" eb="3">
      <t>キホンキュウ</t>
    </rPh>
    <phoneticPr fontId="6"/>
  </si>
  <si>
    <t>職名</t>
    <rPh sb="0" eb="2">
      <t>ショクメイ</t>
    </rPh>
    <phoneticPr fontId="6"/>
  </si>
  <si>
    <t>②年齢別
　児童数</t>
    <rPh sb="1" eb="4">
      <t>ネンレイベツ</t>
    </rPh>
    <rPh sb="6" eb="9">
      <t>ジドウスウ</t>
    </rPh>
    <phoneticPr fontId="6"/>
  </si>
  <si>
    <t>満３歳児対応加配加算</t>
    <rPh sb="0" eb="1">
      <t>マン</t>
    </rPh>
    <rPh sb="2" eb="4">
      <t>サイジ</t>
    </rPh>
    <rPh sb="4" eb="6">
      <t>タイオウ</t>
    </rPh>
    <rPh sb="6" eb="8">
      <t>カハイ</t>
    </rPh>
    <rPh sb="8" eb="10">
      <t>カサン</t>
    </rPh>
    <phoneticPr fontId="6"/>
  </si>
  <si>
    <t>副園長・教頭配置加算を受けている場合の減算</t>
    <rPh sb="6" eb="8">
      <t>ハイチ</t>
    </rPh>
    <rPh sb="11" eb="12">
      <t>ウ</t>
    </rPh>
    <rPh sb="16" eb="18">
      <t>バアイ</t>
    </rPh>
    <rPh sb="19" eb="21">
      <t>ゲンザン</t>
    </rPh>
    <phoneticPr fontId="6"/>
  </si>
  <si>
    <t>③各種加算の適用状況</t>
    <rPh sb="1" eb="3">
      <t>カクシュ</t>
    </rPh>
    <rPh sb="3" eb="5">
      <t>カサン</t>
    </rPh>
    <rPh sb="6" eb="8">
      <t>テキヨウ</t>
    </rPh>
    <rPh sb="8" eb="10">
      <t>ジョウキョウ</t>
    </rPh>
    <phoneticPr fontId="6"/>
  </si>
  <si>
    <t>居宅訪問型保育</t>
    <rPh sb="0" eb="2">
      <t>キョタク</t>
    </rPh>
    <rPh sb="2" eb="5">
      <t>ホウモンガタ</t>
    </rPh>
    <rPh sb="5" eb="7">
      <t>ホイク</t>
    </rPh>
    <phoneticPr fontId="6"/>
  </si>
  <si>
    <t>家庭的保育</t>
    <rPh sb="0" eb="3">
      <t>カテイテキ</t>
    </rPh>
    <rPh sb="3" eb="5">
      <t>ホイク</t>
    </rPh>
    <phoneticPr fontId="6"/>
  </si>
  <si>
    <t>年</t>
    <rPh sb="0" eb="1">
      <t>ネン</t>
    </rPh>
    <phoneticPr fontId="6"/>
  </si>
  <si>
    <t>④家庭的保育等の経験年数</t>
    <rPh sb="1" eb="4">
      <t>カテイテキ</t>
    </rPh>
    <rPh sb="4" eb="6">
      <t>ホイク</t>
    </rPh>
    <rPh sb="6" eb="7">
      <t>トウ</t>
    </rPh>
    <rPh sb="8" eb="10">
      <t>ケイケン</t>
    </rPh>
    <rPh sb="10" eb="12">
      <t>ネンスウ</t>
    </rPh>
    <phoneticPr fontId="6"/>
  </si>
  <si>
    <t>⑤加算対象人数の基礎となる職員数</t>
    <rPh sb="1" eb="3">
      <t>カサン</t>
    </rPh>
    <rPh sb="3" eb="5">
      <t>タイショウ</t>
    </rPh>
    <rPh sb="5" eb="7">
      <t>ニンズウ</t>
    </rPh>
    <rPh sb="8" eb="10">
      <t>キソ</t>
    </rPh>
    <rPh sb="13" eb="16">
      <t>ショクインスウ</t>
    </rPh>
    <phoneticPr fontId="6"/>
  </si>
  <si>
    <t>⑥加算対象人数</t>
    <rPh sb="1" eb="3">
      <t>カサン</t>
    </rPh>
    <rPh sb="3" eb="5">
      <t>タイショウ</t>
    </rPh>
    <rPh sb="5" eb="7">
      <t>ニンズウ</t>
    </rPh>
    <phoneticPr fontId="6"/>
  </si>
  <si>
    <t>人数Ａ（⑤×１／３）</t>
    <rPh sb="0" eb="2">
      <t>ニンズウ</t>
    </rPh>
    <phoneticPr fontId="6"/>
  </si>
  <si>
    <t>人数Ｂ（⑤×１／５）</t>
    <rPh sb="0" eb="2">
      <t>ニンズウ</t>
    </rPh>
    <phoneticPr fontId="6"/>
  </si>
  <si>
    <t>※　⑤について算出方法を示した書類を添付すること。</t>
    <phoneticPr fontId="6"/>
  </si>
  <si>
    <t>※　④について経験年数の根拠となる書類を添付すること。</t>
    <rPh sb="7" eb="9">
      <t>ケイケン</t>
    </rPh>
    <rPh sb="9" eb="11">
      <t>ネンスウ</t>
    </rPh>
    <phoneticPr fontId="6"/>
  </si>
  <si>
    <t>加算対象者
経験年数</t>
    <rPh sb="0" eb="2">
      <t>カサン</t>
    </rPh>
    <rPh sb="2" eb="4">
      <t>タイショウ</t>
    </rPh>
    <rPh sb="4" eb="5">
      <t>シャ</t>
    </rPh>
    <rPh sb="6" eb="8">
      <t>ケイケン</t>
    </rPh>
    <rPh sb="8" eb="10">
      <t>ネンスウ</t>
    </rPh>
    <phoneticPr fontId="6"/>
  </si>
  <si>
    <t>加算対象者
経験年数</t>
    <rPh sb="0" eb="2">
      <t>カサン</t>
    </rPh>
    <rPh sb="2" eb="5">
      <t>タイショウシャ</t>
    </rPh>
    <rPh sb="6" eb="8">
      <t>ケイケン</t>
    </rPh>
    <rPh sb="8" eb="10">
      <t>ネンスウ</t>
    </rPh>
    <phoneticPr fontId="6"/>
  </si>
  <si>
    <t>次の内容について、当てはまる項目に○をつけること。</t>
    <rPh sb="0" eb="1">
      <t>ツギ</t>
    </rPh>
    <rPh sb="2" eb="4">
      <t>ナイヨウ</t>
    </rPh>
    <rPh sb="9" eb="10">
      <t>ア</t>
    </rPh>
    <rPh sb="14" eb="16">
      <t>コウモク</t>
    </rPh>
    <phoneticPr fontId="6"/>
  </si>
  <si>
    <t>改善した
給与項目</t>
    <rPh sb="0" eb="2">
      <t>カイゼン</t>
    </rPh>
    <rPh sb="5" eb="7">
      <t>キュウヨ</t>
    </rPh>
    <rPh sb="7" eb="9">
      <t>コウモク</t>
    </rPh>
    <phoneticPr fontId="6"/>
  </si>
  <si>
    <t>円</t>
    <phoneticPr fontId="6"/>
  </si>
  <si>
    <t>月</t>
    <rPh sb="0" eb="1">
      <t>ツキ</t>
    </rPh>
    <phoneticPr fontId="6"/>
  </si>
  <si>
    <t>調理員</t>
    <rPh sb="0" eb="3">
      <t>チョウリイン</t>
    </rPh>
    <phoneticPr fontId="6"/>
  </si>
  <si>
    <t>手当</t>
    <rPh sb="0" eb="2">
      <t>テアテ</t>
    </rPh>
    <phoneticPr fontId="6"/>
  </si>
  <si>
    <t>事務員</t>
    <rPh sb="0" eb="3">
      <t>ジムイン</t>
    </rPh>
    <phoneticPr fontId="6"/>
  </si>
  <si>
    <t>例2</t>
    <rPh sb="0" eb="1">
      <t>レイ</t>
    </rPh>
    <phoneticPr fontId="6"/>
  </si>
  <si>
    <t>例1</t>
    <rPh sb="0" eb="1">
      <t>レイ</t>
    </rPh>
    <phoneticPr fontId="6"/>
  </si>
  <si>
    <t>専門リーダー</t>
    <rPh sb="0" eb="2">
      <t>センモン</t>
    </rPh>
    <phoneticPr fontId="6"/>
  </si>
  <si>
    <t>例3</t>
    <rPh sb="0" eb="1">
      <t>レイ</t>
    </rPh>
    <phoneticPr fontId="6"/>
  </si>
  <si>
    <t>副主任保育士</t>
    <rPh sb="0" eb="1">
      <t>フク</t>
    </rPh>
    <rPh sb="1" eb="3">
      <t>シュニン</t>
    </rPh>
    <rPh sb="3" eb="6">
      <t>ホイクシ</t>
    </rPh>
    <phoneticPr fontId="6"/>
  </si>
  <si>
    <t>賃金改善額の算出方法</t>
    <rPh sb="0" eb="2">
      <t>チンギン</t>
    </rPh>
    <rPh sb="2" eb="4">
      <t>カイゼン</t>
    </rPh>
    <rPh sb="4" eb="5">
      <t>ガク</t>
    </rPh>
    <rPh sb="6" eb="8">
      <t>サンシュツ</t>
    </rPh>
    <rPh sb="8" eb="10">
      <t>ホウホウ</t>
    </rPh>
    <phoneticPr fontId="6"/>
  </si>
  <si>
    <t>（法定福利費等の事業主負担増加額を含み、処遇改善等加算Ⅱによる賃金改善額を除く。）
（千円未満切り捨て）</t>
    <rPh sb="20" eb="22">
      <t>ショグウ</t>
    </rPh>
    <rPh sb="22" eb="24">
      <t>カイゼン</t>
    </rPh>
    <rPh sb="24" eb="25">
      <t>トウ</t>
    </rPh>
    <rPh sb="25" eb="27">
      <t>カサン</t>
    </rPh>
    <rPh sb="31" eb="33">
      <t>チンギン</t>
    </rPh>
    <rPh sb="33" eb="35">
      <t>カイゼン</t>
    </rPh>
    <rPh sb="35" eb="36">
      <t>ガク</t>
    </rPh>
    <rPh sb="37" eb="38">
      <t>ノゾ</t>
    </rPh>
    <phoneticPr fontId="6"/>
  </si>
  <si>
    <t>事務職員雇上加算</t>
    <rPh sb="0" eb="2">
      <t>ジム</t>
    </rPh>
    <rPh sb="2" eb="4">
      <t>ショクイン</t>
    </rPh>
    <rPh sb="4" eb="5">
      <t>ヤト</t>
    </rPh>
    <rPh sb="5" eb="6">
      <t>ア</t>
    </rPh>
    <rPh sb="6" eb="8">
      <t>カサン</t>
    </rPh>
    <phoneticPr fontId="6"/>
  </si>
  <si>
    <t>うち満３歳児※</t>
    <rPh sb="2" eb="3">
      <t>マン</t>
    </rPh>
    <rPh sb="4" eb="6">
      <t>サイジ</t>
    </rPh>
    <phoneticPr fontId="6"/>
  </si>
  <si>
    <t>※　満３歳児の人数の記入は、幼稚園、認定こども園のみ記入すること。</t>
    <rPh sb="2" eb="3">
      <t>マン</t>
    </rPh>
    <rPh sb="4" eb="6">
      <t>サイジ</t>
    </rPh>
    <rPh sb="7" eb="9">
      <t>ニンズウ</t>
    </rPh>
    <rPh sb="10" eb="12">
      <t>キニュウ</t>
    </rPh>
    <rPh sb="14" eb="17">
      <t>ヨ</t>
    </rPh>
    <rPh sb="18" eb="20">
      <t>ニン</t>
    </rPh>
    <rPh sb="26" eb="28">
      <t>キニュウ</t>
    </rPh>
    <phoneticPr fontId="6"/>
  </si>
  <si>
    <t>合計</t>
    <rPh sb="0" eb="2">
      <t>ゴウケイ</t>
    </rPh>
    <phoneticPr fontId="6"/>
  </si>
  <si>
    <t>○○県</t>
    <rPh sb="2" eb="3">
      <t>ケン</t>
    </rPh>
    <phoneticPr fontId="6"/>
  </si>
  <si>
    <t>○○市</t>
    <rPh sb="2" eb="3">
      <t>シ</t>
    </rPh>
    <phoneticPr fontId="6"/>
  </si>
  <si>
    <t>○○保育所</t>
    <rPh sb="2" eb="5">
      <t>ホイクショ</t>
    </rPh>
    <phoneticPr fontId="6"/>
  </si>
  <si>
    <t>②</t>
    <phoneticPr fontId="6"/>
  </si>
  <si>
    <t>他事業所
への拠出額
（円）</t>
    <rPh sb="0" eb="1">
      <t>ホカ</t>
    </rPh>
    <rPh sb="1" eb="4">
      <t>ジギョウショ</t>
    </rPh>
    <rPh sb="7" eb="9">
      <t>キョシュツ</t>
    </rPh>
    <rPh sb="9" eb="10">
      <t>ガク</t>
    </rPh>
    <rPh sb="12" eb="13">
      <t>エン</t>
    </rPh>
    <phoneticPr fontId="6"/>
  </si>
  <si>
    <t>他事業所
からの受入額
（円）</t>
    <rPh sb="0" eb="1">
      <t>ホカ</t>
    </rPh>
    <rPh sb="1" eb="4">
      <t>ジギョウショ</t>
    </rPh>
    <rPh sb="8" eb="10">
      <t>ウケイレ</t>
    </rPh>
    <rPh sb="10" eb="11">
      <t>ガク</t>
    </rPh>
    <rPh sb="13" eb="14">
      <t>エン</t>
    </rPh>
    <phoneticPr fontId="6"/>
  </si>
  <si>
    <t>他施設への拠出実績額　</t>
    <rPh sb="0" eb="3">
      <t>タシセツ</t>
    </rPh>
    <rPh sb="5" eb="7">
      <t>キョシュツ</t>
    </rPh>
    <rPh sb="7" eb="9">
      <t>ジッセキ</t>
    </rPh>
    <rPh sb="9" eb="10">
      <t>ガク</t>
    </rPh>
    <phoneticPr fontId="6"/>
  </si>
  <si>
    <t>他施設からの受入実績額</t>
    <rPh sb="0" eb="3">
      <t>タシセツ</t>
    </rPh>
    <rPh sb="6" eb="8">
      <t>ウケイレ</t>
    </rPh>
    <rPh sb="8" eb="10">
      <t>ジッセキ</t>
    </rPh>
    <rPh sb="10" eb="11">
      <t>ガク</t>
    </rPh>
    <phoneticPr fontId="6"/>
  </si>
  <si>
    <t>②</t>
    <phoneticPr fontId="6"/>
  </si>
  <si>
    <t>（拠出上限額）</t>
    <rPh sb="1" eb="3">
      <t>キョシュツ</t>
    </rPh>
    <rPh sb="3" eb="6">
      <t>ジョウゲンガク</t>
    </rPh>
    <phoneticPr fontId="6"/>
  </si>
  <si>
    <t>拠出見込額</t>
    <rPh sb="0" eb="2">
      <t>キョシュツ</t>
    </rPh>
    <rPh sb="2" eb="4">
      <t>ミコミ</t>
    </rPh>
    <rPh sb="4" eb="5">
      <t>ガク</t>
    </rPh>
    <phoneticPr fontId="6"/>
  </si>
  <si>
    <t>①</t>
    <phoneticPr fontId="6"/>
  </si>
  <si>
    <t>③</t>
    <phoneticPr fontId="6"/>
  </si>
  <si>
    <t>ヶ月</t>
    <phoneticPr fontId="6"/>
  </si>
  <si>
    <t>人数Ｂ</t>
    <rPh sb="0" eb="2">
      <t>ニンズウ</t>
    </rPh>
    <phoneticPr fontId="6"/>
  </si>
  <si>
    <t>人数Ａ</t>
    <rPh sb="0" eb="2">
      <t>ニンズウ</t>
    </rPh>
    <phoneticPr fontId="6"/>
  </si>
  <si>
    <t>①</t>
    <phoneticPr fontId="6"/>
  </si>
  <si>
    <t>＝</t>
    <phoneticPr fontId="6"/>
  </si>
  <si>
    <t>×</t>
    <phoneticPr fontId="6"/>
  </si>
  <si>
    <t>×</t>
    <phoneticPr fontId="6"/>
  </si>
  <si>
    <t>□□□リーダー</t>
    <phoneticPr fontId="6"/>
  </si>
  <si>
    <t>△△△リーダー</t>
    <phoneticPr fontId="6"/>
  </si>
  <si>
    <t>○○○リーダー</t>
    <phoneticPr fontId="6"/>
  </si>
  <si>
    <t>円</t>
    <phoneticPr fontId="6"/>
  </si>
  <si>
    <t>①</t>
    <phoneticPr fontId="6"/>
  </si>
  <si>
    <t>賃金改善額合計額（①＋②）</t>
    <phoneticPr fontId="6"/>
  </si>
  <si>
    <t>職務分野別リーダー等の賃金改善額</t>
    <phoneticPr fontId="6"/>
  </si>
  <si>
    <t>副主任保育士等の賃金改善額</t>
    <phoneticPr fontId="6"/>
  </si>
  <si>
    <t>※参考(賃金改善に要した費用の構成）</t>
    <rPh sb="1" eb="3">
      <t>サンコウ</t>
    </rPh>
    <rPh sb="4" eb="6">
      <t>チンギン</t>
    </rPh>
    <rPh sb="6" eb="8">
      <t>カイゼン</t>
    </rPh>
    <rPh sb="9" eb="10">
      <t>ヨウ</t>
    </rPh>
    <rPh sb="12" eb="14">
      <t>ヒヨウ</t>
    </rPh>
    <rPh sb="15" eb="17">
      <t>コウセイ</t>
    </rPh>
    <phoneticPr fontId="6"/>
  </si>
  <si>
    <t>円</t>
    <phoneticPr fontId="6"/>
  </si>
  <si>
    <t>うち法定福利費等の事業主負担額</t>
    <rPh sb="2" eb="4">
      <t>ホウテイ</t>
    </rPh>
    <rPh sb="4" eb="7">
      <t>フクリヒ</t>
    </rPh>
    <rPh sb="7" eb="8">
      <t>トウ</t>
    </rPh>
    <rPh sb="9" eb="12">
      <t>ジギョウヌシ</t>
    </rPh>
    <rPh sb="12" eb="15">
      <t>フタンガク</t>
    </rPh>
    <phoneticPr fontId="6"/>
  </si>
  <si>
    <t>賃金改善額　計</t>
    <rPh sb="0" eb="2">
      <t>チンギン</t>
    </rPh>
    <rPh sb="2" eb="4">
      <t>カイゼン</t>
    </rPh>
    <rPh sb="4" eb="5">
      <t>ガク</t>
    </rPh>
    <rPh sb="6" eb="7">
      <t>ケイ</t>
    </rPh>
    <phoneticPr fontId="6"/>
  </si>
  <si>
    <t>記載例に従って、下記の表に記載すること（職名・職種・改善した給与項目、算出方法が同じ場合には、まとめて記載すること）。</t>
    <phoneticPr fontId="6"/>
  </si>
  <si>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6"/>
  </si>
  <si>
    <t>（注）</t>
    <rPh sb="1" eb="2">
      <t>チュウ</t>
    </rPh>
    <phoneticPr fontId="6"/>
  </si>
  <si>
    <t>同一事業者が運営する全ての施設・事業所（特定教育・保育施設及び特定地域型保育事業所）について記入すること。</t>
    <phoneticPr fontId="6"/>
  </si>
  <si>
    <t>※</t>
    <phoneticPr fontId="6"/>
  </si>
  <si>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6"/>
  </si>
  <si>
    <t>✔</t>
    <phoneticPr fontId="6"/>
  </si>
  <si>
    <t>有</t>
    <rPh sb="0" eb="1">
      <t>ア</t>
    </rPh>
    <phoneticPr fontId="6"/>
  </si>
  <si>
    <t>基本給</t>
    <rPh sb="0" eb="3">
      <t>キホンキュウ</t>
    </rPh>
    <phoneticPr fontId="6"/>
  </si>
  <si>
    <t>○</t>
    <phoneticPr fontId="6"/>
  </si>
  <si>
    <t>手当（　　　　）</t>
    <rPh sb="0" eb="2">
      <t>テアテ</t>
    </rPh>
    <phoneticPr fontId="6"/>
  </si>
  <si>
    <t>賞与（一時金）</t>
    <rPh sb="0" eb="2">
      <t>ショウヨ</t>
    </rPh>
    <rPh sb="3" eb="6">
      <t>イチジキン</t>
    </rPh>
    <phoneticPr fontId="6"/>
  </si>
  <si>
    <t>その他（　　　　）</t>
    <rPh sb="2" eb="3">
      <t>ホカ</t>
    </rPh>
    <phoneticPr fontId="6"/>
  </si>
  <si>
    <t>○</t>
    <phoneticPr fontId="6"/>
  </si>
  <si>
    <t>例１</t>
    <rPh sb="0" eb="1">
      <t>レイ</t>
    </rPh>
    <phoneticPr fontId="6"/>
  </si>
  <si>
    <t>例２</t>
    <rPh sb="0" eb="1">
      <t>レイ</t>
    </rPh>
    <phoneticPr fontId="6"/>
  </si>
  <si>
    <t>例１</t>
    <rPh sb="0" eb="1">
      <t>レイ</t>
    </rPh>
    <phoneticPr fontId="6"/>
  </si>
  <si>
    <t>適</t>
    <phoneticPr fontId="6"/>
  </si>
  <si>
    <t>否</t>
    <phoneticPr fontId="6"/>
  </si>
  <si>
    <t>加算Ⅱ</t>
    <phoneticPr fontId="6"/>
  </si>
  <si>
    <t>加算実績額</t>
    <rPh sb="2" eb="4">
      <t>ジッセキ</t>
    </rPh>
    <phoneticPr fontId="6"/>
  </si>
  <si>
    <t>講師配置加算</t>
    <phoneticPr fontId="6"/>
  </si>
  <si>
    <t>講師配置加算</t>
    <rPh sb="0" eb="2">
      <t>コウシ</t>
    </rPh>
    <rPh sb="2" eb="4">
      <t>ハイチ</t>
    </rPh>
    <rPh sb="4" eb="6">
      <t>カサン</t>
    </rPh>
    <phoneticPr fontId="6"/>
  </si>
  <si>
    <t>①基礎分</t>
    <rPh sb="1" eb="3">
      <t>キソ</t>
    </rPh>
    <rPh sb="3" eb="4">
      <t>ブン</t>
    </rPh>
    <phoneticPr fontId="6"/>
  </si>
  <si>
    <t>加算率（①＋②）</t>
    <rPh sb="0" eb="3">
      <t>カサンリツ</t>
    </rPh>
    <phoneticPr fontId="6"/>
  </si>
  <si>
    <t>キャリア
パス要件※</t>
    <rPh sb="7" eb="9">
      <t>ヨウケン</t>
    </rPh>
    <phoneticPr fontId="6"/>
  </si>
  <si>
    <t>適</t>
    <phoneticPr fontId="6"/>
  </si>
  <si>
    <t>％</t>
    <phoneticPr fontId="6"/>
  </si>
  <si>
    <t>※処遇改善等加算Ⅱの適用を受けていた場合は、「加算Ⅱ」を選択すること。</t>
    <rPh sb="1" eb="8">
      <t>ショカカ</t>
    </rPh>
    <rPh sb="10" eb="12">
      <t>テキヨウ</t>
    </rPh>
    <rPh sb="13" eb="14">
      <t>ウ</t>
    </rPh>
    <rPh sb="18" eb="20">
      <t>バアイ</t>
    </rPh>
    <rPh sb="23" eb="25">
      <t>カサン</t>
    </rPh>
    <rPh sb="28" eb="30">
      <t>センタク</t>
    </rPh>
    <phoneticPr fontId="6"/>
  </si>
  <si>
    <r>
      <t xml:space="preserve">①基礎分
</t>
    </r>
    <r>
      <rPr>
        <sz val="10"/>
        <rFont val="HGｺﾞｼｯｸM"/>
        <family val="3"/>
        <charset val="128"/>
      </rPr>
      <t>（(3)Ｃに基づき設定）</t>
    </r>
    <rPh sb="1" eb="3">
      <t>キソ</t>
    </rPh>
    <rPh sb="3" eb="4">
      <t>ブン</t>
    </rPh>
    <rPh sb="11" eb="12">
      <t>モト</t>
    </rPh>
    <rPh sb="14" eb="16">
      <t>セッテイ</t>
    </rPh>
    <phoneticPr fontId="6"/>
  </si>
  <si>
    <t>加算Ⅰ新規事由</t>
    <rPh sb="0" eb="2">
      <t>カサン</t>
    </rPh>
    <rPh sb="3" eb="5">
      <t>シンキ</t>
    </rPh>
    <rPh sb="5" eb="7">
      <t>ジユウ</t>
    </rPh>
    <phoneticPr fontId="6"/>
  </si>
  <si>
    <t>具体的な状況</t>
    <rPh sb="0" eb="3">
      <t>グタイテキ</t>
    </rPh>
    <rPh sb="4" eb="6">
      <t>ジョウキョウ</t>
    </rPh>
    <phoneticPr fontId="6"/>
  </si>
  <si>
    <t>　</t>
  </si>
  <si>
    <t>受けた直近年度（</t>
    <rPh sb="0" eb="1">
      <t>ウ</t>
    </rPh>
    <rPh sb="3" eb="5">
      <t>チョッキン</t>
    </rPh>
    <rPh sb="5" eb="7">
      <t>ネンド</t>
    </rPh>
    <phoneticPr fontId="6"/>
  </si>
  <si>
    <t>）年度</t>
    <rPh sb="1" eb="3">
      <t>ネンド</t>
    </rPh>
    <phoneticPr fontId="6"/>
  </si>
  <si>
    <t>合計
（ア＋イ）</t>
    <rPh sb="0" eb="2">
      <t>ゴウケイ</t>
    </rPh>
    <phoneticPr fontId="6"/>
  </si>
  <si>
    <r>
      <t xml:space="preserve">職員総数
</t>
    </r>
    <r>
      <rPr>
        <sz val="10"/>
        <rFont val="HGｺﾞｼｯｸM"/>
        <family val="3"/>
        <charset val="128"/>
      </rPr>
      <t>Ａ</t>
    </r>
    <rPh sb="0" eb="1">
      <t>ショク</t>
    </rPh>
    <rPh sb="1" eb="2">
      <t>イン</t>
    </rPh>
    <rPh sb="2" eb="4">
      <t>ソウスウ</t>
    </rPh>
    <phoneticPr fontId="6"/>
  </si>
  <si>
    <r>
      <t xml:space="preserve">総通算勤続年月数
</t>
    </r>
    <r>
      <rPr>
        <sz val="10"/>
        <rFont val="HGｺﾞｼｯｸM"/>
        <family val="3"/>
        <charset val="128"/>
      </rPr>
      <t>Ｂ</t>
    </r>
    <rPh sb="0" eb="1">
      <t>ソウ</t>
    </rPh>
    <rPh sb="1" eb="3">
      <t>ツウサン</t>
    </rPh>
    <rPh sb="3" eb="5">
      <t>キンゾク</t>
    </rPh>
    <rPh sb="5" eb="7">
      <t>ネンゲツ</t>
    </rPh>
    <rPh sb="7" eb="8">
      <t>スウ</t>
    </rPh>
    <phoneticPr fontId="6"/>
  </si>
  <si>
    <r>
      <t>年</t>
    </r>
    <r>
      <rPr>
        <vertAlign val="superscript"/>
        <sz val="11"/>
        <rFont val="HGｺﾞｼｯｸM"/>
        <family val="3"/>
        <charset val="128"/>
      </rPr>
      <t>※３</t>
    </r>
    <rPh sb="0" eb="1">
      <t>ネン</t>
    </rPh>
    <phoneticPr fontId="6"/>
  </si>
  <si>
    <t>（１）加算率</t>
    <rPh sb="3" eb="5">
      <t>カサン</t>
    </rPh>
    <rPh sb="5" eb="6">
      <t>リツ</t>
    </rPh>
    <phoneticPr fontId="26"/>
  </si>
  <si>
    <t>　（参考）前年度の認定の状況</t>
    <rPh sb="2" eb="4">
      <t>サンコウ</t>
    </rPh>
    <rPh sb="5" eb="8">
      <t>ゼンネンド</t>
    </rPh>
    <rPh sb="9" eb="11">
      <t>ニンテイ</t>
    </rPh>
    <rPh sb="12" eb="14">
      <t>ジョウキョウ</t>
    </rPh>
    <phoneticPr fontId="26"/>
  </si>
  <si>
    <t>（２）加算Ⅰ新規事由の状況（賃金改善要件分を受ける場合）</t>
    <rPh sb="3" eb="5">
      <t>カサン</t>
    </rPh>
    <rPh sb="6" eb="8">
      <t>シンキ</t>
    </rPh>
    <rPh sb="8" eb="10">
      <t>ジユウ</t>
    </rPh>
    <rPh sb="11" eb="13">
      <t>ジョウキョウ</t>
    </rPh>
    <rPh sb="14" eb="16">
      <t>チンギン</t>
    </rPh>
    <rPh sb="16" eb="18">
      <t>カイゼン</t>
    </rPh>
    <rPh sb="18" eb="20">
      <t>ヨウケン</t>
    </rPh>
    <rPh sb="20" eb="21">
      <t>ブン</t>
    </rPh>
    <rPh sb="22" eb="23">
      <t>ウ</t>
    </rPh>
    <rPh sb="25" eb="27">
      <t>バアイ</t>
    </rPh>
    <phoneticPr fontId="26"/>
  </si>
  <si>
    <t>経験年月数</t>
    <rPh sb="0" eb="2">
      <t>ケイケン</t>
    </rPh>
    <rPh sb="2" eb="4">
      <t>ネンゲツ</t>
    </rPh>
    <rPh sb="4" eb="5">
      <t>スウ</t>
    </rPh>
    <phoneticPr fontId="6"/>
  </si>
  <si>
    <t>現に勤務する
施設・事業所
の勤続年数</t>
    <rPh sb="15" eb="17">
      <t>キンゾク</t>
    </rPh>
    <rPh sb="17" eb="19">
      <t>ネンスウ</t>
    </rPh>
    <phoneticPr fontId="6"/>
  </si>
  <si>
    <t xml:space="preserve">ア
 </t>
    <phoneticPr fontId="6"/>
  </si>
  <si>
    <t xml:space="preserve">イ
 </t>
    <phoneticPr fontId="6"/>
  </si>
  <si>
    <t>その他の
施設・事業所
の通算勤続年数</t>
    <rPh sb="2" eb="3">
      <t>ホカ</t>
    </rPh>
    <rPh sb="13" eb="15">
      <t>ツウサン</t>
    </rPh>
    <rPh sb="15" eb="17">
      <t>キンゾク</t>
    </rPh>
    <rPh sb="17" eb="19">
      <t>ネンスウ</t>
    </rPh>
    <phoneticPr fontId="6"/>
  </si>
  <si>
    <t>令和　　年　　月　　日</t>
    <rPh sb="0" eb="2">
      <t>レイワ</t>
    </rPh>
    <rPh sb="4" eb="5">
      <t>ネン</t>
    </rPh>
    <rPh sb="7" eb="8">
      <t>ツキ</t>
    </rPh>
    <rPh sb="10" eb="11">
      <t>ヒ</t>
    </rPh>
    <phoneticPr fontId="6"/>
  </si>
  <si>
    <t>上記について、全ての職員に対し、周知をした上で、提出していることを証明いたします。</t>
    <rPh sb="0" eb="2">
      <t>ジョウキ</t>
    </rPh>
    <rPh sb="7" eb="8">
      <t>スベ</t>
    </rPh>
    <rPh sb="10" eb="12">
      <t>ショクイン</t>
    </rPh>
    <rPh sb="13" eb="14">
      <t>タイ</t>
    </rPh>
    <rPh sb="16" eb="18">
      <t>シュウチ</t>
    </rPh>
    <rPh sb="21" eb="22">
      <t>ウエ</t>
    </rPh>
    <rPh sb="24" eb="26">
      <t>テイシュツ</t>
    </rPh>
    <rPh sb="33" eb="35">
      <t>ショウメイ</t>
    </rPh>
    <phoneticPr fontId="6"/>
  </si>
  <si>
    <t>非該当</t>
    <phoneticPr fontId="6"/>
  </si>
  <si>
    <t>該当</t>
    <phoneticPr fontId="6"/>
  </si>
  <si>
    <t>　ｂ　職位、職責又は職務内容等に応じた賃金体系を定めている。</t>
    <rPh sb="3" eb="5">
      <t>ショクイ</t>
    </rPh>
    <rPh sb="6" eb="8">
      <t>ショクセキ</t>
    </rPh>
    <rPh sb="8" eb="9">
      <t>マタ</t>
    </rPh>
    <rPh sb="10" eb="12">
      <t>ショクム</t>
    </rPh>
    <rPh sb="12" eb="14">
      <t>ナイヨウ</t>
    </rPh>
    <rPh sb="14" eb="15">
      <t>トウ</t>
    </rPh>
    <rPh sb="16" eb="17">
      <t>オウ</t>
    </rPh>
    <rPh sb="19" eb="21">
      <t>チンギン</t>
    </rPh>
    <rPh sb="21" eb="23">
      <t>タイケイ</t>
    </rPh>
    <rPh sb="24" eb="25">
      <t>サダ</t>
    </rPh>
    <phoneticPr fontId="6"/>
  </si>
  <si>
    <t>　ａ　職員の職位、職責又は職務内容等に応じた勤務条件等の要件を定めている。</t>
    <phoneticPr fontId="6"/>
  </si>
  <si>
    <t>次のａからｃまでの全ての要件を満たす。</t>
    <rPh sb="0" eb="1">
      <t>ツギ</t>
    </rPh>
    <rPh sb="9" eb="10">
      <t>スベ</t>
    </rPh>
    <rPh sb="12" eb="14">
      <t>ヨウケン</t>
    </rPh>
    <rPh sb="15" eb="16">
      <t>ミ</t>
    </rPh>
    <phoneticPr fontId="6"/>
  </si>
  <si>
    <t>次の内容について、「該当」「非該当」を選択すること。</t>
    <phoneticPr fontId="6"/>
  </si>
  <si>
    <t>※加算Ⅱの適用を受けようとする場合には提出不要</t>
    <rPh sb="1" eb="3">
      <t>カサン</t>
    </rPh>
    <rPh sb="5" eb="7">
      <t>テキヨウ</t>
    </rPh>
    <rPh sb="8" eb="9">
      <t>ウ</t>
    </rPh>
    <rPh sb="15" eb="17">
      <t>バアイ</t>
    </rPh>
    <rPh sb="19" eb="21">
      <t>テイシュツ</t>
    </rPh>
    <rPh sb="21" eb="23">
      <t>フヨウ</t>
    </rPh>
    <phoneticPr fontId="6"/>
  </si>
  <si>
    <t>〇キャリアパスに関する要件について</t>
    <rPh sb="8" eb="9">
      <t>カン</t>
    </rPh>
    <rPh sb="11" eb="13">
      <t>ヨウケン</t>
    </rPh>
    <phoneticPr fontId="6"/>
  </si>
  <si>
    <t>　職員の職位、職責又は職務内容に応じた勤務条件等の要件及びこれに応じた賃金体系を定め、全ての職員に周知している。</t>
    <rPh sb="43" eb="44">
      <t>スベ</t>
    </rPh>
    <phoneticPr fontId="6"/>
  </si>
  <si>
    <t>施設内調理</t>
    <rPh sb="0" eb="2">
      <t>シセツ</t>
    </rPh>
    <rPh sb="2" eb="3">
      <t>ナイ</t>
    </rPh>
    <rPh sb="3" eb="5">
      <t>チョウリ</t>
    </rPh>
    <phoneticPr fontId="6"/>
  </si>
  <si>
    <t>外部搬入</t>
    <rPh sb="0" eb="2">
      <t>ガイブ</t>
    </rPh>
    <rPh sb="2" eb="4">
      <t>ハンニュウ</t>
    </rPh>
    <phoneticPr fontId="6"/>
  </si>
  <si>
    <t>栄養管理加算（Ａ：配置の場合）</t>
    <rPh sb="0" eb="2">
      <t>エイヨウ</t>
    </rPh>
    <rPh sb="2" eb="4">
      <t>カンリ</t>
    </rPh>
    <rPh sb="4" eb="6">
      <t>カサン</t>
    </rPh>
    <rPh sb="9" eb="11">
      <t>ハイチ</t>
    </rPh>
    <rPh sb="12" eb="14">
      <t>バアイ</t>
    </rPh>
    <phoneticPr fontId="6"/>
  </si>
  <si>
    <t>加算率</t>
    <rPh sb="0" eb="3">
      <t>カサンリツ</t>
    </rPh>
    <phoneticPr fontId="6"/>
  </si>
  <si>
    <t>支払いの有無</t>
    <rPh sb="0" eb="2">
      <t>シハラ</t>
    </rPh>
    <rPh sb="4" eb="6">
      <t>ウム</t>
    </rPh>
    <phoneticPr fontId="6"/>
  </si>
  <si>
    <t>支払い時期</t>
    <rPh sb="0" eb="2">
      <t>シハラ</t>
    </rPh>
    <rPh sb="3" eb="5">
      <t>ジキ</t>
    </rPh>
    <phoneticPr fontId="6"/>
  </si>
  <si>
    <t>　基準年度における賃金水準＊を適用した場合の賃金の総額（＊公定価格における人件費の改定状況を踏まえた水準を含む。）
（法定福利費等の事業主負担増加額を除く。）</t>
    <phoneticPr fontId="6"/>
  </si>
  <si>
    <t>　賃金改善の具体的な方法</t>
    <rPh sb="1" eb="3">
      <t>チンギン</t>
    </rPh>
    <rPh sb="3" eb="5">
      <t>カイゼン</t>
    </rPh>
    <rPh sb="6" eb="9">
      <t>グタイテキ</t>
    </rPh>
    <rPh sb="10" eb="12">
      <t>ホウホウ</t>
    </rPh>
    <phoneticPr fontId="6"/>
  </si>
  <si>
    <t>⑩</t>
    <phoneticPr fontId="6"/>
  </si>
  <si>
    <t>⑪</t>
    <phoneticPr fontId="6"/>
  </si>
  <si>
    <t>　</t>
    <phoneticPr fontId="6"/>
  </si>
  <si>
    <t>加算Ⅱの新規事由による賃金改善額</t>
    <rPh sb="0" eb="2">
      <t>カサン</t>
    </rPh>
    <rPh sb="4" eb="6">
      <t>シンキ</t>
    </rPh>
    <rPh sb="6" eb="8">
      <t>ジユウ</t>
    </rPh>
    <rPh sb="11" eb="13">
      <t>チンギン</t>
    </rPh>
    <rPh sb="13" eb="15">
      <t>カイゼン</t>
    </rPh>
    <rPh sb="15" eb="16">
      <t>ガク</t>
    </rPh>
    <phoneticPr fontId="6"/>
  </si>
  <si>
    <t>c</t>
    <phoneticPr fontId="6"/>
  </si>
  <si>
    <t>（以下、加算残額が生じた場合のみ記入）</t>
    <rPh sb="1" eb="3">
      <t>イカ</t>
    </rPh>
    <rPh sb="4" eb="6">
      <t>カサン</t>
    </rPh>
    <rPh sb="6" eb="8">
      <t>ザンガク</t>
    </rPh>
    <rPh sb="9" eb="10">
      <t>ショウ</t>
    </rPh>
    <rPh sb="12" eb="14">
      <t>バアイ</t>
    </rPh>
    <rPh sb="16" eb="18">
      <t>キニュウ</t>
    </rPh>
    <phoneticPr fontId="6"/>
  </si>
  <si>
    <t>加算Ⅱ新規事由</t>
    <rPh sb="0" eb="2">
      <t>カサン</t>
    </rPh>
    <rPh sb="3" eb="5">
      <t>シンキ</t>
    </rPh>
    <rPh sb="5" eb="7">
      <t>ジユウ</t>
    </rPh>
    <phoneticPr fontId="6"/>
  </si>
  <si>
    <t>円</t>
    <rPh sb="0" eb="1">
      <t>エン</t>
    </rPh>
    <phoneticPr fontId="6"/>
  </si>
  <si>
    <t>ヶ月</t>
  </si>
  <si>
    <t>ア　</t>
    <phoneticPr fontId="6"/>
  </si>
  <si>
    <t>ア
　</t>
    <phoneticPr fontId="6"/>
  </si>
  <si>
    <t>加算残額に対応した賃金の支払い状況</t>
    <rPh sb="0" eb="2">
      <t>カサン</t>
    </rPh>
    <rPh sb="2" eb="4">
      <t>ザンガク</t>
    </rPh>
    <rPh sb="5" eb="7">
      <t>タイオウ</t>
    </rPh>
    <rPh sb="9" eb="11">
      <t>チンギン</t>
    </rPh>
    <rPh sb="12" eb="14">
      <t>シハラ</t>
    </rPh>
    <rPh sb="15" eb="17">
      <t>ジョウキョウ</t>
    </rPh>
    <phoneticPr fontId="6"/>
  </si>
  <si>
    <t>（１）加算前年度の加算残額に対応する賃金改善の状況（加算前年度の加算残額がある場合のみ記入））</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28">
      <t>カサン</t>
    </rPh>
    <rPh sb="28" eb="31">
      <t>ゼンネンド</t>
    </rPh>
    <rPh sb="32" eb="34">
      <t>カサン</t>
    </rPh>
    <rPh sb="34" eb="36">
      <t>ザンガク</t>
    </rPh>
    <rPh sb="39" eb="41">
      <t>バアイ</t>
    </rPh>
    <rPh sb="43" eb="45">
      <t>キニュウ</t>
    </rPh>
    <phoneticPr fontId="6"/>
  </si>
  <si>
    <t>支払った給与の項目</t>
    <rPh sb="0" eb="2">
      <t>シハラ</t>
    </rPh>
    <rPh sb="4" eb="6">
      <t>キュウヨ</t>
    </rPh>
    <rPh sb="5" eb="6">
      <t>シキュウ</t>
    </rPh>
    <rPh sb="7" eb="9">
      <t>コウモク</t>
    </rPh>
    <phoneticPr fontId="6"/>
  </si>
  <si>
    <t>加算前年度の加算残額に対応した支払い賃金額</t>
    <rPh sb="0" eb="2">
      <t>カサン</t>
    </rPh>
    <rPh sb="2" eb="5">
      <t>ゼンネンド</t>
    </rPh>
    <rPh sb="6" eb="8">
      <t>カサン</t>
    </rPh>
    <rPh sb="8" eb="10">
      <t>ザンガク</t>
    </rPh>
    <rPh sb="11" eb="13">
      <t>タイオウ</t>
    </rPh>
    <rPh sb="15" eb="17">
      <t>シハラ</t>
    </rPh>
    <rPh sb="18" eb="20">
      <t>チンギン</t>
    </rPh>
    <rPh sb="20" eb="21">
      <t>ガク</t>
    </rPh>
    <phoneticPr fontId="6"/>
  </si>
  <si>
    <t>加算前年度の加算残額に対応した賃金の支払い状況</t>
    <rPh sb="0" eb="2">
      <t>カサン</t>
    </rPh>
    <rPh sb="2" eb="5">
      <t>ゼンネンド</t>
    </rPh>
    <rPh sb="6" eb="8">
      <t>カサン</t>
    </rPh>
    <rPh sb="8" eb="10">
      <t>ザンガク</t>
    </rPh>
    <rPh sb="11" eb="13">
      <t>タイオウ</t>
    </rPh>
    <rPh sb="15" eb="17">
      <t>チンギン</t>
    </rPh>
    <rPh sb="18" eb="20">
      <t>シハラ</t>
    </rPh>
    <rPh sb="21" eb="23">
      <t>ジョウキョウ</t>
    </rPh>
    <phoneticPr fontId="6"/>
  </si>
  <si>
    <t>（以下、加算残額が生じた場合のみ記入）</t>
    <rPh sb="1" eb="3">
      <t>イカ</t>
    </rPh>
    <rPh sb="4" eb="6">
      <t>カサン</t>
    </rPh>
    <rPh sb="6" eb="8">
      <t>ザンガク</t>
    </rPh>
    <rPh sb="9" eb="10">
      <t>ショウ</t>
    </rPh>
    <rPh sb="12" eb="14">
      <t>バアイ</t>
    </rPh>
    <rPh sb="16" eb="18">
      <t>キニュウ</t>
    </rPh>
    <phoneticPr fontId="6"/>
  </si>
  <si>
    <t>加算前年度の加算残額</t>
    <rPh sb="0" eb="2">
      <t>カサン</t>
    </rPh>
    <rPh sb="2" eb="5">
      <t>ゼンネンド</t>
    </rPh>
    <rPh sb="6" eb="8">
      <t>カサン</t>
    </rPh>
    <rPh sb="8" eb="10">
      <t>ザンガク</t>
    </rPh>
    <phoneticPr fontId="6"/>
  </si>
  <si>
    <t xml:space="preserve">ウ
</t>
    <phoneticPr fontId="6"/>
  </si>
  <si>
    <t>平成　年度における賃金水準を適用した場合の賃金の総額（処遇改善等加算Ⅰによる賃金改善額を除く。）（＊公定価格における人件費の改定状況を踏まえた水準を含む。）</t>
    <phoneticPr fontId="6"/>
  </si>
  <si>
    <t>（法定福利費等の事業主負担増加額を含み、処遇改善等加算Ⅰによる賃金改善額を除く。）</t>
    <phoneticPr fontId="6"/>
  </si>
  <si>
    <t xml:space="preserve">イ
</t>
    <phoneticPr fontId="6"/>
  </si>
  <si>
    <t>加算前年度の加算残額に対応した支払い賃金額（法定福利費等の事業主負担増加額を含む）</t>
    <rPh sb="0" eb="2">
      <t>カサン</t>
    </rPh>
    <rPh sb="2" eb="5">
      <t>ゼンネンド</t>
    </rPh>
    <rPh sb="6" eb="8">
      <t>カサン</t>
    </rPh>
    <rPh sb="8" eb="10">
      <t>ザンガク</t>
    </rPh>
    <rPh sb="11" eb="13">
      <t>タイオウ</t>
    </rPh>
    <rPh sb="15" eb="17">
      <t>シハラ</t>
    </rPh>
    <rPh sb="18" eb="20">
      <t>チンギン</t>
    </rPh>
    <rPh sb="20" eb="21">
      <t>ガク</t>
    </rPh>
    <phoneticPr fontId="6"/>
  </si>
  <si>
    <t>施設・事業所名</t>
    <phoneticPr fontId="6"/>
  </si>
  <si>
    <t>賃金改善明細（職員別表）</t>
    <rPh sb="4" eb="6">
      <t>メイサイ</t>
    </rPh>
    <rPh sb="7" eb="9">
      <t>ショクイン</t>
    </rPh>
    <rPh sb="9" eb="10">
      <t>ベツ</t>
    </rPh>
    <rPh sb="10" eb="11">
      <t>ヒョウ</t>
    </rPh>
    <phoneticPr fontId="6"/>
  </si>
  <si>
    <t>No</t>
    <phoneticPr fontId="6"/>
  </si>
  <si>
    <t>職員名</t>
    <phoneticPr fontId="6"/>
  </si>
  <si>
    <t>改善実施有無</t>
    <phoneticPr fontId="6"/>
  </si>
  <si>
    <t>職種</t>
    <phoneticPr fontId="6"/>
  </si>
  <si>
    <t>法人役員との兼務</t>
    <phoneticPr fontId="6"/>
  </si>
  <si>
    <r>
      <t>基準年度における賃金水準を適用した場合の賃金</t>
    </r>
    <r>
      <rPr>
        <sz val="12"/>
        <rFont val="ＭＳ ゴシック"/>
        <family val="3"/>
        <charset val="128"/>
      </rPr>
      <t>※4</t>
    </r>
    <rPh sb="0" eb="2">
      <t>キジュン</t>
    </rPh>
    <rPh sb="2" eb="4">
      <t>ネンド</t>
    </rPh>
    <rPh sb="8" eb="10">
      <t>チンギン</t>
    </rPh>
    <rPh sb="10" eb="12">
      <t>スイジュン</t>
    </rPh>
    <rPh sb="13" eb="15">
      <t>テキヨウ</t>
    </rPh>
    <rPh sb="17" eb="19">
      <t>バアイ</t>
    </rPh>
    <rPh sb="20" eb="22">
      <t>チンギン</t>
    </rPh>
    <phoneticPr fontId="6"/>
  </si>
  <si>
    <r>
      <t>人件費の
改定状況   部分</t>
    </r>
    <r>
      <rPr>
        <sz val="12"/>
        <rFont val="ＭＳ ゴシック"/>
        <family val="3"/>
        <charset val="128"/>
      </rPr>
      <t>※5</t>
    </r>
    <r>
      <rPr>
        <sz val="14"/>
        <rFont val="ＭＳ ゴシック"/>
        <family val="3"/>
        <charset val="128"/>
      </rPr>
      <t xml:space="preserve">
⑤</t>
    </r>
    <rPh sb="0" eb="3">
      <t>ジンケンヒ</t>
    </rPh>
    <rPh sb="5" eb="7">
      <t>カイテイ</t>
    </rPh>
    <rPh sb="7" eb="9">
      <t>ジョウキョウ</t>
    </rPh>
    <rPh sb="12" eb="14">
      <t>ブブン</t>
    </rPh>
    <phoneticPr fontId="6"/>
  </si>
  <si>
    <t>計
⑥
（④＋⑤）</t>
    <rPh sb="0" eb="1">
      <t>ケイ</t>
    </rPh>
    <phoneticPr fontId="6"/>
  </si>
  <si>
    <r>
      <t xml:space="preserve">計
</t>
    </r>
    <r>
      <rPr>
        <sz val="12"/>
        <rFont val="ＭＳ ゴシック"/>
        <family val="3"/>
        <charset val="128"/>
      </rPr>
      <t>⑩
（⑦＋⑧＋⑨）</t>
    </r>
    <rPh sb="0" eb="1">
      <t>ケイ</t>
    </rPh>
    <phoneticPr fontId="6"/>
  </si>
  <si>
    <t>備考</t>
    <rPh sb="0" eb="2">
      <t>ビコウ</t>
    </rPh>
    <phoneticPr fontId="6"/>
  </si>
  <si>
    <t>基本給
①</t>
    <phoneticPr fontId="6"/>
  </si>
  <si>
    <t>手当
②</t>
    <rPh sb="0" eb="2">
      <t>テアテ</t>
    </rPh>
    <phoneticPr fontId="6"/>
  </si>
  <si>
    <t>賞与
（一時金）
③</t>
    <rPh sb="0" eb="2">
      <t>ショウヨ</t>
    </rPh>
    <phoneticPr fontId="6"/>
  </si>
  <si>
    <r>
      <t xml:space="preserve">小計
</t>
    </r>
    <r>
      <rPr>
        <sz val="12"/>
        <rFont val="ＭＳ ゴシック"/>
        <family val="3"/>
        <charset val="128"/>
      </rPr>
      <t>④
（①＋②＋③）</t>
    </r>
    <rPh sb="0" eb="2">
      <t>ショウケイ</t>
    </rPh>
    <phoneticPr fontId="6"/>
  </si>
  <si>
    <t>基本給
⑦</t>
    <phoneticPr fontId="6"/>
  </si>
  <si>
    <t>手当
⑧</t>
    <rPh sb="0" eb="2">
      <t>テアテ</t>
    </rPh>
    <phoneticPr fontId="6"/>
  </si>
  <si>
    <t>賞与
（一時金）
⑨</t>
    <rPh sb="0" eb="2">
      <t>ショウヨ</t>
    </rPh>
    <phoneticPr fontId="6"/>
  </si>
  <si>
    <t>総額</t>
    <rPh sb="0" eb="2">
      <t>ソウガク</t>
    </rPh>
    <phoneticPr fontId="6"/>
  </si>
  <si>
    <t>【記入における留意事項】</t>
    <phoneticPr fontId="6"/>
  </si>
  <si>
    <t>施設・事業所に現に勤務している職員全員（職種を問わず、非常勤を含む。）を記載すること。</t>
    <phoneticPr fontId="6"/>
  </si>
  <si>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6"/>
  </si>
  <si>
    <t>※1</t>
    <phoneticPr fontId="6"/>
  </si>
  <si>
    <t>※2　</t>
    <phoneticPr fontId="6"/>
  </si>
  <si>
    <t>「常勤」とは、原則として施設で定めた勤務時間（所定労働時間）の全てを勤務する者、又は１日６時間以上かつ20日以上勤務している者をいい、「非常勤」とは常勤以外の者をいう。</t>
    <phoneticPr fontId="6"/>
  </si>
  <si>
    <t>※3</t>
    <phoneticPr fontId="6"/>
  </si>
  <si>
    <t>常勤換算値について、常勤の者については1.0とし、非常勤の者については下記の算式によって得た値とする。</t>
    <rPh sb="0" eb="2">
      <t>ジョウキン</t>
    </rPh>
    <rPh sb="2" eb="4">
      <t>カンサン</t>
    </rPh>
    <rPh sb="4" eb="5">
      <t>チ</t>
    </rPh>
    <rPh sb="10" eb="12">
      <t>ジョウキン</t>
    </rPh>
    <rPh sb="13" eb="14">
      <t>モノ</t>
    </rPh>
    <rPh sb="25" eb="28">
      <t>ヒジョウキン</t>
    </rPh>
    <rPh sb="29" eb="30">
      <t>モノ</t>
    </rPh>
    <rPh sb="35" eb="37">
      <t>カキ</t>
    </rPh>
    <rPh sb="38" eb="40">
      <t>サンシキ</t>
    </rPh>
    <rPh sb="44" eb="45">
      <t>エ</t>
    </rPh>
    <rPh sb="46" eb="47">
      <t>アタイ</t>
    </rPh>
    <phoneticPr fontId="6"/>
  </si>
  <si>
    <t>算式　常勤以外の職員の１か月の勤務時間数の合計÷各施設・事業所の就業規則等で定めた常勤職員の１か月の勤務時間数＝常勤換算値</t>
    <rPh sb="0" eb="2">
      <t>サンシキ</t>
    </rPh>
    <rPh sb="3" eb="5">
      <t>ジョウキン</t>
    </rPh>
    <rPh sb="5" eb="7">
      <t>イガイ</t>
    </rPh>
    <rPh sb="8" eb="10">
      <t>ショクイン</t>
    </rPh>
    <rPh sb="13" eb="14">
      <t>ゲツ</t>
    </rPh>
    <rPh sb="15" eb="17">
      <t>キンム</t>
    </rPh>
    <rPh sb="17" eb="19">
      <t>ジカン</t>
    </rPh>
    <rPh sb="19" eb="20">
      <t>スウ</t>
    </rPh>
    <rPh sb="21" eb="23">
      <t>ゴウケイ</t>
    </rPh>
    <rPh sb="24" eb="27">
      <t>カクシセツ</t>
    </rPh>
    <rPh sb="28" eb="31">
      <t>ジギョウショ</t>
    </rPh>
    <rPh sb="32" eb="34">
      <t>シュウギョウ</t>
    </rPh>
    <rPh sb="34" eb="36">
      <t>キソク</t>
    </rPh>
    <rPh sb="36" eb="37">
      <t>トウ</t>
    </rPh>
    <rPh sb="38" eb="39">
      <t>サダ</t>
    </rPh>
    <rPh sb="41" eb="43">
      <t>ジョウキン</t>
    </rPh>
    <rPh sb="43" eb="45">
      <t>ショクイン</t>
    </rPh>
    <rPh sb="48" eb="49">
      <t>ゲツ</t>
    </rPh>
    <rPh sb="50" eb="52">
      <t>キンム</t>
    </rPh>
    <rPh sb="52" eb="54">
      <t>ジカン</t>
    </rPh>
    <rPh sb="54" eb="55">
      <t>スウ</t>
    </rPh>
    <rPh sb="56" eb="58">
      <t>ジョウキン</t>
    </rPh>
    <rPh sb="58" eb="60">
      <t>カンサン</t>
    </rPh>
    <rPh sb="60" eb="61">
      <t>チ</t>
    </rPh>
    <phoneticPr fontId="6"/>
  </si>
  <si>
    <t>※4</t>
    <phoneticPr fontId="6"/>
  </si>
  <si>
    <t>※5</t>
    <phoneticPr fontId="6"/>
  </si>
  <si>
    <t>人件費の改定状況部分については、施設の職員構成等を踏まえ、施設の判断で適切に配分を行った額を記入すること。</t>
    <phoneticPr fontId="6"/>
  </si>
  <si>
    <t>処遇改善等加算Ⅱによる賃金改善額</t>
    <rPh sb="0" eb="2">
      <t>ショグウ</t>
    </rPh>
    <rPh sb="2" eb="4">
      <t>カイゼン</t>
    </rPh>
    <rPh sb="4" eb="5">
      <t>トウ</t>
    </rPh>
    <rPh sb="5" eb="7">
      <t>カサン</t>
    </rPh>
    <rPh sb="11" eb="13">
      <t>チンギン</t>
    </rPh>
    <rPh sb="13" eb="15">
      <t>カイゼン</t>
    </rPh>
    <rPh sb="15" eb="16">
      <t>ガク</t>
    </rPh>
    <phoneticPr fontId="6"/>
  </si>
  <si>
    <t>③キャリア
パス要件※</t>
    <rPh sb="8" eb="10">
      <t>ヨウケン</t>
    </rPh>
    <phoneticPr fontId="6"/>
  </si>
  <si>
    <r>
      <t xml:space="preserve">　　　②賃金改善要件分
</t>
    </r>
    <r>
      <rPr>
        <sz val="9"/>
        <rFont val="HGｺﾞｼｯｸM"/>
        <family val="3"/>
        <charset val="128"/>
      </rPr>
      <t>※③が否の場合は、キャリアパス要件分の値を減じること。</t>
    </r>
    <rPh sb="4" eb="6">
      <t>チンギン</t>
    </rPh>
    <rPh sb="6" eb="8">
      <t>カイゼン</t>
    </rPh>
    <rPh sb="8" eb="10">
      <t>ヨウケン</t>
    </rPh>
    <rPh sb="10" eb="11">
      <t>ブン</t>
    </rPh>
    <rPh sb="15" eb="16">
      <t>イナ</t>
    </rPh>
    <rPh sb="17" eb="19">
      <t>バアイ</t>
    </rPh>
    <rPh sb="27" eb="29">
      <t>ヨウケン</t>
    </rPh>
    <rPh sb="29" eb="30">
      <t>ブン</t>
    </rPh>
    <rPh sb="31" eb="32">
      <t>アタイ</t>
    </rPh>
    <rPh sb="33" eb="34">
      <t>ゲン</t>
    </rPh>
    <phoneticPr fontId="6"/>
  </si>
  <si>
    <t>処遇改善等加算Ⅱを受ける場合は、「加算Ⅱ」を選択すること。</t>
    <phoneticPr fontId="6"/>
  </si>
  <si>
    <t>「否」の場合、②の割合から２％減じること。</t>
    <phoneticPr fontId="6"/>
  </si>
  <si>
    <t>前年度に賃金改善要件分を受けておらず、それ以前に賃金改善要件分を受けていた</t>
    <rPh sb="0" eb="3">
      <t>ゼンネンド</t>
    </rPh>
    <rPh sb="4" eb="6">
      <t>チンギン</t>
    </rPh>
    <rPh sb="6" eb="8">
      <t>カイゼン</t>
    </rPh>
    <rPh sb="8" eb="10">
      <t>ヨウケン</t>
    </rPh>
    <rPh sb="10" eb="11">
      <t>ブン</t>
    </rPh>
    <rPh sb="12" eb="13">
      <t>ウ</t>
    </rPh>
    <rPh sb="21" eb="23">
      <t>イゼン</t>
    </rPh>
    <rPh sb="24" eb="26">
      <t>チンギン</t>
    </rPh>
    <rPh sb="26" eb="28">
      <t>カイゼン</t>
    </rPh>
    <rPh sb="28" eb="30">
      <t>ヨウケン</t>
    </rPh>
    <rPh sb="30" eb="31">
      <t>ブン</t>
    </rPh>
    <rPh sb="32" eb="33">
      <t>ウ</t>
    </rPh>
    <phoneticPr fontId="6"/>
  </si>
  <si>
    <t>無</t>
    <rPh sb="0" eb="1">
      <t>ナシ</t>
    </rPh>
    <phoneticPr fontId="6"/>
  </si>
  <si>
    <t>〇</t>
    <phoneticPr fontId="6"/>
  </si>
  <si>
    <t>保育標準時間認定の子どもの有無</t>
    <rPh sb="0" eb="2">
      <t>ホイク</t>
    </rPh>
    <rPh sb="2" eb="4">
      <t>ヒョウジュン</t>
    </rPh>
    <rPh sb="4" eb="6">
      <t>ジカン</t>
    </rPh>
    <rPh sb="6" eb="8">
      <t>ニンテイ</t>
    </rPh>
    <rPh sb="9" eb="10">
      <t>コ</t>
    </rPh>
    <rPh sb="13" eb="15">
      <t>ウム</t>
    </rPh>
    <phoneticPr fontId="6"/>
  </si>
  <si>
    <t>※　⑥について家庭的保育事業及び居宅訪問型保育事業の場合はいずれかに「１」、他方に「０」を記入すること。</t>
    <rPh sb="7" eb="10">
      <t>カテイテキ</t>
    </rPh>
    <rPh sb="10" eb="12">
      <t>ホイク</t>
    </rPh>
    <rPh sb="12" eb="14">
      <t>ジギョウ</t>
    </rPh>
    <rPh sb="14" eb="15">
      <t>オヨ</t>
    </rPh>
    <rPh sb="16" eb="18">
      <t>キョタク</t>
    </rPh>
    <rPh sb="18" eb="20">
      <t>ホウモン</t>
    </rPh>
    <rPh sb="20" eb="21">
      <t>ガタ</t>
    </rPh>
    <rPh sb="21" eb="23">
      <t>ホイク</t>
    </rPh>
    <rPh sb="23" eb="25">
      <t>ジギョウ</t>
    </rPh>
    <rPh sb="26" eb="28">
      <t>バアイ</t>
    </rPh>
    <rPh sb="38" eb="40">
      <t>タホウ</t>
    </rPh>
    <rPh sb="45" eb="47">
      <t>キニュウ</t>
    </rPh>
    <phoneticPr fontId="6"/>
  </si>
  <si>
    <t>施設・事業所間で加算額の一部の配分を調整する場合の「加算実績額」については、調整による加算額の増減を反映した金額を記入すること。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8" eb="40">
      <t>チョウセイ</t>
    </rPh>
    <rPh sb="43" eb="45">
      <t>カサン</t>
    </rPh>
    <rPh sb="45" eb="46">
      <t>ガク</t>
    </rPh>
    <rPh sb="47" eb="49">
      <t>ゾウゲン</t>
    </rPh>
    <rPh sb="50" eb="52">
      <t>ハンエイ</t>
    </rPh>
    <rPh sb="54" eb="56">
      <t>キンガク</t>
    </rPh>
    <rPh sb="57" eb="59">
      <t>キニュウ</t>
    </rPh>
    <phoneticPr fontId="6"/>
  </si>
  <si>
    <t>加算残額に対応した賃金の支払い状況（予定）</t>
    <rPh sb="0" eb="2">
      <t>カサン</t>
    </rPh>
    <rPh sb="2" eb="4">
      <t>ザンガク</t>
    </rPh>
    <rPh sb="5" eb="7">
      <t>タイオウ</t>
    </rPh>
    <rPh sb="9" eb="11">
      <t>チンギン</t>
    </rPh>
    <rPh sb="12" eb="14">
      <t>シハラ</t>
    </rPh>
    <rPh sb="15" eb="17">
      <t>ジョウキョウ</t>
    </rPh>
    <rPh sb="18" eb="20">
      <t>ヨテイ</t>
    </rPh>
    <phoneticPr fontId="6"/>
  </si>
  <si>
    <t>※</t>
    <phoneticPr fontId="6"/>
  </si>
  <si>
    <t>「①欄の金額＞②欄の金額」となっている場合には、残る加算残額に対応する賃金の支払い予定についても③欄に記入し、当該賃金について速やかに支払うとともに、支払い後に改めて本様式による実績報告書を提出すること。</t>
    <rPh sb="2" eb="3">
      <t>ラン</t>
    </rPh>
    <rPh sb="4" eb="6">
      <t>キンガク</t>
    </rPh>
    <rPh sb="8" eb="9">
      <t>ラン</t>
    </rPh>
    <rPh sb="10" eb="12">
      <t>キンガク</t>
    </rPh>
    <rPh sb="19" eb="21">
      <t>バアイ</t>
    </rPh>
    <rPh sb="24" eb="25">
      <t>ノコ</t>
    </rPh>
    <rPh sb="26" eb="28">
      <t>カサン</t>
    </rPh>
    <rPh sb="28" eb="30">
      <t>ザンガク</t>
    </rPh>
    <rPh sb="31" eb="33">
      <t>タイオウ</t>
    </rPh>
    <rPh sb="35" eb="37">
      <t>チンギン</t>
    </rPh>
    <rPh sb="38" eb="40">
      <t>シハラ</t>
    </rPh>
    <rPh sb="41" eb="43">
      <t>ヨテイ</t>
    </rPh>
    <rPh sb="49" eb="50">
      <t>ラン</t>
    </rPh>
    <rPh sb="51" eb="53">
      <t>キニュウ</t>
    </rPh>
    <rPh sb="55" eb="57">
      <t>トウガイ</t>
    </rPh>
    <rPh sb="57" eb="59">
      <t>チンギン</t>
    </rPh>
    <rPh sb="63" eb="64">
      <t>スミ</t>
    </rPh>
    <rPh sb="67" eb="69">
      <t>シハラ</t>
    </rPh>
    <rPh sb="75" eb="77">
      <t>シハラ</t>
    </rPh>
    <rPh sb="78" eb="79">
      <t>ゴ</t>
    </rPh>
    <rPh sb="80" eb="81">
      <t>アラタ</t>
    </rPh>
    <rPh sb="83" eb="84">
      <t>ホン</t>
    </rPh>
    <rPh sb="84" eb="86">
      <t>ヨウシキ</t>
    </rPh>
    <rPh sb="89" eb="91">
      <t>ジッセキ</t>
    </rPh>
    <rPh sb="91" eb="94">
      <t>ホウコクショ</t>
    </rPh>
    <rPh sb="95" eb="97">
      <t>テイシュツ</t>
    </rPh>
    <phoneticPr fontId="6"/>
  </si>
  <si>
    <t>⑥</t>
    <phoneticPr fontId="6"/>
  </si>
  <si>
    <t>賃金改善を行った場合の賃金の総額</t>
    <phoneticPr fontId="6"/>
  </si>
  <si>
    <t>基準年度における賃金水準＊を適用した場合の賃金の総額（＊公定価格における人件費の改定状況を踏まえた水準を含む。）</t>
    <phoneticPr fontId="6"/>
  </si>
  <si>
    <t>イ</t>
    <phoneticPr fontId="6"/>
  </si>
  <si>
    <t>加算前年度の加算残額に対応する支払賃金</t>
    <phoneticPr fontId="6"/>
  </si>
  <si>
    <t xml:space="preserve">ウ
</t>
    <phoneticPr fontId="6"/>
  </si>
  <si>
    <t>賃金改善実績報告書（施設・事業所間の配分調整の状況）</t>
    <rPh sb="0" eb="2">
      <t>チンギン</t>
    </rPh>
    <rPh sb="2" eb="4">
      <t>カイゼン</t>
    </rPh>
    <rPh sb="4" eb="6">
      <t>ジッセキ</t>
    </rPh>
    <rPh sb="6" eb="9">
      <t>ホウコクショ</t>
    </rPh>
    <rPh sb="10" eb="12">
      <t>シセツ</t>
    </rPh>
    <rPh sb="13" eb="16">
      <t>ジギョウショ</t>
    </rPh>
    <rPh sb="16" eb="17">
      <t>カン</t>
    </rPh>
    <rPh sb="18" eb="20">
      <t>ハイブン</t>
    </rPh>
    <rPh sb="20" eb="22">
      <t>チョウセイ</t>
    </rPh>
    <rPh sb="23" eb="25">
      <t>ジョウキョウ</t>
    </rPh>
    <phoneticPr fontId="6"/>
  </si>
  <si>
    <t>令和元年度賃金改善実績報告書（処遇改善等加算Ⅰ）</t>
    <rPh sb="0" eb="2">
      <t>レイワ</t>
    </rPh>
    <rPh sb="2" eb="3">
      <t>ガン</t>
    </rPh>
    <rPh sb="3" eb="4">
      <t>ネン</t>
    </rPh>
    <rPh sb="4" eb="5">
      <t>ド</t>
    </rPh>
    <rPh sb="5" eb="7">
      <t>チンギン</t>
    </rPh>
    <rPh sb="7" eb="9">
      <t>カイゼン</t>
    </rPh>
    <rPh sb="9" eb="11">
      <t>ジッセキ</t>
    </rPh>
    <rPh sb="11" eb="14">
      <t>ホウコクショ</t>
    </rPh>
    <phoneticPr fontId="6"/>
  </si>
  <si>
    <t>③</t>
    <phoneticPr fontId="6"/>
  </si>
  <si>
    <t>　　記載例に従って、下記の表に記載すること（職名・職種・改善する給与項目、算出方法が同じ場合には、まとめて記載すること）。</t>
    <rPh sb="37" eb="39">
      <t>サンシュツ</t>
    </rPh>
    <rPh sb="39" eb="41">
      <t>ホウホウ</t>
    </rPh>
    <phoneticPr fontId="6"/>
  </si>
  <si>
    <t>（２）加算実績額</t>
    <rPh sb="3" eb="5">
      <t>カサン</t>
    </rPh>
    <rPh sb="5" eb="7">
      <t>ジッセキ</t>
    </rPh>
    <rPh sb="7" eb="8">
      <t>ガク</t>
    </rPh>
    <phoneticPr fontId="6"/>
  </si>
  <si>
    <t>①</t>
    <phoneticPr fontId="6"/>
  </si>
  <si>
    <t>（１）加算見込額</t>
    <rPh sb="3" eb="5">
      <t>カサン</t>
    </rPh>
    <rPh sb="5" eb="7">
      <t>ミコ</t>
    </rPh>
    <rPh sb="7" eb="8">
      <t>ガク</t>
    </rPh>
    <phoneticPr fontId="6"/>
  </si>
  <si>
    <t>（３）他施設・事業所への配分等について</t>
    <rPh sb="3" eb="6">
      <t>タシセツ</t>
    </rPh>
    <rPh sb="7" eb="10">
      <t>ジギョウショ</t>
    </rPh>
    <rPh sb="12" eb="14">
      <t>ハイブン</t>
    </rPh>
    <rPh sb="14" eb="15">
      <t>トウ</t>
    </rPh>
    <phoneticPr fontId="6"/>
  </si>
  <si>
    <t>受入見込額</t>
    <rPh sb="0" eb="1">
      <t>ウ</t>
    </rPh>
    <rPh sb="1" eb="2">
      <t>イ</t>
    </rPh>
    <rPh sb="2" eb="4">
      <t>ミコミ</t>
    </rPh>
    <rPh sb="4" eb="5">
      <t>ガク</t>
    </rPh>
    <phoneticPr fontId="6"/>
  </si>
  <si>
    <t>③</t>
    <phoneticPr fontId="6"/>
  </si>
  <si>
    <t>①</t>
    <phoneticPr fontId="6"/>
  </si>
  <si>
    <t>（４）他施設・事業所への配分等について</t>
    <rPh sb="3" eb="6">
      <t>タシセツ</t>
    </rPh>
    <rPh sb="7" eb="10">
      <t>ジギョウショ</t>
    </rPh>
    <rPh sb="12" eb="14">
      <t>ハイブン</t>
    </rPh>
    <rPh sb="14" eb="15">
      <t>トウ</t>
    </rPh>
    <phoneticPr fontId="6"/>
  </si>
  <si>
    <t>（５）加算実績額と賃金改善に要した費用の総額との差額について</t>
    <rPh sb="3" eb="5">
      <t>カサン</t>
    </rPh>
    <rPh sb="5" eb="8">
      <t>ジッセキガク</t>
    </rPh>
    <rPh sb="9" eb="11">
      <t>チンギン</t>
    </rPh>
    <rPh sb="11" eb="13">
      <t>カイゼン</t>
    </rPh>
    <rPh sb="14" eb="15">
      <t>ヨウ</t>
    </rPh>
    <rPh sb="17" eb="19">
      <t>ヒヨウ</t>
    </rPh>
    <rPh sb="20" eb="22">
      <t>ソウガク</t>
    </rPh>
    <rPh sb="24" eb="26">
      <t>サガク</t>
    </rPh>
    <phoneticPr fontId="6"/>
  </si>
  <si>
    <t>①</t>
    <phoneticPr fontId="6"/>
  </si>
  <si>
    <t>②</t>
    <phoneticPr fontId="6"/>
  </si>
  <si>
    <t>④</t>
    <phoneticPr fontId="6"/>
  </si>
  <si>
    <t>②</t>
    <phoneticPr fontId="6"/>
  </si>
  <si>
    <t>※私学助成を受けていた幼稚園が初めて加算Ⅰの賃金改善要件分の適用を受ける場合を除く。</t>
    <phoneticPr fontId="6"/>
  </si>
  <si>
    <t>ア（オ）①により算定された加算実績額</t>
    <phoneticPr fontId="6"/>
  </si>
  <si>
    <t>（３）教育・保育従事者に係る賃金改善実績</t>
    <rPh sb="3" eb="5">
      <t>キョウイク</t>
    </rPh>
    <rPh sb="6" eb="8">
      <t>ホイク</t>
    </rPh>
    <rPh sb="8" eb="11">
      <t>ジュウジシャ</t>
    </rPh>
    <rPh sb="12" eb="13">
      <t>カカ</t>
    </rPh>
    <rPh sb="14" eb="16">
      <t>チンギン</t>
    </rPh>
    <rPh sb="16" eb="18">
      <t>カイゼン</t>
    </rPh>
    <rPh sb="18" eb="20">
      <t>ジッセキ</t>
    </rPh>
    <phoneticPr fontId="6"/>
  </si>
  <si>
    <t>イ　非常勤職員</t>
    <rPh sb="2" eb="3">
      <t>ヒ</t>
    </rPh>
    <rPh sb="3" eb="5">
      <t>ジョウキン</t>
    </rPh>
    <rPh sb="5" eb="7">
      <t>ショクイン</t>
    </rPh>
    <phoneticPr fontId="6"/>
  </si>
  <si>
    <t>賃金改善の具体的な方法</t>
    <phoneticPr fontId="6"/>
  </si>
  <si>
    <t>（再掲）法定福利費等の事業主負担増加額</t>
    <rPh sb="1" eb="3">
      <t>サイケイ</t>
    </rPh>
    <phoneticPr fontId="6"/>
  </si>
  <si>
    <t>同一事業者が運営する全ての施設・事業所（特定教育・保育施設及び特定地域型保育事業所）について記入すること。</t>
    <phoneticPr fontId="6"/>
  </si>
  <si>
    <t>他事業所への拠出額
（円）</t>
    <rPh sb="0" eb="1">
      <t>ホカ</t>
    </rPh>
    <rPh sb="1" eb="4">
      <t>ジギョウショ</t>
    </rPh>
    <rPh sb="6" eb="8">
      <t>キョシュツ</t>
    </rPh>
    <rPh sb="8" eb="9">
      <t>ガク</t>
    </rPh>
    <rPh sb="11" eb="12">
      <t>エン</t>
    </rPh>
    <phoneticPr fontId="6"/>
  </si>
  <si>
    <t>他事業所からの受入額
（円）</t>
    <rPh sb="0" eb="1">
      <t>ホカ</t>
    </rPh>
    <rPh sb="1" eb="4">
      <t>ジギョウショ</t>
    </rPh>
    <rPh sb="7" eb="9">
      <t>ウケイレ</t>
    </rPh>
    <rPh sb="9" eb="10">
      <t>ガク</t>
    </rPh>
    <rPh sb="12" eb="13">
      <t>エン</t>
    </rPh>
    <phoneticPr fontId="6"/>
  </si>
  <si>
    <t>同一事業者内における拠出実績額・受入実績額一覧表</t>
    <rPh sb="0" eb="2">
      <t>ドウイツ</t>
    </rPh>
    <rPh sb="2" eb="5">
      <t>ジギョウシャ</t>
    </rPh>
    <rPh sb="5" eb="6">
      <t>ナイ</t>
    </rPh>
    <rPh sb="10" eb="12">
      <t>キョシュツ</t>
    </rPh>
    <rPh sb="12" eb="14">
      <t>ジッセキ</t>
    </rPh>
    <rPh sb="14" eb="15">
      <t>ガク</t>
    </rPh>
    <rPh sb="16" eb="18">
      <t>ウケイレ</t>
    </rPh>
    <rPh sb="18" eb="20">
      <t>ジッセキ</t>
    </rPh>
    <rPh sb="20" eb="21">
      <t>ガク</t>
    </rPh>
    <rPh sb="21" eb="23">
      <t>イチラン</t>
    </rPh>
    <rPh sb="23" eb="24">
      <t>ヒョウ</t>
    </rPh>
    <phoneticPr fontId="6"/>
  </si>
  <si>
    <t>加算Ⅰ新規事由なし</t>
    <rPh sb="0" eb="2">
      <t>カサン</t>
    </rPh>
    <rPh sb="3" eb="5">
      <t>シンキ</t>
    </rPh>
    <rPh sb="5" eb="7">
      <t>ジユウ</t>
    </rPh>
    <phoneticPr fontId="6"/>
  </si>
  <si>
    <t>加算Ⅰ新規事由あり</t>
    <rPh sb="0" eb="2">
      <t>カサン</t>
    </rPh>
    <rPh sb="3" eb="5">
      <t>シンキ</t>
    </rPh>
    <rPh sb="5" eb="7">
      <t>ジユウ</t>
    </rPh>
    <phoneticPr fontId="6"/>
  </si>
  <si>
    <t>加算Ⅰ新規事由の有無</t>
    <phoneticPr fontId="6"/>
  </si>
  <si>
    <t>加算Ⅱ新規事由の有無</t>
    <phoneticPr fontId="6"/>
  </si>
  <si>
    <t>加算Ⅱ新規事由あり</t>
    <phoneticPr fontId="6"/>
  </si>
  <si>
    <t>加算Ⅱ新規事由なし</t>
    <phoneticPr fontId="6"/>
  </si>
  <si>
    <t>賃金改善を行った場合の賃金※4</t>
    <rPh sb="0" eb="2">
      <t>チンギン</t>
    </rPh>
    <rPh sb="2" eb="4">
      <t>カイゼン</t>
    </rPh>
    <rPh sb="5" eb="6">
      <t>オコナ</t>
    </rPh>
    <rPh sb="8" eb="10">
      <t>バアイ</t>
    </rPh>
    <rPh sb="11" eb="13">
      <t>チンギン</t>
    </rPh>
    <phoneticPr fontId="6"/>
  </si>
  <si>
    <t>※6</t>
    <phoneticPr fontId="6"/>
  </si>
  <si>
    <t>施設・事業所名</t>
    <phoneticPr fontId="6"/>
  </si>
  <si>
    <t>施設・事業所名</t>
    <phoneticPr fontId="6"/>
  </si>
  <si>
    <t>賃金改善を行った場合の賃金の総額（処遇改善等加算Ⅰによる賃金改善額を除く。）</t>
    <rPh sb="28" eb="30">
      <t>チンギン</t>
    </rPh>
    <rPh sb="30" eb="32">
      <t>カイゼン</t>
    </rPh>
    <rPh sb="32" eb="33">
      <t>ガク</t>
    </rPh>
    <phoneticPr fontId="6"/>
  </si>
  <si>
    <t>アのうち、加算前年度の加算残額に対応した支払い賃金額（法定福利費等の事業主負担増加額を含む。）</t>
    <phoneticPr fontId="6"/>
  </si>
  <si>
    <t>※　別紙様式７（添付書類）の「同一事業者内における拠出実績額・受入実績額一覧表」を添付すること。</t>
    <rPh sb="27" eb="29">
      <t>ジッセキ</t>
    </rPh>
    <rPh sb="41" eb="43">
      <t>テンプ</t>
    </rPh>
    <phoneticPr fontId="6"/>
  </si>
  <si>
    <t>施設・事業所名</t>
    <phoneticPr fontId="6"/>
  </si>
  <si>
    <t>施設・事業所名</t>
    <phoneticPr fontId="6"/>
  </si>
  <si>
    <t>（６）副主任保育士等に係る賃金改善について（内訳）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6"/>
  </si>
  <si>
    <t>（７）職務分野別リーダー等に係る賃金改善について（内訳）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6"/>
  </si>
  <si>
    <t>加算実績額（千円未満の端数は切り捨て）（※）</t>
    <rPh sb="0" eb="2">
      <t>カサン</t>
    </rPh>
    <rPh sb="2" eb="4">
      <t>ジッセキ</t>
    </rPh>
    <rPh sb="4" eb="5">
      <t>ガク</t>
    </rPh>
    <phoneticPr fontId="6"/>
  </si>
  <si>
    <t>賃金改善等実績総額（②＋⑨）（千円未満の端数は切り捨て）</t>
    <rPh sb="0" eb="2">
      <t>チンギン</t>
    </rPh>
    <rPh sb="2" eb="4">
      <t>カイゼン</t>
    </rPh>
    <rPh sb="4" eb="5">
      <t>トウ</t>
    </rPh>
    <rPh sb="5" eb="7">
      <t>ジッセキ</t>
    </rPh>
    <rPh sb="7" eb="9">
      <t>ソウガク</t>
    </rPh>
    <phoneticPr fontId="6"/>
  </si>
  <si>
    <t>（４）他施設との配分調整について</t>
    <rPh sb="3" eb="6">
      <t>タシセツ</t>
    </rPh>
    <rPh sb="8" eb="10">
      <t>ハイブン</t>
    </rPh>
    <rPh sb="10" eb="12">
      <t>チョウセイ</t>
    </rPh>
    <phoneticPr fontId="6"/>
  </si>
  <si>
    <t>拠出実績額</t>
    <rPh sb="0" eb="2">
      <t>キョシュツ</t>
    </rPh>
    <rPh sb="2" eb="4">
      <t>ジッセキ</t>
    </rPh>
    <rPh sb="4" eb="5">
      <t>ガク</t>
    </rPh>
    <phoneticPr fontId="6"/>
  </si>
  <si>
    <t>受入実績額</t>
    <rPh sb="0" eb="1">
      <t>ウ</t>
    </rPh>
    <rPh sb="1" eb="2">
      <t>イ</t>
    </rPh>
    <rPh sb="2" eb="4">
      <t>ジッセキ</t>
    </rPh>
    <rPh sb="4" eb="5">
      <t>ガク</t>
    </rPh>
    <phoneticPr fontId="6"/>
  </si>
  <si>
    <t>令和元年度賃金改善実績報告書（処遇改善等加算Ⅱ）</t>
    <rPh sb="0" eb="2">
      <t>レイワ</t>
    </rPh>
    <rPh sb="2" eb="3">
      <t>ガン</t>
    </rPh>
    <rPh sb="3" eb="4">
      <t>ネン</t>
    </rPh>
    <rPh sb="4" eb="5">
      <t>ド</t>
    </rPh>
    <rPh sb="5" eb="7">
      <t>チンギン</t>
    </rPh>
    <rPh sb="7" eb="9">
      <t>カイゼン</t>
    </rPh>
    <rPh sb="9" eb="11">
      <t>ジッセキ</t>
    </rPh>
    <rPh sb="11" eb="14">
      <t>ホウコクショ</t>
    </rPh>
    <rPh sb="15" eb="17">
      <t>ショグウ</t>
    </rPh>
    <rPh sb="17" eb="19">
      <t>カイゼン</t>
    </rPh>
    <rPh sb="19" eb="20">
      <t>トウ</t>
    </rPh>
    <rPh sb="20" eb="22">
      <t>カサン</t>
    </rPh>
    <phoneticPr fontId="6"/>
  </si>
  <si>
    <t>加算見込額（千円未満の端数は切り捨て）（※1）</t>
    <rPh sb="0" eb="2">
      <t>カサン</t>
    </rPh>
    <rPh sb="2" eb="4">
      <t>ミコ</t>
    </rPh>
    <rPh sb="4" eb="5">
      <t>ガク</t>
    </rPh>
    <phoneticPr fontId="6"/>
  </si>
  <si>
    <t>特定加算見込額（千円未満の端数は切り捨て）（※1）</t>
    <rPh sb="0" eb="2">
      <t>トクテイ</t>
    </rPh>
    <rPh sb="2" eb="4">
      <t>カサン</t>
    </rPh>
    <rPh sb="4" eb="6">
      <t>ミコ</t>
    </rPh>
    <rPh sb="6" eb="7">
      <t>ガク</t>
    </rPh>
    <phoneticPr fontId="6"/>
  </si>
  <si>
    <t>原則、賃金改善額（Ｂ）は、加算額（Ａ）以上であることが必要だが、法定福利費の事業主負担増加額が少ないことにより、Ａの額を下回ることは差し支えない。その場合、その差額については、別途、職員の処遇改善に充てること。</t>
    <rPh sb="3" eb="5">
      <t>チンギン</t>
    </rPh>
    <rPh sb="5" eb="7">
      <t>カイゼン</t>
    </rPh>
    <rPh sb="13" eb="15">
      <t>カサン</t>
    </rPh>
    <phoneticPr fontId="6"/>
  </si>
  <si>
    <t>賃金改善を行った場合の支払賃金※6</t>
    <rPh sb="0" eb="2">
      <t>チンギン</t>
    </rPh>
    <rPh sb="2" eb="4">
      <t>カイゼン</t>
    </rPh>
    <rPh sb="5" eb="6">
      <t>オコナ</t>
    </rPh>
    <rPh sb="8" eb="10">
      <t>バアイ</t>
    </rPh>
    <rPh sb="11" eb="13">
      <t>シハラ</t>
    </rPh>
    <rPh sb="13" eb="15">
      <t>チンギン</t>
    </rPh>
    <phoneticPr fontId="6"/>
  </si>
  <si>
    <t>支払った（支払う予定の）給与の項目</t>
    <rPh sb="0" eb="2">
      <t>シハラ</t>
    </rPh>
    <rPh sb="5" eb="7">
      <t>シハラ</t>
    </rPh>
    <rPh sb="8" eb="10">
      <t>ヨテイ</t>
    </rPh>
    <rPh sb="12" eb="14">
      <t>キュウヨ</t>
    </rPh>
    <rPh sb="15" eb="17">
      <t>コウモク</t>
    </rPh>
    <phoneticPr fontId="6"/>
  </si>
  <si>
    <t>注１：「施設型給付費等に係る処遇改善等加算について」（平成27年3月31日　府政共生第349号、</t>
    <rPh sb="0" eb="1">
      <t>チュウ</t>
    </rPh>
    <phoneticPr fontId="6"/>
  </si>
  <si>
    <t>26文科初第1463号、雇児発0331第10号 以下「旧処遇改善等加算通知」という）Ⅵ１（２）</t>
    <rPh sb="27" eb="28">
      <t>キュウ</t>
    </rPh>
    <phoneticPr fontId="6"/>
  </si>
  <si>
    <t>注２：旧処遇改善等加算通知Ⅵ１（２）ア（ク）による配分調整後の加算実績額</t>
    <rPh sb="0" eb="1">
      <t>チュウ</t>
    </rPh>
    <rPh sb="3" eb="4">
      <t>キュウ</t>
    </rPh>
    <rPh sb="25" eb="27">
      <t>ハイブン</t>
    </rPh>
    <rPh sb="27" eb="30">
      <t>チョウセイゴ</t>
    </rPh>
    <rPh sb="31" eb="33">
      <t>カサン</t>
    </rPh>
    <rPh sb="33" eb="36">
      <t>ジッセキガク</t>
    </rPh>
    <phoneticPr fontId="6"/>
  </si>
  <si>
    <t>経験年数については、「施設型給付費等に係る処遇改善等加算について」（平成27年3月31日　府政共生第349号、26文科初第1463号、雇児発0331第10号 以下「旧処遇改善等加算通知」という）Ⅵ１（１）（ウ）によるものとする。</t>
    <rPh sb="82" eb="83">
      <t>キュウ</t>
    </rPh>
    <phoneticPr fontId="6"/>
  </si>
  <si>
    <r>
      <t>対象職員（実人員）</t>
    </r>
    <r>
      <rPr>
        <sz val="10"/>
        <rFont val="HGｺﾞｼｯｸM"/>
        <family val="3"/>
        <charset val="128"/>
      </rPr>
      <t xml:space="preserve">
（(２)②の期間における延べ人数(人月)）</t>
    </r>
    <rPh sb="0" eb="2">
      <t>タイショウ</t>
    </rPh>
    <rPh sb="2" eb="4">
      <t>ショクイン</t>
    </rPh>
    <rPh sb="5" eb="8">
      <t>ジツジンイン</t>
    </rPh>
    <rPh sb="16" eb="18">
      <t>キカン</t>
    </rPh>
    <rPh sb="22" eb="23">
      <t>ノ</t>
    </rPh>
    <rPh sb="24" eb="26">
      <t>ニンズウ</t>
    </rPh>
    <rPh sb="27" eb="28">
      <t>ヒト</t>
    </rPh>
    <rPh sb="28" eb="29">
      <t>ツキ</t>
    </rPh>
    <phoneticPr fontId="6"/>
  </si>
  <si>
    <r>
      <t>賃金改善を実施した職員（実人員）</t>
    </r>
    <r>
      <rPr>
        <sz val="10"/>
        <rFont val="HGｺﾞｼｯｸM"/>
        <family val="3"/>
        <charset val="128"/>
      </rPr>
      <t xml:space="preserve">
（(２)②の期間における延べ人数(人月)）</t>
    </r>
    <rPh sb="0" eb="2">
      <t>チンギン</t>
    </rPh>
    <rPh sb="2" eb="4">
      <t>カイゼン</t>
    </rPh>
    <rPh sb="5" eb="7">
      <t>ジッシ</t>
    </rPh>
    <rPh sb="9" eb="11">
      <t>ショクイン</t>
    </rPh>
    <rPh sb="12" eb="15">
      <t>ジツジンイン</t>
    </rPh>
    <rPh sb="23" eb="25">
      <t>キカン</t>
    </rPh>
    <rPh sb="29" eb="30">
      <t>ノ</t>
    </rPh>
    <rPh sb="31" eb="33">
      <t>ニンズウ</t>
    </rPh>
    <rPh sb="34" eb="35">
      <t>ヒト</t>
    </rPh>
    <rPh sb="35" eb="36">
      <t>ツキ</t>
    </rPh>
    <phoneticPr fontId="6"/>
  </si>
  <si>
    <r>
      <t>対象職員（常勤換算数）</t>
    </r>
    <r>
      <rPr>
        <sz val="10"/>
        <rFont val="HGｺﾞｼｯｸM"/>
        <family val="3"/>
        <charset val="128"/>
      </rPr>
      <t xml:space="preserve">
（(２)②の期間における延べ人数(人月)）</t>
    </r>
    <rPh sb="0" eb="2">
      <t>タイショウ</t>
    </rPh>
    <rPh sb="2" eb="4">
      <t>ショクイン</t>
    </rPh>
    <rPh sb="5" eb="7">
      <t>ジョウキン</t>
    </rPh>
    <rPh sb="7" eb="9">
      <t>カンサン</t>
    </rPh>
    <rPh sb="9" eb="10">
      <t>スウ</t>
    </rPh>
    <rPh sb="18" eb="20">
      <t>キカン</t>
    </rPh>
    <rPh sb="24" eb="25">
      <t>ノ</t>
    </rPh>
    <rPh sb="26" eb="28">
      <t>ニンズウ</t>
    </rPh>
    <rPh sb="29" eb="30">
      <t>ヒト</t>
    </rPh>
    <rPh sb="30" eb="31">
      <t>ツキ</t>
    </rPh>
    <phoneticPr fontId="6"/>
  </si>
  <si>
    <r>
      <t xml:space="preserve">賃金改善を実施した職員（常勤換算数）
</t>
    </r>
    <r>
      <rPr>
        <sz val="10"/>
        <rFont val="HGｺﾞｼｯｸM"/>
        <family val="3"/>
        <charset val="128"/>
      </rPr>
      <t>（(２)②の期間における延べ人数(人月)）</t>
    </r>
    <rPh sb="0" eb="2">
      <t>チンギン</t>
    </rPh>
    <rPh sb="2" eb="4">
      <t>カイゼン</t>
    </rPh>
    <rPh sb="5" eb="7">
      <t>ジッシ</t>
    </rPh>
    <rPh sb="9" eb="11">
      <t>ショクイン</t>
    </rPh>
    <rPh sb="12" eb="14">
      <t>ジョウキン</t>
    </rPh>
    <rPh sb="14" eb="16">
      <t>カンサン</t>
    </rPh>
    <rPh sb="16" eb="17">
      <t>スウ</t>
    </rPh>
    <rPh sb="25" eb="27">
      <t>キカン</t>
    </rPh>
    <rPh sb="31" eb="32">
      <t>ノ</t>
    </rPh>
    <rPh sb="33" eb="35">
      <t>ニンズウ</t>
    </rPh>
    <rPh sb="36" eb="37">
      <t>ヒト</t>
    </rPh>
    <rPh sb="37" eb="38">
      <t>ツキ</t>
    </rPh>
    <phoneticPr fontId="6"/>
  </si>
  <si>
    <r>
      <t>支給した賃金総額</t>
    </r>
    <r>
      <rPr>
        <sz val="10"/>
        <rFont val="HGｺﾞｼｯｸM"/>
        <family val="3"/>
        <charset val="128"/>
      </rPr>
      <t xml:space="preserve">
（(２)②の期間における総額）</t>
    </r>
    <rPh sb="0" eb="2">
      <t>シキュウ</t>
    </rPh>
    <rPh sb="4" eb="6">
      <t>チンギン</t>
    </rPh>
    <rPh sb="6" eb="8">
      <t>ソウガク</t>
    </rPh>
    <rPh sb="15" eb="17">
      <t>キカン</t>
    </rPh>
    <rPh sb="21" eb="23">
      <t>ソウガク</t>
    </rPh>
    <phoneticPr fontId="6"/>
  </si>
  <si>
    <t>加算見込額（千円未満の端数は切り捨て）（※2）</t>
    <rPh sb="0" eb="2">
      <t>カサン</t>
    </rPh>
    <rPh sb="2" eb="4">
      <t>ミコ</t>
    </rPh>
    <rPh sb="4" eb="5">
      <t>ガク</t>
    </rPh>
    <phoneticPr fontId="6"/>
  </si>
  <si>
    <t>（２）賃金改善等見込総額</t>
    <rPh sb="3" eb="5">
      <t>チンギン</t>
    </rPh>
    <rPh sb="5" eb="7">
      <t>カイゼン</t>
    </rPh>
    <rPh sb="7" eb="8">
      <t>トウ</t>
    </rPh>
    <rPh sb="8" eb="10">
      <t>ミコ</t>
    </rPh>
    <rPh sb="10" eb="12">
      <t>ソウガク</t>
    </rPh>
    <phoneticPr fontId="6"/>
  </si>
  <si>
    <t>賃金改善等見込総額（②＋⑨）（千円未満の端数は切り捨て）</t>
    <rPh sb="0" eb="2">
      <t>チンギン</t>
    </rPh>
    <rPh sb="2" eb="4">
      <t>カイゼン</t>
    </rPh>
    <rPh sb="4" eb="5">
      <t>トウ</t>
    </rPh>
    <rPh sb="5" eb="7">
      <t>ミコ</t>
    </rPh>
    <rPh sb="7" eb="9">
      <t>ソウガク</t>
    </rPh>
    <phoneticPr fontId="6"/>
  </si>
  <si>
    <t>賃金改善等見込総額【（２）①】</t>
    <rPh sb="0" eb="2">
      <t>チンギン</t>
    </rPh>
    <rPh sb="2" eb="4">
      <t>カイゼン</t>
    </rPh>
    <rPh sb="8" eb="9">
      <t>ガク</t>
    </rPh>
    <phoneticPr fontId="6"/>
  </si>
  <si>
    <t>　ｃ　ａ及びｂについて就業規則等の明確な根拠規定を書面で整備し、全ての職員に周知している。</t>
    <rPh sb="4" eb="5">
      <t>オヨ</t>
    </rPh>
    <rPh sb="11" eb="13">
      <t>シュウギョウ</t>
    </rPh>
    <rPh sb="13" eb="15">
      <t>キソク</t>
    </rPh>
    <rPh sb="15" eb="16">
      <t>トウ</t>
    </rPh>
    <rPh sb="17" eb="19">
      <t>メイカク</t>
    </rPh>
    <rPh sb="20" eb="22">
      <t>コンキョ</t>
    </rPh>
    <rPh sb="22" eb="24">
      <t>キテイ</t>
    </rPh>
    <rPh sb="25" eb="27">
      <t>ショメン</t>
    </rPh>
    <rPh sb="28" eb="30">
      <t>セイビ</t>
    </rPh>
    <rPh sb="32" eb="33">
      <t>スベ</t>
    </rPh>
    <rPh sb="35" eb="37">
      <t>ショクイン</t>
    </rPh>
    <rPh sb="38" eb="40">
      <t>シュウチ</t>
    </rPh>
    <phoneticPr fontId="6"/>
  </si>
  <si>
    <t>賃金要件分の加算率が前年度よりも増加する場合又は私学助成を受けていた幼稚園が初めて加算Ⅰの賃金改善要件分の適用を受ける場合（ａ）</t>
    <rPh sb="0" eb="2">
      <t>チンギン</t>
    </rPh>
    <rPh sb="2" eb="4">
      <t>ヨウケン</t>
    </rPh>
    <rPh sb="4" eb="5">
      <t>ブン</t>
    </rPh>
    <rPh sb="6" eb="8">
      <t>カサン</t>
    </rPh>
    <rPh sb="8" eb="9">
      <t>リツ</t>
    </rPh>
    <rPh sb="10" eb="13">
      <t>ゼンネンド</t>
    </rPh>
    <rPh sb="16" eb="18">
      <t>ゾウカ</t>
    </rPh>
    <rPh sb="20" eb="22">
      <t>バアイ</t>
    </rPh>
    <rPh sb="22" eb="23">
      <t>マタ</t>
    </rPh>
    <phoneticPr fontId="6"/>
  </si>
  <si>
    <r>
      <t>場合（ｂ－１）</t>
    </r>
    <r>
      <rPr>
        <vertAlign val="superscript"/>
        <sz val="10"/>
        <rFont val="HGｺﾞｼｯｸM"/>
        <family val="3"/>
        <charset val="128"/>
      </rPr>
      <t>※</t>
    </r>
    <phoneticPr fontId="6"/>
  </si>
  <si>
    <r>
      <t>初めて賃金改善要件分を受ける（ｂ－２）</t>
    </r>
    <r>
      <rPr>
        <vertAlign val="superscript"/>
        <sz val="10"/>
        <rFont val="HGｺﾞｼｯｸM"/>
        <family val="3"/>
        <charset val="128"/>
      </rPr>
      <t>※</t>
    </r>
    <rPh sb="0" eb="1">
      <t>ハジ</t>
    </rPh>
    <rPh sb="3" eb="5">
      <t>チンギン</t>
    </rPh>
    <rPh sb="5" eb="7">
      <t>カイゼン</t>
    </rPh>
    <rPh sb="7" eb="9">
      <t>ヨウケン</t>
    </rPh>
    <rPh sb="9" eb="10">
      <t>ブン</t>
    </rPh>
    <rPh sb="11" eb="12">
      <t>ウ</t>
    </rPh>
    <phoneticPr fontId="6"/>
  </si>
  <si>
    <t>（３）職員１人当たりの平均経験年数の算定</t>
    <rPh sb="3" eb="5">
      <t>ショクイン</t>
    </rPh>
    <rPh sb="6" eb="7">
      <t>ニン</t>
    </rPh>
    <rPh sb="7" eb="8">
      <t>ア</t>
    </rPh>
    <rPh sb="11" eb="13">
      <t>ヘイキン</t>
    </rPh>
    <rPh sb="13" eb="15">
      <t>ケイケン</t>
    </rPh>
    <rPh sb="15" eb="17">
      <t>ネンスウ</t>
    </rPh>
    <rPh sb="18" eb="20">
      <t>サンテイ</t>
    </rPh>
    <phoneticPr fontId="26"/>
  </si>
  <si>
    <r>
      <t>職員１人当たりの平均経験年数
（</t>
    </r>
    <r>
      <rPr>
        <sz val="10"/>
        <rFont val="HGｺﾞｼｯｸM"/>
        <family val="3"/>
        <charset val="128"/>
      </rPr>
      <t>Ｃ＝Ｂ÷Ａ）</t>
    </r>
    <rPh sb="0" eb="1">
      <t>ショク</t>
    </rPh>
    <rPh sb="1" eb="2">
      <t>イン</t>
    </rPh>
    <rPh sb="3" eb="4">
      <t>ニン</t>
    </rPh>
    <rPh sb="4" eb="5">
      <t>ア</t>
    </rPh>
    <rPh sb="8" eb="10">
      <t>ヘイキン</t>
    </rPh>
    <rPh sb="10" eb="12">
      <t>ケイケン</t>
    </rPh>
    <rPh sb="12" eb="14">
      <t>ネンスウ</t>
    </rPh>
    <phoneticPr fontId="6"/>
  </si>
  <si>
    <t>※３　平均経験年数は、６か月以上の端数は１年とし、６か月未満の端数は切り捨てとする。</t>
    <rPh sb="5" eb="7">
      <t>ケイケン</t>
    </rPh>
    <phoneticPr fontId="6"/>
  </si>
  <si>
    <t>100分の20地域</t>
    <rPh sb="3" eb="4">
      <t>ブン</t>
    </rPh>
    <rPh sb="7" eb="9">
      <t>チイキ</t>
    </rPh>
    <phoneticPr fontId="6"/>
  </si>
  <si>
    <t>100分の16地域</t>
    <rPh sb="3" eb="4">
      <t>ブン</t>
    </rPh>
    <rPh sb="7" eb="9">
      <t>チイキ</t>
    </rPh>
    <phoneticPr fontId="6"/>
  </si>
  <si>
    <t>100分の15地域</t>
    <rPh sb="3" eb="4">
      <t>ブン</t>
    </rPh>
    <rPh sb="7" eb="9">
      <t>チイキ</t>
    </rPh>
    <phoneticPr fontId="6"/>
  </si>
  <si>
    <t>100分の12地域</t>
    <rPh sb="3" eb="4">
      <t>ブン</t>
    </rPh>
    <rPh sb="7" eb="9">
      <t>チイキ</t>
    </rPh>
    <phoneticPr fontId="6"/>
  </si>
  <si>
    <t>100分の10地域</t>
    <rPh sb="3" eb="4">
      <t>ブン</t>
    </rPh>
    <rPh sb="7" eb="9">
      <t>チイキ</t>
    </rPh>
    <phoneticPr fontId="6"/>
  </si>
  <si>
    <t>100分の6地域</t>
    <rPh sb="3" eb="4">
      <t>ブン</t>
    </rPh>
    <rPh sb="6" eb="8">
      <t>チイキ</t>
    </rPh>
    <phoneticPr fontId="6"/>
  </si>
  <si>
    <t>100分の3地域</t>
    <rPh sb="3" eb="4">
      <t>ブン</t>
    </rPh>
    <rPh sb="6" eb="8">
      <t>チイキ</t>
    </rPh>
    <phoneticPr fontId="6"/>
  </si>
  <si>
    <t>その他地域</t>
    <phoneticPr fontId="6"/>
  </si>
  <si>
    <t>（４）教育・保育従事者以外に係る賃金改善実績</t>
    <rPh sb="3" eb="5">
      <t>キョウイク</t>
    </rPh>
    <rPh sb="6" eb="8">
      <t>ホイク</t>
    </rPh>
    <rPh sb="8" eb="11">
      <t>ジュウジシャ</t>
    </rPh>
    <rPh sb="11" eb="13">
      <t>イガイ</t>
    </rPh>
    <rPh sb="14" eb="15">
      <t>カカ</t>
    </rPh>
    <rPh sb="16" eb="18">
      <t>チンギン</t>
    </rPh>
    <rPh sb="18" eb="20">
      <t>カイゼン</t>
    </rPh>
    <rPh sb="20" eb="22">
      <t>ジッセキ</t>
    </rPh>
    <phoneticPr fontId="6"/>
  </si>
  <si>
    <t>「平成28 年度における処遇改善等加算の取扱いについて」（平成28年6月17日付け内閣府子ども子育て本部参事官（子ども・子育て支援担当）・文部科学省初等中等教育局幼児教育課・厚生労働省雇用均等・児童家庭局保育課）の３．①の簡便な方法を用いて算出を行う場合においては、（３）・（４）の内容をまとめて（３）アに記載することが可能である。</t>
    <phoneticPr fontId="6"/>
  </si>
  <si>
    <t>簡便な方法を用いて算出を行い、（３）アにまとめて記載している場合は、右の四角にチェックを付けること。</t>
    <rPh sb="0" eb="2">
      <t>カンベン</t>
    </rPh>
    <rPh sb="3" eb="5">
      <t>ホウホウ</t>
    </rPh>
    <rPh sb="6" eb="7">
      <t>モチ</t>
    </rPh>
    <rPh sb="9" eb="11">
      <t>サンシュツ</t>
    </rPh>
    <rPh sb="12" eb="13">
      <t>オコナ</t>
    </rPh>
    <rPh sb="24" eb="26">
      <t>キサイ</t>
    </rPh>
    <rPh sb="30" eb="32">
      <t>バアイ</t>
    </rPh>
    <rPh sb="34" eb="35">
      <t>ミギ</t>
    </rPh>
    <rPh sb="36" eb="38">
      <t>シカク</t>
    </rPh>
    <rPh sb="44" eb="45">
      <t>ツ</t>
    </rPh>
    <phoneticPr fontId="6"/>
  </si>
  <si>
    <t>（２）賃金改善実績</t>
    <rPh sb="3" eb="5">
      <t>チンギン</t>
    </rPh>
    <rPh sb="5" eb="7">
      <t>カイゼン</t>
    </rPh>
    <rPh sb="7" eb="9">
      <t>ジッセキ</t>
    </rPh>
    <phoneticPr fontId="6"/>
  </si>
  <si>
    <t>賃金改善に要した費用の総額（アーイ―ウ）</t>
    <phoneticPr fontId="6"/>
  </si>
  <si>
    <t>加算残額（①ー③）</t>
    <rPh sb="0" eb="2">
      <t>カサン</t>
    </rPh>
    <rPh sb="2" eb="4">
      <t>ザンガク</t>
    </rPh>
    <phoneticPr fontId="6"/>
  </si>
  <si>
    <r>
      <t>支給した賃金総額（前年度の加算残額に対応する支払賃金を除いた金額）</t>
    </r>
    <r>
      <rPr>
        <sz val="10"/>
        <rFont val="HGｺﾞｼｯｸM"/>
        <family val="3"/>
        <charset val="128"/>
      </rPr>
      <t xml:space="preserve">
（(1)②の期間における総額）（⑤－⑥）</t>
    </r>
    <rPh sb="0" eb="2">
      <t>シキュウ</t>
    </rPh>
    <rPh sb="4" eb="6">
      <t>チンギン</t>
    </rPh>
    <rPh sb="6" eb="8">
      <t>ソウガク</t>
    </rPh>
    <rPh sb="9" eb="12">
      <t>ゼンネンド</t>
    </rPh>
    <rPh sb="13" eb="15">
      <t>カサン</t>
    </rPh>
    <rPh sb="15" eb="17">
      <t>ザンガク</t>
    </rPh>
    <rPh sb="18" eb="20">
      <t>タイオウ</t>
    </rPh>
    <rPh sb="22" eb="24">
      <t>シハライ</t>
    </rPh>
    <rPh sb="24" eb="26">
      <t>チンギン</t>
    </rPh>
    <rPh sb="27" eb="28">
      <t>ノゾ</t>
    </rPh>
    <rPh sb="30" eb="32">
      <t>キンガク</t>
    </rPh>
    <rPh sb="40" eb="42">
      <t>キカン</t>
    </rPh>
    <rPh sb="46" eb="48">
      <t>ソウガク</t>
    </rPh>
    <phoneticPr fontId="6"/>
  </si>
  <si>
    <r>
      <t xml:space="preserve">職員１人当り賃金月額
</t>
    </r>
    <r>
      <rPr>
        <sz val="10"/>
        <rFont val="HGｺﾞｼｯｸM"/>
        <family val="3"/>
        <charset val="128"/>
      </rPr>
      <t>（１円未満切り捨て）（⑦÷③）</t>
    </r>
    <rPh sb="0" eb="2">
      <t>ショクイン</t>
    </rPh>
    <rPh sb="3" eb="4">
      <t>ニン</t>
    </rPh>
    <rPh sb="4" eb="5">
      <t>ア</t>
    </rPh>
    <rPh sb="6" eb="8">
      <t>チンギン</t>
    </rPh>
    <rPh sb="8" eb="10">
      <t>ゲツガク</t>
    </rPh>
    <rPh sb="13" eb="14">
      <t>エン</t>
    </rPh>
    <rPh sb="14" eb="16">
      <t>ミマン</t>
    </rPh>
    <rPh sb="16" eb="17">
      <t>キ</t>
    </rPh>
    <rPh sb="18" eb="19">
      <t>ス</t>
    </rPh>
    <phoneticPr fontId="6"/>
  </si>
  <si>
    <t>賃金改善に要した費用の総額
（法定福利費等の事業主負担増加額及び処遇改善等加算Ⅱによる賃金改善額を除く。アにおいて同じ。）（アーイ）</t>
    <rPh sb="0" eb="2">
      <t>チンギン</t>
    </rPh>
    <rPh sb="2" eb="4">
      <t>カイゼン</t>
    </rPh>
    <rPh sb="5" eb="6">
      <t>ヨウ</t>
    </rPh>
    <rPh sb="8" eb="10">
      <t>ヒヨウ</t>
    </rPh>
    <rPh sb="11" eb="13">
      <t>ソウガク</t>
    </rPh>
    <rPh sb="15" eb="17">
      <t>ホウテイ</t>
    </rPh>
    <rPh sb="17" eb="20">
      <t>フクリヒ</t>
    </rPh>
    <rPh sb="20" eb="21">
      <t>トウ</t>
    </rPh>
    <rPh sb="22" eb="25">
      <t>ジギョウヌシ</t>
    </rPh>
    <rPh sb="25" eb="27">
      <t>フタン</t>
    </rPh>
    <rPh sb="27" eb="30">
      <t>ゾウカガク</t>
    </rPh>
    <rPh sb="30" eb="31">
      <t>オヨ</t>
    </rPh>
    <rPh sb="32" eb="34">
      <t>ショグウ</t>
    </rPh>
    <rPh sb="34" eb="36">
      <t>カイゼン</t>
    </rPh>
    <rPh sb="36" eb="37">
      <t>トウ</t>
    </rPh>
    <rPh sb="37" eb="39">
      <t>カサン</t>
    </rPh>
    <rPh sb="43" eb="45">
      <t>チンギン</t>
    </rPh>
    <rPh sb="45" eb="47">
      <t>カイゼン</t>
    </rPh>
    <rPh sb="47" eb="48">
      <t>ガク</t>
    </rPh>
    <rPh sb="48" eb="49">
      <t>ジツガク</t>
    </rPh>
    <rPh sb="49" eb="50">
      <t>ノゾ</t>
    </rPh>
    <phoneticPr fontId="6"/>
  </si>
  <si>
    <t>（(２)②の期間における総額）</t>
    <rPh sb="12" eb="14">
      <t>ソウガク</t>
    </rPh>
    <phoneticPr fontId="6"/>
  </si>
  <si>
    <t>　賃金改善を行った場合の賃金の総額（処遇改善等加算Ⅱ及び前年度の加算残額に対応する支払賃金を除く）</t>
    <rPh sb="18" eb="20">
      <t>ショグウ</t>
    </rPh>
    <rPh sb="20" eb="22">
      <t>カイゼン</t>
    </rPh>
    <rPh sb="22" eb="23">
      <t>トウ</t>
    </rPh>
    <rPh sb="23" eb="25">
      <t>カサン</t>
    </rPh>
    <rPh sb="26" eb="27">
      <t>オヨ</t>
    </rPh>
    <rPh sb="28" eb="31">
      <t>ゼンネンド</t>
    </rPh>
    <rPh sb="32" eb="34">
      <t>カサン</t>
    </rPh>
    <rPh sb="34" eb="36">
      <t>ザンガク</t>
    </rPh>
    <rPh sb="37" eb="39">
      <t>タイオウ</t>
    </rPh>
    <rPh sb="41" eb="43">
      <t>シハライ</t>
    </rPh>
    <rPh sb="43" eb="45">
      <t>チンギン</t>
    </rPh>
    <rPh sb="46" eb="47">
      <t>ノゾ</t>
    </rPh>
    <phoneticPr fontId="6"/>
  </si>
  <si>
    <r>
      <t xml:space="preserve">１人当り賃金改善月額
</t>
    </r>
    <r>
      <rPr>
        <sz val="10"/>
        <rFont val="HGｺﾞｼｯｸM"/>
        <family val="3"/>
        <charset val="128"/>
      </rPr>
      <t>（１円未満切り捨て）（⑨÷③）</t>
    </r>
    <rPh sb="1" eb="2">
      <t>ニン</t>
    </rPh>
    <rPh sb="2" eb="3">
      <t>ア</t>
    </rPh>
    <rPh sb="4" eb="6">
      <t>チンギン</t>
    </rPh>
    <rPh sb="6" eb="8">
      <t>カイゼン</t>
    </rPh>
    <rPh sb="8" eb="10">
      <t>ゲツガク</t>
    </rPh>
    <rPh sb="13" eb="14">
      <t>エン</t>
    </rPh>
    <rPh sb="14" eb="16">
      <t>ミマン</t>
    </rPh>
    <rPh sb="16" eb="17">
      <t>キ</t>
    </rPh>
    <rPh sb="18" eb="19">
      <t>ス</t>
    </rPh>
    <phoneticPr fontId="6"/>
  </si>
  <si>
    <r>
      <t>支給した賃金総額（前年度の加算残額に対応する支払賃金を除いた金額）</t>
    </r>
    <r>
      <rPr>
        <sz val="10"/>
        <rFont val="HGｺﾞｼｯｸM"/>
        <family val="3"/>
        <charset val="128"/>
      </rPr>
      <t xml:space="preserve">
（(２)②の期間における総額）（⑤－⑥）</t>
    </r>
    <rPh sb="0" eb="2">
      <t>シキュウ</t>
    </rPh>
    <rPh sb="4" eb="6">
      <t>チンギン</t>
    </rPh>
    <rPh sb="6" eb="8">
      <t>ソウガク</t>
    </rPh>
    <rPh sb="9" eb="12">
      <t>ゼンネンド</t>
    </rPh>
    <rPh sb="13" eb="15">
      <t>カサン</t>
    </rPh>
    <rPh sb="15" eb="17">
      <t>ザンガク</t>
    </rPh>
    <rPh sb="18" eb="20">
      <t>タイオウ</t>
    </rPh>
    <rPh sb="22" eb="24">
      <t>シハライ</t>
    </rPh>
    <rPh sb="24" eb="26">
      <t>チンギン</t>
    </rPh>
    <rPh sb="27" eb="28">
      <t>ノゾ</t>
    </rPh>
    <rPh sb="30" eb="32">
      <t>キンガク</t>
    </rPh>
    <rPh sb="40" eb="42">
      <t>キカン</t>
    </rPh>
    <rPh sb="46" eb="48">
      <t>ソウガク</t>
    </rPh>
    <phoneticPr fontId="6"/>
  </si>
  <si>
    <t>（３）賃金改善に要した費用の総額について</t>
    <rPh sb="3" eb="5">
      <t>チンギン</t>
    </rPh>
    <rPh sb="5" eb="7">
      <t>カイゼン</t>
    </rPh>
    <rPh sb="8" eb="9">
      <t>ヨウ</t>
    </rPh>
    <rPh sb="11" eb="13">
      <t>ヒヨウ</t>
    </rPh>
    <rPh sb="14" eb="16">
      <t>ソウガク</t>
    </rPh>
    <phoneticPr fontId="6"/>
  </si>
  <si>
    <t>賃金改善に要した費用の総額（ア－イーウ）</t>
    <phoneticPr fontId="6"/>
  </si>
  <si>
    <t>（４）他施設との配分について</t>
    <rPh sb="3" eb="6">
      <t>タシセツ</t>
    </rPh>
    <rPh sb="8" eb="10">
      <t>ハイブン</t>
    </rPh>
    <phoneticPr fontId="6"/>
  </si>
  <si>
    <r>
      <t>加算実績額（（４）①がある場合はこれを減じ、（４）②がある場合はこれを加えた額）と賃金改善に要した費用の総額（（３））との差額</t>
    </r>
    <r>
      <rPr>
        <sz val="8"/>
        <rFont val="HGｺﾞｼｯｸM"/>
        <family val="3"/>
        <charset val="128"/>
      </rPr>
      <t/>
    </r>
    <rPh sb="0" eb="2">
      <t>カサン</t>
    </rPh>
    <rPh sb="2" eb="5">
      <t>ジッセキガク</t>
    </rPh>
    <rPh sb="13" eb="15">
      <t>バアイ</t>
    </rPh>
    <rPh sb="19" eb="20">
      <t>ゲン</t>
    </rPh>
    <rPh sb="29" eb="31">
      <t>バアイ</t>
    </rPh>
    <rPh sb="35" eb="36">
      <t>クワ</t>
    </rPh>
    <rPh sb="38" eb="39">
      <t>ガク</t>
    </rPh>
    <rPh sb="41" eb="43">
      <t>チンギン</t>
    </rPh>
    <rPh sb="43" eb="45">
      <t>カイゼン</t>
    </rPh>
    <rPh sb="46" eb="47">
      <t>ヨウ</t>
    </rPh>
    <rPh sb="49" eb="51">
      <t>ヒヨウ</t>
    </rPh>
    <rPh sb="52" eb="54">
      <t>ソウガク</t>
    </rPh>
    <rPh sb="61" eb="63">
      <t>サガク</t>
    </rPh>
    <phoneticPr fontId="6"/>
  </si>
  <si>
    <r>
      <t xml:space="preserve">職員
別の経験年月数
</t>
    </r>
    <r>
      <rPr>
        <vertAlign val="superscript"/>
        <sz val="9"/>
        <rFont val="HGｺﾞｼｯｸM"/>
        <family val="3"/>
        <charset val="128"/>
      </rPr>
      <t>※１※２</t>
    </r>
    <rPh sb="0" eb="1">
      <t>ショク</t>
    </rPh>
    <rPh sb="1" eb="2">
      <t>イン</t>
    </rPh>
    <rPh sb="3" eb="4">
      <t>ベツ</t>
    </rPh>
    <rPh sb="5" eb="7">
      <t>ケイケン</t>
    </rPh>
    <rPh sb="7" eb="8">
      <t>ネン</t>
    </rPh>
    <rPh sb="8" eb="9">
      <t>ゲツ</t>
    </rPh>
    <rPh sb="9" eb="10">
      <t>スウ</t>
    </rPh>
    <phoneticPr fontId="6"/>
  </si>
  <si>
    <t>※１　１日６時間未満又は月20日未満勤務の職員は含めないものとする。</t>
    <rPh sb="4" eb="5">
      <t>ニチ</t>
    </rPh>
    <rPh sb="6" eb="8">
      <t>ジカン</t>
    </rPh>
    <rPh sb="8" eb="10">
      <t>ミマン</t>
    </rPh>
    <rPh sb="10" eb="11">
      <t>マタ</t>
    </rPh>
    <rPh sb="12" eb="13">
      <t>ツキ</t>
    </rPh>
    <rPh sb="15" eb="16">
      <t>ニチ</t>
    </rPh>
    <rPh sb="16" eb="18">
      <t>ミマン</t>
    </rPh>
    <rPh sb="18" eb="20">
      <t>キンム</t>
    </rPh>
    <rPh sb="21" eb="23">
      <t>ショクイン</t>
    </rPh>
    <rPh sb="24" eb="25">
      <t>フク</t>
    </rPh>
    <phoneticPr fontId="6"/>
  </si>
  <si>
    <t>※２　経験年月数は、当年度４月１日現在により算定する。新たな職員の職歴証明書、年金加入記録等の写しを添付すること。</t>
    <rPh sb="3" eb="5">
      <t>ケイケン</t>
    </rPh>
    <rPh sb="27" eb="28">
      <t>アラ</t>
    </rPh>
    <rPh sb="30" eb="32">
      <t>ショクイン</t>
    </rPh>
    <rPh sb="47" eb="48">
      <t>ウツ</t>
    </rPh>
    <rPh sb="50" eb="52">
      <t>テンプ</t>
    </rPh>
    <phoneticPr fontId="6"/>
  </si>
  <si>
    <t>平成・令和　　年　　月　～　令和　　年　　月</t>
    <rPh sb="0" eb="2">
      <t>ヘイセイ</t>
    </rPh>
    <rPh sb="3" eb="5">
      <t>レイワ</t>
    </rPh>
    <rPh sb="7" eb="8">
      <t>ネン</t>
    </rPh>
    <rPh sb="10" eb="11">
      <t>ガツ</t>
    </rPh>
    <rPh sb="14" eb="16">
      <t>レイワ</t>
    </rPh>
    <rPh sb="18" eb="19">
      <t>ネン</t>
    </rPh>
    <rPh sb="21" eb="22">
      <t>ガツ</t>
    </rPh>
    <phoneticPr fontId="6"/>
  </si>
  <si>
    <t>「⑤支給した賃金総額」のうち、前年度の加算残額に対応する支払賃金</t>
    <rPh sb="2" eb="4">
      <t>シキュウ</t>
    </rPh>
    <rPh sb="6" eb="8">
      <t>チンギン</t>
    </rPh>
    <rPh sb="8" eb="10">
      <t>ソウガク</t>
    </rPh>
    <rPh sb="15" eb="18">
      <t>ゼンネンド</t>
    </rPh>
    <rPh sb="19" eb="21">
      <t>カサン</t>
    </rPh>
    <rPh sb="21" eb="23">
      <t>ザンガク</t>
    </rPh>
    <rPh sb="24" eb="26">
      <t>タイオウ</t>
    </rPh>
    <rPh sb="28" eb="30">
      <t>シハライ</t>
    </rPh>
    <rPh sb="30" eb="32">
      <t>チンギン</t>
    </rPh>
    <phoneticPr fontId="6"/>
  </si>
  <si>
    <t>平成・令和　　年　　月　～　令和　　年　　月</t>
    <rPh sb="3" eb="5">
      <t>レイワ</t>
    </rPh>
    <rPh sb="14" eb="16">
      <t>レイワ</t>
    </rPh>
    <phoneticPr fontId="6"/>
  </si>
  <si>
    <t>③支払賃金</t>
    <phoneticPr fontId="6"/>
  </si>
  <si>
    <t>⑨事業主負担増加見込総額</t>
    <rPh sb="8" eb="10">
      <t>ミコ</t>
    </rPh>
    <rPh sb="10" eb="11">
      <t>ソウ</t>
    </rPh>
    <phoneticPr fontId="6"/>
  </si>
  <si>
    <t>③加算Ⅰ新規事由に係る加算率（※1）</t>
    <rPh sb="1" eb="3">
      <t>カサン</t>
    </rPh>
    <rPh sb="4" eb="6">
      <t>シンキ</t>
    </rPh>
    <rPh sb="6" eb="8">
      <t>ジユウ</t>
    </rPh>
    <rPh sb="9" eb="10">
      <t>カカ</t>
    </rPh>
    <rPh sb="11" eb="14">
      <t>カサンリツ</t>
    </rPh>
    <phoneticPr fontId="6"/>
  </si>
  <si>
    <t>⑤特定加算見込額（千円未満の端数は切り捨て）（※2）</t>
    <rPh sb="1" eb="3">
      <t>トクテイ</t>
    </rPh>
    <rPh sb="3" eb="5">
      <t>カサン</t>
    </rPh>
    <rPh sb="5" eb="8">
      <t>ミコミガク</t>
    </rPh>
    <phoneticPr fontId="6"/>
  </si>
  <si>
    <t>②特定加算実績額（千円未満の端数は切り捨て）（※）</t>
    <rPh sb="1" eb="3">
      <t>トクテイ</t>
    </rPh>
    <rPh sb="3" eb="5">
      <t>カサン</t>
    </rPh>
    <rPh sb="5" eb="7">
      <t>ジッセキ</t>
    </rPh>
    <rPh sb="7" eb="8">
      <t>ガク</t>
    </rPh>
    <phoneticPr fontId="6"/>
  </si>
  <si>
    <t>法定福利費等の事業主負担額を除く。</t>
    <phoneticPr fontId="6"/>
  </si>
  <si>
    <t>※7</t>
    <phoneticPr fontId="6"/>
  </si>
  <si>
    <t>⑤起点賃金水準（⑥＋⑦）</t>
    <phoneticPr fontId="6"/>
  </si>
  <si>
    <t>④③のうち、加算前年度の加算残額に係る支払賃金</t>
    <rPh sb="6" eb="8">
      <t>カサン</t>
    </rPh>
    <rPh sb="8" eb="11">
      <t>ゼンネンド</t>
    </rPh>
    <rPh sb="12" eb="14">
      <t>カサン</t>
    </rPh>
    <rPh sb="14" eb="16">
      <t>ザンガク</t>
    </rPh>
    <rPh sb="17" eb="18">
      <t>カカ</t>
    </rPh>
    <rPh sb="19" eb="21">
      <t>シハライ</t>
    </rPh>
    <rPh sb="21" eb="23">
      <t>チンギン</t>
    </rPh>
    <phoneticPr fontId="6"/>
  </si>
  <si>
    <t>③支払賃金（役職手当、職務手当など職位、職責又は職務内容等に応じて決まって毎月支払われる手当又は基本給に限る。）</t>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マタ</t>
    </rPh>
    <rPh sb="48" eb="51">
      <t>キホンキュウ</t>
    </rPh>
    <rPh sb="52" eb="53">
      <t>カギ</t>
    </rPh>
    <phoneticPr fontId="6"/>
  </si>
  <si>
    <t>②賃金改善実績総額（③－④－⑤－⑧）</t>
    <phoneticPr fontId="6"/>
  </si>
  <si>
    <t>⑧基準年度に加算Ⅱの対象であり、かつ加算当年度に加算Ⅱの対象外となった職員に係る、基準年度における加算Ⅱに係る賃金改善額</t>
    <rPh sb="1" eb="3">
      <t>キジュン</t>
    </rPh>
    <rPh sb="3" eb="5">
      <t>ネンド</t>
    </rPh>
    <rPh sb="6" eb="8">
      <t>カサン</t>
    </rPh>
    <rPh sb="10" eb="12">
      <t>タイショウ</t>
    </rPh>
    <rPh sb="18" eb="20">
      <t>カサン</t>
    </rPh>
    <rPh sb="20" eb="22">
      <t>トウネン</t>
    </rPh>
    <rPh sb="22" eb="23">
      <t>ド</t>
    </rPh>
    <rPh sb="24" eb="26">
      <t>カサン</t>
    </rPh>
    <rPh sb="28" eb="31">
      <t>タイショウガイ</t>
    </rPh>
    <rPh sb="35" eb="37">
      <t>ショクイン</t>
    </rPh>
    <rPh sb="38" eb="39">
      <t>カカ</t>
    </rPh>
    <rPh sb="41" eb="43">
      <t>キジュン</t>
    </rPh>
    <rPh sb="43" eb="45">
      <t>ネンド</t>
    </rPh>
    <rPh sb="49" eb="51">
      <t>カサン</t>
    </rPh>
    <rPh sb="53" eb="54">
      <t>カカ</t>
    </rPh>
    <rPh sb="55" eb="57">
      <t>チンギン</t>
    </rPh>
    <rPh sb="57" eb="59">
      <t>カイゼン</t>
    </rPh>
    <rPh sb="59" eb="60">
      <t>ガク</t>
    </rPh>
    <phoneticPr fontId="6"/>
  </si>
  <si>
    <t>⑨事業主負担増加相当総額</t>
    <rPh sb="1" eb="4">
      <t>ジギョウヌシ</t>
    </rPh>
    <rPh sb="4" eb="6">
      <t>フタン</t>
    </rPh>
    <rPh sb="6" eb="8">
      <t>ゾウカ</t>
    </rPh>
    <rPh sb="8" eb="10">
      <t>ソウトウ</t>
    </rPh>
    <rPh sb="10" eb="12">
      <t>ソウガク</t>
    </rPh>
    <phoneticPr fontId="6"/>
  </si>
  <si>
    <t>（３）他施設への配分等について</t>
    <rPh sb="3" eb="6">
      <t>タシセツ</t>
    </rPh>
    <rPh sb="8" eb="10">
      <t>ハイブン</t>
    </rPh>
    <rPh sb="10" eb="11">
      <t>トウ</t>
    </rPh>
    <phoneticPr fontId="6"/>
  </si>
  <si>
    <t>（３）賃金改善等実績総額</t>
    <rPh sb="3" eb="5">
      <t>チンギン</t>
    </rPh>
    <rPh sb="5" eb="7">
      <t>カイゼン</t>
    </rPh>
    <rPh sb="7" eb="8">
      <t>トウ</t>
    </rPh>
    <rPh sb="8" eb="10">
      <t>ジッセキ</t>
    </rPh>
    <rPh sb="10" eb="12">
      <t>ソウガク</t>
    </rPh>
    <phoneticPr fontId="6"/>
  </si>
  <si>
    <t>（４）副主任保育士等に係る賃金改善について（内訳）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6"/>
  </si>
  <si>
    <t>（５）職務分野別リーダー等に係る賃金改善について（内訳）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6"/>
  </si>
  <si>
    <t>（２）賃金改善等見込総額</t>
    <rPh sb="3" eb="5">
      <t>チンギン</t>
    </rPh>
    <rPh sb="5" eb="7">
      <t>カイゼン</t>
    </rPh>
    <rPh sb="7" eb="8">
      <t>トウ</t>
    </rPh>
    <rPh sb="8" eb="10">
      <t>ミコミ</t>
    </rPh>
    <rPh sb="10" eb="12">
      <t>ソウガク</t>
    </rPh>
    <phoneticPr fontId="6"/>
  </si>
  <si>
    <t>⑦基準翌年度から加算当年度までの公定価格における人件費の改定分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6"/>
  </si>
  <si>
    <t>賃金改善等見込総額（②＋⑨）（千円未満の端数は切り捨て）</t>
    <rPh sb="0" eb="2">
      <t>チンギン</t>
    </rPh>
    <rPh sb="2" eb="4">
      <t>カイゼン</t>
    </rPh>
    <rPh sb="4" eb="5">
      <t>トウ</t>
    </rPh>
    <rPh sb="5" eb="7">
      <t>ミコミ</t>
    </rPh>
    <rPh sb="7" eb="9">
      <t>ソウガク</t>
    </rPh>
    <phoneticPr fontId="6"/>
  </si>
  <si>
    <t>②賃金改善見込総額（③－④－⑤－⑧）</t>
    <rPh sb="5" eb="7">
      <t>ミコ</t>
    </rPh>
    <phoneticPr fontId="6"/>
  </si>
  <si>
    <t>⑨事業主負担増加見込総額</t>
    <rPh sb="1" eb="4">
      <t>ジギョウヌシ</t>
    </rPh>
    <rPh sb="4" eb="6">
      <t>フタン</t>
    </rPh>
    <rPh sb="6" eb="8">
      <t>ゾウカ</t>
    </rPh>
    <rPh sb="8" eb="10">
      <t>ミコ</t>
    </rPh>
    <rPh sb="10" eb="12">
      <t>ソウガク</t>
    </rPh>
    <phoneticPr fontId="6"/>
  </si>
  <si>
    <t>＜加算Ⅱ新規事由がある場合＞（以下のＢの額がＡの額以上であること（※1））</t>
    <rPh sb="1" eb="3">
      <t>カサン</t>
    </rPh>
    <rPh sb="4" eb="6">
      <t>シンキ</t>
    </rPh>
    <rPh sb="6" eb="8">
      <t>ジユウ</t>
    </rPh>
    <rPh sb="11" eb="13">
      <t>バアイ</t>
    </rPh>
    <phoneticPr fontId="6"/>
  </si>
  <si>
    <t>①賃金改善見込額　計</t>
    <rPh sb="1" eb="3">
      <t>チンギン</t>
    </rPh>
    <rPh sb="3" eb="5">
      <t>カイゼン</t>
    </rPh>
    <rPh sb="5" eb="7">
      <t>ミコ</t>
    </rPh>
    <rPh sb="7" eb="8">
      <t>ガク</t>
    </rPh>
    <rPh sb="9" eb="10">
      <t>ケイ</t>
    </rPh>
    <phoneticPr fontId="6"/>
  </si>
  <si>
    <t>③①＋②</t>
    <phoneticPr fontId="6"/>
  </si>
  <si>
    <t>⑦基準年度の賃金水準（当該年度に係る加算残額を含む）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4">
      <t>フク</t>
    </rPh>
    <phoneticPr fontId="6"/>
  </si>
  <si>
    <t>処遇改善等加算Ⅱによる賃金改善額及び法定福利費等の事業主負担額を除く。基準年度については、旧処遇改善等加算通知Ⅵ１（２）ア（ア）によるものとする。</t>
    <rPh sb="0" eb="2">
      <t>ショグウ</t>
    </rPh>
    <rPh sb="2" eb="4">
      <t>カイゼン</t>
    </rPh>
    <rPh sb="4" eb="5">
      <t>トウ</t>
    </rPh>
    <rPh sb="5" eb="7">
      <t>カサン</t>
    </rPh>
    <rPh sb="11" eb="13">
      <t>チンギン</t>
    </rPh>
    <rPh sb="13" eb="15">
      <t>カイゼン</t>
    </rPh>
    <rPh sb="15" eb="16">
      <t>ガク</t>
    </rPh>
    <rPh sb="16" eb="17">
      <t>オヨ</t>
    </rPh>
    <rPh sb="30" eb="31">
      <t>ガク</t>
    </rPh>
    <rPh sb="32" eb="33">
      <t>ノゾ</t>
    </rPh>
    <phoneticPr fontId="6"/>
  </si>
  <si>
    <t>加算Ⅰ新規事由がない場合は、前年度からの増減額を記入すること。</t>
    <rPh sb="10" eb="12">
      <t>バアイ</t>
    </rPh>
    <rPh sb="14" eb="17">
      <t>ゼンネンド</t>
    </rPh>
    <rPh sb="20" eb="22">
      <t>ゾウゲン</t>
    </rPh>
    <rPh sb="22" eb="23">
      <t>ガク</t>
    </rPh>
    <rPh sb="24" eb="26">
      <t>キニュウ</t>
    </rPh>
    <phoneticPr fontId="6"/>
  </si>
  <si>
    <t>加算見込額【（１）②】</t>
    <rPh sb="0" eb="2">
      <t>カサン</t>
    </rPh>
    <rPh sb="2" eb="4">
      <t>ミコ</t>
    </rPh>
    <rPh sb="4" eb="5">
      <t>ガク</t>
    </rPh>
    <phoneticPr fontId="6"/>
  </si>
  <si>
    <t>①賃金改善額　計</t>
    <rPh sb="1" eb="3">
      <t>チンギン</t>
    </rPh>
    <rPh sb="3" eb="5">
      <t>カイゼン</t>
    </rPh>
    <rPh sb="5" eb="6">
      <t>ガク</t>
    </rPh>
    <rPh sb="7" eb="8">
      <t>ケイ</t>
    </rPh>
    <phoneticPr fontId="6"/>
  </si>
  <si>
    <t>加算前年度の賃金水準（起点賃金水準）【（２）⑤－（３）②＋（３）④】</t>
    <rPh sb="0" eb="2">
      <t>カサン</t>
    </rPh>
    <rPh sb="2" eb="5">
      <t>ゼンネンド</t>
    </rPh>
    <rPh sb="6" eb="8">
      <t>チンギン</t>
    </rPh>
    <rPh sb="8" eb="10">
      <t>スイジュン</t>
    </rPh>
    <rPh sb="11" eb="13">
      <t>キテン</t>
    </rPh>
    <rPh sb="13" eb="15">
      <t>チンギン</t>
    </rPh>
    <rPh sb="15" eb="17">
      <t>スイジュン</t>
    </rPh>
    <phoneticPr fontId="6"/>
  </si>
  <si>
    <t>＜加算Ⅰ新規事由がある場合＞（以下のＢの額がＡの額以上であること）</t>
    <rPh sb="1" eb="3">
      <t>カサン</t>
    </rPh>
    <rPh sb="4" eb="6">
      <t>シンキ</t>
    </rPh>
    <rPh sb="6" eb="8">
      <t>ジユウ</t>
    </rPh>
    <rPh sb="11" eb="13">
      <t>バアイ</t>
    </rPh>
    <phoneticPr fontId="6"/>
  </si>
  <si>
    <t>＜加算Ⅰ新規事由がない場合＞（以下のＢの額がＡの額以上であること）</t>
    <rPh sb="1" eb="3">
      <t>カサン</t>
    </rPh>
    <rPh sb="4" eb="6">
      <t>シンキ</t>
    </rPh>
    <rPh sb="6" eb="8">
      <t>ジユウ</t>
    </rPh>
    <rPh sb="11" eb="13">
      <t>バアイ</t>
    </rPh>
    <phoneticPr fontId="6"/>
  </si>
  <si>
    <t>②うち基準年度からの増減分</t>
    <rPh sb="3" eb="5">
      <t>キジュン</t>
    </rPh>
    <rPh sb="5" eb="7">
      <t>ネンド</t>
    </rPh>
    <rPh sb="10" eb="12">
      <t>ゾウゲン</t>
    </rPh>
    <rPh sb="12" eb="13">
      <t>ブン</t>
    </rPh>
    <phoneticPr fontId="6"/>
  </si>
  <si>
    <t>④うち基準年度からの増減分</t>
    <rPh sb="3" eb="5">
      <t>キジュン</t>
    </rPh>
    <rPh sb="5" eb="7">
      <t>ネンド</t>
    </rPh>
    <rPh sb="10" eb="12">
      <t>ゾウゲン</t>
    </rPh>
    <rPh sb="12" eb="13">
      <t>ブン</t>
    </rPh>
    <phoneticPr fontId="6"/>
  </si>
  <si>
    <t>※確認欄（千円未満の端数は切り捨て）</t>
    <rPh sb="1" eb="3">
      <t>カクニン</t>
    </rPh>
    <rPh sb="3" eb="4">
      <t>ラン</t>
    </rPh>
    <phoneticPr fontId="6"/>
  </si>
  <si>
    <t>特定加算見込額【（１）③】</t>
    <rPh sb="0" eb="2">
      <t>トクテイ</t>
    </rPh>
    <rPh sb="2" eb="4">
      <t>カサン</t>
    </rPh>
    <rPh sb="4" eb="6">
      <t>ミコミ</t>
    </rPh>
    <rPh sb="6" eb="7">
      <t>ガク</t>
    </rPh>
    <phoneticPr fontId="6"/>
  </si>
  <si>
    <t>＜加算Ⅱ新規事由がない場合＞（以下のＢの額がＡの額以上であること（※1）かつDの額がCの額以上であること）</t>
    <rPh sb="1" eb="3">
      <t>カサン</t>
    </rPh>
    <rPh sb="4" eb="6">
      <t>シンキ</t>
    </rPh>
    <rPh sb="6" eb="8">
      <t>ジユウ</t>
    </rPh>
    <rPh sb="11" eb="13">
      <t>バアイ</t>
    </rPh>
    <rPh sb="40" eb="41">
      <t>ガク</t>
    </rPh>
    <rPh sb="44" eb="45">
      <t>ガク</t>
    </rPh>
    <rPh sb="45" eb="47">
      <t>イジョウ</t>
    </rPh>
    <phoneticPr fontId="6"/>
  </si>
  <si>
    <r>
      <t>施設・事業所名</t>
    </r>
    <r>
      <rPr>
        <vertAlign val="superscript"/>
        <sz val="12"/>
        <rFont val="HGｺﾞｼｯｸM"/>
        <family val="3"/>
        <charset val="128"/>
      </rPr>
      <t>※1</t>
    </r>
    <rPh sb="0" eb="2">
      <t>シセツ</t>
    </rPh>
    <rPh sb="3" eb="6">
      <t>ジギョウショ</t>
    </rPh>
    <rPh sb="6" eb="7">
      <t>メイ</t>
    </rPh>
    <phoneticPr fontId="6"/>
  </si>
  <si>
    <t>加算実績額に要した費用の総額との差額（千円未満の端数は切り捨て）</t>
    <rPh sb="0" eb="2">
      <t>カサン</t>
    </rPh>
    <rPh sb="2" eb="5">
      <t>ジッセキガク</t>
    </rPh>
    <rPh sb="6" eb="7">
      <t>ヨウ</t>
    </rPh>
    <rPh sb="9" eb="11">
      <t>ヒヨウ</t>
    </rPh>
    <rPh sb="12" eb="14">
      <t>ソウガク</t>
    </rPh>
    <rPh sb="16" eb="18">
      <t>サガク</t>
    </rPh>
    <phoneticPr fontId="6"/>
  </si>
  <si>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4" eb="136">
      <t>キンガク</t>
    </rPh>
    <rPh sb="137" eb="139">
      <t>キニュウ</t>
    </rPh>
    <phoneticPr fontId="6"/>
  </si>
  <si>
    <t>計
⑦
（④＋⑤＋⑥）</t>
    <rPh sb="0" eb="1">
      <t>ケイ</t>
    </rPh>
    <phoneticPr fontId="6"/>
  </si>
  <si>
    <t>基本給
⑧</t>
    <phoneticPr fontId="6"/>
  </si>
  <si>
    <t>手当
⑨</t>
    <rPh sb="0" eb="2">
      <t>テアテ</t>
    </rPh>
    <phoneticPr fontId="6"/>
  </si>
  <si>
    <t>賞与
（一時金）
⑩</t>
    <rPh sb="0" eb="2">
      <t>ショウヨ</t>
    </rPh>
    <phoneticPr fontId="6"/>
  </si>
  <si>
    <r>
      <t xml:space="preserve">小計
</t>
    </r>
    <r>
      <rPr>
        <sz val="12"/>
        <rFont val="ＭＳ ゴシック"/>
        <family val="3"/>
        <charset val="128"/>
      </rPr>
      <t>⑪
（⑧＋⑨＋⑩）</t>
    </r>
    <rPh sb="0" eb="1">
      <t>ショウ</t>
    </rPh>
    <rPh sb="1" eb="2">
      <t>ケイ</t>
    </rPh>
    <phoneticPr fontId="6"/>
  </si>
  <si>
    <t>計
⑬
（⑪＋⑫）</t>
    <rPh sb="0" eb="1">
      <t>ケイ</t>
    </rPh>
    <phoneticPr fontId="6"/>
  </si>
  <si>
    <t>計
⑯
（⑭＋⑮）</t>
    <rPh sb="0" eb="1">
      <t>ケイ</t>
    </rPh>
    <phoneticPr fontId="6"/>
  </si>
  <si>
    <t>賃金改善に
要した費用
⑰
（⑬-⑦-⑯）</t>
    <rPh sb="0" eb="2">
      <t>チンギン</t>
    </rPh>
    <rPh sb="2" eb="4">
      <t>カイゼン</t>
    </rPh>
    <rPh sb="6" eb="7">
      <t>ヨウ</t>
    </rPh>
    <rPh sb="9" eb="11">
      <t>ヒヨウ</t>
    </rPh>
    <phoneticPr fontId="6"/>
  </si>
  <si>
    <t>「適」で前年度から取組内容に変更がない場合又は「加算Ⅱ」の場合を除き、別紙様式２を添付すること。</t>
    <rPh sb="35" eb="37">
      <t>ベッシ</t>
    </rPh>
    <phoneticPr fontId="6"/>
  </si>
  <si>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ミコ</t>
    </rPh>
    <rPh sb="30" eb="31">
      <t>ガク</t>
    </rPh>
    <rPh sb="32" eb="33">
      <t>オヨ</t>
    </rPh>
    <rPh sb="35" eb="37">
      <t>トクテイ</t>
    </rPh>
    <rPh sb="37" eb="39">
      <t>カサン</t>
    </rPh>
    <rPh sb="39" eb="41">
      <t>ミコ</t>
    </rPh>
    <rPh sb="41" eb="42">
      <t>ガク</t>
    </rPh>
    <rPh sb="49" eb="51">
      <t>チョウセイ</t>
    </rPh>
    <rPh sb="54" eb="56">
      <t>カサン</t>
    </rPh>
    <rPh sb="56" eb="57">
      <t>ガク</t>
    </rPh>
    <rPh sb="58" eb="60">
      <t>ゾウゲン</t>
    </rPh>
    <rPh sb="61" eb="63">
      <t>ハンエイ</t>
    </rPh>
    <rPh sb="134" eb="136">
      <t>キンガク</t>
    </rPh>
    <rPh sb="137" eb="139">
      <t>キニュウ</t>
    </rPh>
    <phoneticPr fontId="6"/>
  </si>
  <si>
    <t>⑧基準翌年度から加算当年度までの公定価格における人件費の改定分</t>
    <rPh sb="1" eb="3">
      <t>キジュン</t>
    </rPh>
    <rPh sb="3" eb="6">
      <t>ヨクネンド</t>
    </rPh>
    <rPh sb="8" eb="10">
      <t>カサン</t>
    </rPh>
    <rPh sb="10" eb="13">
      <t>トウネンド</t>
    </rPh>
    <rPh sb="16" eb="18">
      <t>コウテイ</t>
    </rPh>
    <rPh sb="18" eb="20">
      <t>カカク</t>
    </rPh>
    <rPh sb="24" eb="27">
      <t>ジンケンヒ</t>
    </rPh>
    <rPh sb="28" eb="30">
      <t>カイテイ</t>
    </rPh>
    <rPh sb="30" eb="31">
      <t>ブン</t>
    </rPh>
    <phoneticPr fontId="6"/>
  </si>
  <si>
    <t>特定加算見込額【（１）⑤】</t>
    <rPh sb="0" eb="2">
      <t>トクテイ</t>
    </rPh>
    <rPh sb="2" eb="4">
      <t>カサン</t>
    </rPh>
    <rPh sb="4" eb="6">
      <t>ミコ</t>
    </rPh>
    <rPh sb="6" eb="7">
      <t>ガク</t>
    </rPh>
    <phoneticPr fontId="6"/>
  </si>
  <si>
    <t>賃金見込総額【（２）③－（２）④－（２）⑤】</t>
    <rPh sb="0" eb="2">
      <t>チンギン</t>
    </rPh>
    <rPh sb="2" eb="4">
      <t>ミコ</t>
    </rPh>
    <rPh sb="4" eb="6">
      <t>ソウガク</t>
    </rPh>
    <phoneticPr fontId="6"/>
  </si>
  <si>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1" eb="132">
      <t>アト</t>
    </rPh>
    <rPh sb="134" eb="136">
      <t>キンガク</t>
    </rPh>
    <rPh sb="137" eb="139">
      <t>キニュウ</t>
    </rPh>
    <phoneticPr fontId="6"/>
  </si>
  <si>
    <t xml:space="preserve">加算実績額と賃金改善に要した費用の総額との差額（千円未満の端数は切り捨て）
</t>
    <rPh sb="0" eb="2">
      <t>カサン</t>
    </rPh>
    <rPh sb="2" eb="4">
      <t>ジッセキ</t>
    </rPh>
    <rPh sb="4" eb="5">
      <t>ガク</t>
    </rPh>
    <rPh sb="6" eb="8">
      <t>チンギン</t>
    </rPh>
    <rPh sb="8" eb="10">
      <t>カイゼン</t>
    </rPh>
    <rPh sb="11" eb="12">
      <t>ヨウ</t>
    </rPh>
    <rPh sb="14" eb="16">
      <t>ヒヨウ</t>
    </rPh>
    <rPh sb="17" eb="19">
      <t>ソウガク</t>
    </rPh>
    <rPh sb="21" eb="23">
      <t>サガク</t>
    </rPh>
    <phoneticPr fontId="6"/>
  </si>
  <si>
    <r>
      <t>経験年数　</t>
    </r>
    <r>
      <rPr>
        <sz val="12"/>
        <rFont val="ＭＳ ゴシック"/>
        <family val="3"/>
        <charset val="128"/>
      </rPr>
      <t>※1</t>
    </r>
    <phoneticPr fontId="6"/>
  </si>
  <si>
    <r>
      <t xml:space="preserve">常勤
非常勤
</t>
    </r>
    <r>
      <rPr>
        <sz val="12"/>
        <rFont val="ＭＳ ゴシック"/>
        <family val="3"/>
        <charset val="128"/>
      </rPr>
      <t>※2</t>
    </r>
    <phoneticPr fontId="6"/>
  </si>
  <si>
    <r>
      <t xml:space="preserve">常勤
換算値
</t>
    </r>
    <r>
      <rPr>
        <sz val="12"/>
        <rFont val="ＭＳ ゴシック"/>
        <family val="3"/>
        <charset val="128"/>
      </rPr>
      <t>※3</t>
    </r>
    <phoneticPr fontId="6"/>
  </si>
  <si>
    <r>
      <t xml:space="preserve">④・⑤に係る
法定福利費等の
事業主負担額
</t>
    </r>
    <r>
      <rPr>
        <sz val="14"/>
        <rFont val="ＭＳ ゴシック"/>
        <family val="3"/>
        <charset val="128"/>
      </rPr>
      <t>⑥</t>
    </r>
    <rPh sb="4" eb="5">
      <t>カカ</t>
    </rPh>
    <phoneticPr fontId="6"/>
  </si>
  <si>
    <r>
      <t xml:space="preserve">⑪に係る
法定福利費等の
事業主負担額
</t>
    </r>
    <r>
      <rPr>
        <sz val="14"/>
        <rFont val="ＭＳ ゴシック"/>
        <family val="3"/>
        <charset val="128"/>
      </rPr>
      <t>⑫</t>
    </r>
    <rPh sb="2" eb="3">
      <t>カカ</t>
    </rPh>
    <phoneticPr fontId="6"/>
  </si>
  <si>
    <r>
      <t xml:space="preserve">加算前年度
の加算残額に
対応する
支払賃金※4
</t>
    </r>
    <r>
      <rPr>
        <sz val="12"/>
        <rFont val="ＭＳ ゴシック"/>
        <family val="3"/>
        <charset val="128"/>
      </rPr>
      <t>⑭</t>
    </r>
    <phoneticPr fontId="6"/>
  </si>
  <si>
    <r>
      <t xml:space="preserve">⑭に係る
法定福利費等の
事業主負担額
</t>
    </r>
    <r>
      <rPr>
        <sz val="14"/>
        <rFont val="ＭＳ ゴシック"/>
        <family val="3"/>
        <charset val="128"/>
      </rPr>
      <t>⑮</t>
    </r>
    <rPh sb="2" eb="3">
      <t>カカ</t>
    </rPh>
    <phoneticPr fontId="6"/>
  </si>
  <si>
    <t>　別紙様式６別添２の「同一事業者内における拠出見込額・受入見込額一覧表」を添付すること</t>
    <rPh sb="6" eb="8">
      <t>ベッテン</t>
    </rPh>
    <phoneticPr fontId="6"/>
  </si>
  <si>
    <t>加算Ⅱに係る手当又は基本給の総額【別紙様式６別添１（４）③＋別紙様式６別添１（５）③】</t>
    <rPh sb="0" eb="2">
      <t>カサン</t>
    </rPh>
    <rPh sb="4" eb="5">
      <t>カカ</t>
    </rPh>
    <rPh sb="6" eb="8">
      <t>テアテ</t>
    </rPh>
    <rPh sb="8" eb="9">
      <t>マタ</t>
    </rPh>
    <rPh sb="10" eb="13">
      <t>キホンキュウ</t>
    </rPh>
    <rPh sb="22" eb="24">
      <t>ベッテン</t>
    </rPh>
    <phoneticPr fontId="6"/>
  </si>
  <si>
    <t>うち基準翌年度から加算当年度における賃金改善分
※加算Ⅱ新規事由がある場合のみ記入</t>
    <rPh sb="2" eb="4">
      <t>キジュン</t>
    </rPh>
    <rPh sb="4" eb="7">
      <t>ヨクネンド</t>
    </rPh>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6"/>
  </si>
  <si>
    <t>②上記に対応する法定福利費等の事業主負担分の総額</t>
    <rPh sb="1" eb="3">
      <t>ジョウキ</t>
    </rPh>
    <rPh sb="4" eb="6">
      <t>タイオウ</t>
    </rPh>
    <rPh sb="8" eb="10">
      <t>ホウテイ</t>
    </rPh>
    <rPh sb="10" eb="12">
      <t>フクリ</t>
    </rPh>
    <rPh sb="12" eb="13">
      <t>ヒ</t>
    </rPh>
    <rPh sb="13" eb="14">
      <t>トウ</t>
    </rPh>
    <rPh sb="15" eb="17">
      <t>ジギョウ</t>
    </rPh>
    <rPh sb="17" eb="18">
      <t>シュ</t>
    </rPh>
    <rPh sb="18" eb="21">
      <t>フタンブン</t>
    </rPh>
    <rPh sb="22" eb="24">
      <t>ソウガク</t>
    </rPh>
    <phoneticPr fontId="6"/>
  </si>
  <si>
    <t>うち基準翌年度から加算当年度における賃金改善分
※加算Ⅱ新規事由がある場合のみ記入</t>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6"/>
  </si>
  <si>
    <t>②上記に対応する法定福利費等の事業主負担分の総額</t>
    <rPh sb="1" eb="3">
      <t>ジョウキ</t>
    </rPh>
    <rPh sb="4" eb="6">
      <t>タイオウ</t>
    </rPh>
    <rPh sb="8" eb="10">
      <t>ホウテイ</t>
    </rPh>
    <rPh sb="10" eb="12">
      <t>フクリ</t>
    </rPh>
    <rPh sb="12" eb="13">
      <t>ヒ</t>
    </rPh>
    <rPh sb="13" eb="14">
      <t>トウ</t>
    </rPh>
    <rPh sb="18" eb="21">
      <t>フタンブン</t>
    </rPh>
    <rPh sb="22" eb="24">
      <t>ソウガク</t>
    </rPh>
    <phoneticPr fontId="6"/>
  </si>
  <si>
    <t>※1</t>
    <phoneticPr fontId="6"/>
  </si>
  <si>
    <r>
      <t>経験年数　</t>
    </r>
    <r>
      <rPr>
        <sz val="12"/>
        <rFont val="ＭＳ ゴシック"/>
        <family val="3"/>
        <charset val="128"/>
      </rPr>
      <t>※1</t>
    </r>
    <phoneticPr fontId="6"/>
  </si>
  <si>
    <r>
      <t xml:space="preserve">常勤
非常勤
</t>
    </r>
    <r>
      <rPr>
        <sz val="12"/>
        <rFont val="ＭＳ ゴシック"/>
        <family val="3"/>
        <charset val="128"/>
      </rPr>
      <t>※2</t>
    </r>
    <phoneticPr fontId="6"/>
  </si>
  <si>
    <r>
      <t xml:space="preserve">常勤
換算値
</t>
    </r>
    <r>
      <rPr>
        <sz val="12"/>
        <rFont val="ＭＳ ゴシック"/>
        <family val="3"/>
        <charset val="128"/>
      </rPr>
      <t>※3</t>
    </r>
    <phoneticPr fontId="6"/>
  </si>
  <si>
    <t>ア　常勤職員</t>
    <rPh sb="2" eb="4">
      <t>ジョウキン</t>
    </rPh>
    <rPh sb="4" eb="6">
      <t>ショクイン</t>
    </rPh>
    <phoneticPr fontId="6"/>
  </si>
  <si>
    <t>賃金改善
見込額
⑬
（⑩-⑥-⑪-⑫）</t>
    <rPh sb="0" eb="2">
      <t>チンギン</t>
    </rPh>
    <rPh sb="2" eb="4">
      <t>カイゼン</t>
    </rPh>
    <rPh sb="5" eb="7">
      <t>ミコミ</t>
    </rPh>
    <rPh sb="7" eb="8">
      <t>ガク</t>
    </rPh>
    <phoneticPr fontId="6"/>
  </si>
  <si>
    <t>法定福利費等の事業主負担額を除く。基準年度については、処遇改善等加算通知第４の２(1)キによるものとする。</t>
    <rPh sb="12" eb="13">
      <t>ガク</t>
    </rPh>
    <rPh sb="14" eb="15">
      <t>ノゾ</t>
    </rPh>
    <rPh sb="36" eb="37">
      <t>ダイ</t>
    </rPh>
    <phoneticPr fontId="6"/>
  </si>
  <si>
    <t>処遇改善等加算通知第５の２(1)エに定める加算Ⅱの「賃金改善見込額」を対象職員ごとに算出して記入すること。法定福利費等の事業主負担額を除く。</t>
    <rPh sb="9" eb="10">
      <t>ダイ</t>
    </rPh>
    <rPh sb="18" eb="19">
      <t>サダ</t>
    </rPh>
    <rPh sb="21" eb="23">
      <t>カサン</t>
    </rPh>
    <rPh sb="26" eb="28">
      <t>チンギン</t>
    </rPh>
    <rPh sb="28" eb="30">
      <t>カイゼン</t>
    </rPh>
    <rPh sb="30" eb="32">
      <t>ミコ</t>
    </rPh>
    <rPh sb="32" eb="33">
      <t>ガク</t>
    </rPh>
    <rPh sb="33" eb="34">
      <t>ジツガク</t>
    </rPh>
    <rPh sb="35" eb="37">
      <t>タイショウ</t>
    </rPh>
    <rPh sb="37" eb="39">
      <t>ショクイン</t>
    </rPh>
    <rPh sb="42" eb="44">
      <t>サンシュツ</t>
    </rPh>
    <rPh sb="46" eb="48">
      <t>キニュウ</t>
    </rPh>
    <phoneticPr fontId="6"/>
  </si>
  <si>
    <t>賃金改善を行う場合の支払賃金※6</t>
    <rPh sb="0" eb="2">
      <t>チンギン</t>
    </rPh>
    <rPh sb="2" eb="4">
      <t>カイゼン</t>
    </rPh>
    <rPh sb="5" eb="6">
      <t>オコナ</t>
    </rPh>
    <rPh sb="7" eb="9">
      <t>バアイ</t>
    </rPh>
    <rPh sb="10" eb="12">
      <t>シハラ</t>
    </rPh>
    <rPh sb="12" eb="14">
      <t>チンギン</t>
    </rPh>
    <phoneticPr fontId="6"/>
  </si>
  <si>
    <t>←【様式４】（２）②賃金改善見込総額と一致</t>
    <rPh sb="14" eb="16">
      <t>ミコ</t>
    </rPh>
    <rPh sb="16" eb="17">
      <t>ソウ</t>
    </rPh>
    <phoneticPr fontId="6"/>
  </si>
  <si>
    <t>←【様式４】（２）⑨事業主負担増加見込総額</t>
    <rPh sb="17" eb="19">
      <t>ミコ</t>
    </rPh>
    <phoneticPr fontId="6"/>
  </si>
  <si>
    <t>←【様式４】（２）①賃金改善等見込み総額と一致</t>
    <rPh sb="15" eb="17">
      <t>ミコ</t>
    </rPh>
    <rPh sb="21" eb="23">
      <t>イッチ</t>
    </rPh>
    <phoneticPr fontId="6"/>
  </si>
  <si>
    <t>指導教諭</t>
    <rPh sb="0" eb="2">
      <t>シドウ</t>
    </rPh>
    <rPh sb="2" eb="4">
      <t>キョウユ</t>
    </rPh>
    <phoneticPr fontId="6"/>
  </si>
  <si>
    <t>幼稚園教諭</t>
    <rPh sb="0" eb="3">
      <t>ヨウチエン</t>
    </rPh>
    <rPh sb="3" eb="5">
      <t>キョウユ</t>
    </rPh>
    <phoneticPr fontId="6"/>
  </si>
  <si>
    <t>◇◇◇リーダー</t>
    <phoneticPr fontId="6"/>
  </si>
  <si>
    <t>加算前年度の賃金水準（起点賃金水準）【（２）⑥－（３）②＋（３）④】</t>
    <rPh sb="0" eb="2">
      <t>カサン</t>
    </rPh>
    <rPh sb="2" eb="5">
      <t>ゼンネンド</t>
    </rPh>
    <rPh sb="6" eb="8">
      <t>チンギン</t>
    </rPh>
    <rPh sb="8" eb="10">
      <t>スイジュン</t>
    </rPh>
    <rPh sb="11" eb="13">
      <t>キテン</t>
    </rPh>
    <rPh sb="13" eb="15">
      <t>チンギン</t>
    </rPh>
    <rPh sb="15" eb="17">
      <t>スイジュン</t>
    </rPh>
    <phoneticPr fontId="6"/>
  </si>
  <si>
    <t>（３）賃金改善等実績総額</t>
    <rPh sb="3" eb="5">
      <t>チンギン</t>
    </rPh>
    <rPh sb="5" eb="7">
      <t>カイゼン</t>
    </rPh>
    <rPh sb="7" eb="8">
      <t>トウ</t>
    </rPh>
    <rPh sb="8" eb="10">
      <t>ジッセキ</t>
    </rPh>
    <rPh sb="10" eb="11">
      <t>ソウ</t>
    </rPh>
    <rPh sb="11" eb="12">
      <t>ガク</t>
    </rPh>
    <phoneticPr fontId="6"/>
  </si>
  <si>
    <t>例4</t>
    <rPh sb="0" eb="1">
      <t>レイ</t>
    </rPh>
    <phoneticPr fontId="6"/>
  </si>
  <si>
    <t>例5</t>
    <rPh sb="0" eb="1">
      <t>レイ</t>
    </rPh>
    <phoneticPr fontId="6"/>
  </si>
  <si>
    <t>⑥基準年度の賃金水準（当該年度に係る加算残額を含む。役職手当、職務手当など職位、職責又は職務内容等に応じて決まって毎月支払われる手当又は基本給に限る。）</t>
    <phoneticPr fontId="6"/>
  </si>
  <si>
    <t>別紙様式４別添２の「同一事業者内における拠出見込額・受入見込額一覧表」を添付すること。</t>
    <rPh sb="5" eb="7">
      <t>ベッテン</t>
    </rPh>
    <phoneticPr fontId="6"/>
  </si>
  <si>
    <t>「施設型給付費等に係る処遇改善等加算Ⅰ及び処遇改善等加算Ⅱについて」（令和２年７月30日　府子本第761号、２文科初第643号、子発0730第２号）第４の２(1)ケ参照のこと。</t>
    <rPh sb="74" eb="75">
      <t>ダイ</t>
    </rPh>
    <rPh sb="82" eb="84">
      <t>サンショウ</t>
    </rPh>
    <phoneticPr fontId="6"/>
  </si>
  <si>
    <t>経験年数については、「施設型給付費等に係る処遇改善等加算Ⅰ及び処遇改善等加算Ⅱについて」（令和２年７月30日　府子本第761号、２文科初第643号、子発0730第２号 以下「処遇改善等加算通知」という）第１の１によるものとする。</t>
    <rPh sb="29" eb="30">
      <t>オヨ</t>
    </rPh>
    <rPh sb="101" eb="102">
      <t>ダイ</t>
    </rPh>
    <phoneticPr fontId="6"/>
  </si>
  <si>
    <t>別紙様式１</t>
    <rPh sb="0" eb="2">
      <t>ベッシ</t>
    </rPh>
    <rPh sb="2" eb="4">
      <t>ヨウシキ</t>
    </rPh>
    <phoneticPr fontId="6"/>
  </si>
  <si>
    <t>別紙様式２</t>
    <rPh sb="0" eb="2">
      <t>ベッシ</t>
    </rPh>
    <rPh sb="2" eb="4">
      <t>ヨウシキ</t>
    </rPh>
    <phoneticPr fontId="6"/>
  </si>
  <si>
    <t>別紙様式３</t>
    <rPh sb="0" eb="2">
      <t>ベッシ</t>
    </rPh>
    <rPh sb="2" eb="4">
      <t>ヨウシキ</t>
    </rPh>
    <phoneticPr fontId="6"/>
  </si>
  <si>
    <t>別紙様式４</t>
    <rPh sb="0" eb="2">
      <t>ベッシ</t>
    </rPh>
    <rPh sb="2" eb="4">
      <t>ヨウシキ</t>
    </rPh>
    <phoneticPr fontId="6"/>
  </si>
  <si>
    <t>別紙様式４別添１</t>
    <rPh sb="0" eb="2">
      <t>ベッシ</t>
    </rPh>
    <rPh sb="2" eb="4">
      <t>ヨウシキ</t>
    </rPh>
    <rPh sb="5" eb="7">
      <t>ベッテン</t>
    </rPh>
    <phoneticPr fontId="6"/>
  </si>
  <si>
    <t>別紙様式４別添２</t>
    <rPh sb="0" eb="2">
      <t>ベッシ</t>
    </rPh>
    <rPh sb="2" eb="4">
      <t>ヨウシキ</t>
    </rPh>
    <rPh sb="5" eb="7">
      <t>ベッテン</t>
    </rPh>
    <phoneticPr fontId="6"/>
  </si>
  <si>
    <t>別紙様式５</t>
    <rPh sb="0" eb="2">
      <t>ベッシ</t>
    </rPh>
    <rPh sb="2" eb="4">
      <t>ヨウシキ</t>
    </rPh>
    <phoneticPr fontId="6"/>
  </si>
  <si>
    <t>別紙様式５別添１（令和元年度）</t>
    <rPh sb="0" eb="2">
      <t>ベッシ</t>
    </rPh>
    <rPh sb="2" eb="4">
      <t>ヨウシキ</t>
    </rPh>
    <rPh sb="5" eb="7">
      <t>ベッテン</t>
    </rPh>
    <rPh sb="9" eb="11">
      <t>レイワ</t>
    </rPh>
    <rPh sb="11" eb="13">
      <t>ガンネン</t>
    </rPh>
    <rPh sb="13" eb="14">
      <t>ド</t>
    </rPh>
    <phoneticPr fontId="6"/>
  </si>
  <si>
    <t>別紙様式５別添２（令和元年度）</t>
    <rPh sb="0" eb="2">
      <t>ベッシ</t>
    </rPh>
    <rPh sb="2" eb="4">
      <t>ヨウシキ</t>
    </rPh>
    <rPh sb="5" eb="7">
      <t>ベッテン</t>
    </rPh>
    <phoneticPr fontId="6"/>
  </si>
  <si>
    <t>別紙様式６</t>
    <rPh sb="0" eb="2">
      <t>ベッシ</t>
    </rPh>
    <rPh sb="2" eb="4">
      <t>ヨウシキ</t>
    </rPh>
    <phoneticPr fontId="6"/>
  </si>
  <si>
    <t>別紙様式６別添１</t>
    <rPh sb="0" eb="2">
      <t>ベッシ</t>
    </rPh>
    <rPh sb="2" eb="4">
      <t>ヨウシキ</t>
    </rPh>
    <rPh sb="5" eb="7">
      <t>ベッテン</t>
    </rPh>
    <phoneticPr fontId="6"/>
  </si>
  <si>
    <t>別紙様式６別添２</t>
    <rPh sb="0" eb="2">
      <t>ベッシ</t>
    </rPh>
    <rPh sb="2" eb="4">
      <t>ヨウシキ</t>
    </rPh>
    <rPh sb="5" eb="7">
      <t>ベッテン</t>
    </rPh>
    <phoneticPr fontId="6"/>
  </si>
  <si>
    <t>別紙様式７</t>
    <rPh sb="0" eb="2">
      <t>ベッシ</t>
    </rPh>
    <rPh sb="2" eb="4">
      <t>ヨウシキ</t>
    </rPh>
    <phoneticPr fontId="6"/>
  </si>
  <si>
    <t>別紙様式７別添１（令和元年度）</t>
    <rPh sb="0" eb="2">
      <t>ベッシ</t>
    </rPh>
    <rPh sb="2" eb="4">
      <t>ヨウシキ</t>
    </rPh>
    <rPh sb="5" eb="7">
      <t>ベッテン</t>
    </rPh>
    <rPh sb="9" eb="11">
      <t>レイワ</t>
    </rPh>
    <rPh sb="11" eb="13">
      <t>ガンネン</t>
    </rPh>
    <rPh sb="13" eb="14">
      <t>ド</t>
    </rPh>
    <phoneticPr fontId="6"/>
  </si>
  <si>
    <t>別紙様式７別添２（令和元年度）</t>
    <rPh sb="0" eb="2">
      <t>ベッシ</t>
    </rPh>
    <rPh sb="2" eb="4">
      <t>ヨウシキ</t>
    </rPh>
    <rPh sb="5" eb="7">
      <t>ベッテン</t>
    </rPh>
    <phoneticPr fontId="6"/>
  </si>
  <si>
    <t>大和市長　殿</t>
    <rPh sb="0" eb="3">
      <t>ヤマトシ</t>
    </rPh>
    <rPh sb="3" eb="4">
      <t>チョウ</t>
    </rPh>
    <rPh sb="5" eb="6">
      <t>ドノ</t>
    </rPh>
    <phoneticPr fontId="6"/>
  </si>
  <si>
    <t>大和市</t>
    <rPh sb="0" eb="3">
      <t>ヤマトシ</t>
    </rPh>
    <phoneticPr fontId="6"/>
  </si>
  <si>
    <t>月</t>
  </si>
  <si>
    <t>大和市　ほいく課</t>
    <rPh sb="0" eb="3">
      <t>ヤマトシ</t>
    </rPh>
    <rPh sb="7" eb="8">
      <t>カ</t>
    </rPh>
    <phoneticPr fontId="6"/>
  </si>
  <si>
    <t>平均勤続年数</t>
    <rPh sb="0" eb="2">
      <t>ヘイキン</t>
    </rPh>
    <rPh sb="2" eb="4">
      <t>キンゾク</t>
    </rPh>
    <rPh sb="4" eb="6">
      <t>ネンスウ</t>
    </rPh>
    <phoneticPr fontId="6"/>
  </si>
  <si>
    <t>基礎分</t>
    <rPh sb="0" eb="2">
      <t>キソ</t>
    </rPh>
    <rPh sb="2" eb="3">
      <t>ブン</t>
    </rPh>
    <phoneticPr fontId="6"/>
  </si>
  <si>
    <t>キャリアパス</t>
    <phoneticPr fontId="6"/>
  </si>
  <si>
    <t>賃金改善要件分</t>
    <rPh sb="0" eb="2">
      <t>チンギン</t>
    </rPh>
    <rPh sb="2" eb="4">
      <t>カイゼン</t>
    </rPh>
    <rPh sb="4" eb="6">
      <t>ヨウケン</t>
    </rPh>
    <rPh sb="6" eb="7">
      <t>ブン</t>
    </rPh>
    <phoneticPr fontId="6"/>
  </si>
  <si>
    <t>大和市長　殿</t>
    <rPh sb="0" eb="2">
      <t>ヤマト</t>
    </rPh>
    <rPh sb="2" eb="3">
      <t>シ</t>
    </rPh>
    <rPh sb="3" eb="4">
      <t>チョウ</t>
    </rPh>
    <rPh sb="5" eb="6">
      <t>ドノ</t>
    </rPh>
    <phoneticPr fontId="6"/>
  </si>
  <si>
    <t>テスト保育園</t>
    <rPh sb="3" eb="6">
      <t>ホイクエン</t>
    </rPh>
    <phoneticPr fontId="6"/>
  </si>
  <si>
    <t>保育所</t>
  </si>
  <si>
    <t>社会福祉法人〇〇会
理事長　〇〇〇〇</t>
    <rPh sb="0" eb="2">
      <t>シャカイ</t>
    </rPh>
    <rPh sb="2" eb="4">
      <t>フクシ</t>
    </rPh>
    <rPh sb="4" eb="6">
      <t>ホウジン</t>
    </rPh>
    <rPh sb="8" eb="9">
      <t>カイ</t>
    </rPh>
    <rPh sb="10" eb="13">
      <t>リジチョウ</t>
    </rPh>
    <phoneticPr fontId="6"/>
  </si>
  <si>
    <t>令和２年度加算率等認定申請書（処遇改善等加算Ⅰ）</t>
    <rPh sb="0" eb="2">
      <t>レイワ</t>
    </rPh>
    <rPh sb="3" eb="4">
      <t>ネン</t>
    </rPh>
    <rPh sb="4" eb="5">
      <t>ド</t>
    </rPh>
    <rPh sb="5" eb="8">
      <t>カサンリツ</t>
    </rPh>
    <rPh sb="8" eb="9">
      <t>トウ</t>
    </rPh>
    <rPh sb="9" eb="11">
      <t>ニンテイ</t>
    </rPh>
    <rPh sb="11" eb="14">
      <t>シンセイショ</t>
    </rPh>
    <rPh sb="15" eb="17">
      <t>ショグウ</t>
    </rPh>
    <rPh sb="17" eb="19">
      <t>カイゼン</t>
    </rPh>
    <rPh sb="19" eb="20">
      <t>トウ</t>
    </rPh>
    <rPh sb="20" eb="22">
      <t>カサン</t>
    </rPh>
    <phoneticPr fontId="6"/>
  </si>
  <si>
    <t>令和２年度キャリアパス要件届出書</t>
    <rPh sb="0" eb="2">
      <t>レイワ</t>
    </rPh>
    <rPh sb="3" eb="5">
      <t>ネンド</t>
    </rPh>
    <rPh sb="11" eb="13">
      <t>ヨウケン</t>
    </rPh>
    <rPh sb="13" eb="16">
      <t>トドケデショ</t>
    </rPh>
    <phoneticPr fontId="6"/>
  </si>
  <si>
    <t>該当</t>
  </si>
  <si>
    <t>令和２年度　加算算定対象人数等認定申請書（処遇改善等加算Ⅱ）</t>
    <rPh sb="0" eb="2">
      <t>レイワ</t>
    </rPh>
    <rPh sb="3" eb="4">
      <t>ネン</t>
    </rPh>
    <rPh sb="4" eb="5">
      <t>ド</t>
    </rPh>
    <rPh sb="6" eb="8">
      <t>カサン</t>
    </rPh>
    <rPh sb="8" eb="10">
      <t>サンテイ</t>
    </rPh>
    <rPh sb="10" eb="12">
      <t>タイショウ</t>
    </rPh>
    <rPh sb="12" eb="14">
      <t>ニンズウ</t>
    </rPh>
    <rPh sb="14" eb="15">
      <t>トウ</t>
    </rPh>
    <rPh sb="15" eb="17">
      <t>ニンテイ</t>
    </rPh>
    <rPh sb="17" eb="20">
      <t>シンセイショ</t>
    </rPh>
    <rPh sb="21" eb="23">
      <t>ショグウ</t>
    </rPh>
    <rPh sb="23" eb="25">
      <t>カイゼン</t>
    </rPh>
    <rPh sb="25" eb="26">
      <t>トウ</t>
    </rPh>
    <rPh sb="26" eb="28">
      <t>カサン</t>
    </rPh>
    <phoneticPr fontId="6"/>
  </si>
  <si>
    <t>大和市</t>
    <rPh sb="0" eb="3">
      <t>ヤマトシ</t>
    </rPh>
    <phoneticPr fontId="6"/>
  </si>
  <si>
    <t>〇</t>
  </si>
  <si>
    <t>例：近隣の保育園が、10月に閉園予定であり、その児童数の○○人を受け入れる予定であるため。</t>
    <rPh sb="0" eb="1">
      <t>レイ</t>
    </rPh>
    <rPh sb="2" eb="4">
      <t>キンリン</t>
    </rPh>
    <rPh sb="5" eb="8">
      <t>ホイクエン</t>
    </rPh>
    <rPh sb="12" eb="13">
      <t>ガツ</t>
    </rPh>
    <rPh sb="14" eb="16">
      <t>ヘイエン</t>
    </rPh>
    <rPh sb="16" eb="18">
      <t>ヨテイ</t>
    </rPh>
    <rPh sb="24" eb="27">
      <t>ジドウスウ</t>
    </rPh>
    <rPh sb="30" eb="31">
      <t>ジン</t>
    </rPh>
    <rPh sb="32" eb="33">
      <t>ウ</t>
    </rPh>
    <rPh sb="34" eb="35">
      <t>イ</t>
    </rPh>
    <rPh sb="37" eb="39">
      <t>ヨテイ</t>
    </rPh>
    <phoneticPr fontId="26"/>
  </si>
  <si>
    <t>※各月の初日人数は各施設の面積基準を下回らないこと</t>
    <rPh sb="1" eb="3">
      <t>カクツキ</t>
    </rPh>
    <rPh sb="4" eb="6">
      <t>ショニチ</t>
    </rPh>
    <rPh sb="6" eb="8">
      <t>ニンズウ</t>
    </rPh>
    <rPh sb="9" eb="12">
      <t>カクシセツ</t>
    </rPh>
    <rPh sb="13" eb="15">
      <t>メンセキ</t>
    </rPh>
    <rPh sb="15" eb="17">
      <t>キジュン</t>
    </rPh>
    <rPh sb="18" eb="20">
      <t>シタマワ</t>
    </rPh>
    <phoneticPr fontId="26"/>
  </si>
  <si>
    <t>合計</t>
    <rPh sb="0" eb="2">
      <t>ゴウケイ</t>
    </rPh>
    <phoneticPr fontId="26"/>
  </si>
  <si>
    <t>児童数</t>
    <rPh sb="0" eb="3">
      <t>ジドウスウ</t>
    </rPh>
    <phoneticPr fontId="26"/>
  </si>
  <si>
    <t>０歳児</t>
    <rPh sb="1" eb="3">
      <t>サイジ</t>
    </rPh>
    <phoneticPr fontId="26"/>
  </si>
  <si>
    <t>１，２歳児</t>
    <rPh sb="3" eb="5">
      <t>サイジ</t>
    </rPh>
    <phoneticPr fontId="26"/>
  </si>
  <si>
    <r>
      <t xml:space="preserve">うち満３歳児
</t>
    </r>
    <r>
      <rPr>
        <sz val="8"/>
        <color theme="1"/>
        <rFont val="ＭＳ Ｐゴシック"/>
        <family val="3"/>
        <charset val="128"/>
        <scheme val="minor"/>
      </rPr>
      <t>（認定こども園のみ）</t>
    </r>
    <rPh sb="2" eb="3">
      <t>マン</t>
    </rPh>
    <rPh sb="4" eb="6">
      <t>サイジ</t>
    </rPh>
    <phoneticPr fontId="26"/>
  </si>
  <si>
    <t>３歳児</t>
    <rPh sb="1" eb="3">
      <t>サイジ</t>
    </rPh>
    <phoneticPr fontId="26"/>
  </si>
  <si>
    <t>４歳以上児</t>
    <rPh sb="1" eb="2">
      <t>サイ</t>
    </rPh>
    <rPh sb="4" eb="5">
      <t>ジ</t>
    </rPh>
    <phoneticPr fontId="26"/>
  </si>
  <si>
    <t>見込み</t>
    <rPh sb="0" eb="2">
      <t>ミコ</t>
    </rPh>
    <phoneticPr fontId="26"/>
  </si>
  <si>
    <t>実績</t>
    <rPh sb="0" eb="2">
      <t>ジッセキ</t>
    </rPh>
    <phoneticPr fontId="26"/>
  </si>
  <si>
    <t>平均
児童数</t>
    <rPh sb="0" eb="2">
      <t>ヘイキン</t>
    </rPh>
    <rPh sb="3" eb="6">
      <t>ジドウスウ</t>
    </rPh>
    <phoneticPr fontId="26"/>
  </si>
  <si>
    <t>２年度</t>
    <rPh sb="1" eb="3">
      <t>ネンド</t>
    </rPh>
    <phoneticPr fontId="26"/>
  </si>
  <si>
    <t>（３）前年度実績による見込みによりがたい場合の年齢別平均児童数</t>
    <rPh sb="3" eb="6">
      <t>ゼンネンド</t>
    </rPh>
    <rPh sb="6" eb="8">
      <t>ジッセキ</t>
    </rPh>
    <rPh sb="11" eb="13">
      <t>ミコ</t>
    </rPh>
    <rPh sb="20" eb="22">
      <t>バアイ</t>
    </rPh>
    <rPh sb="23" eb="26">
      <t>ネンレイベツ</t>
    </rPh>
    <rPh sb="26" eb="28">
      <t>ヘイキン</t>
    </rPh>
    <rPh sb="28" eb="30">
      <t>ジドウ</t>
    </rPh>
    <rPh sb="30" eb="31">
      <t>スウ</t>
    </rPh>
    <phoneticPr fontId="26"/>
  </si>
  <si>
    <t>　入力することとし、事前に市に相談すること。</t>
    <rPh sb="10" eb="12">
      <t>ジゼン</t>
    </rPh>
    <rPh sb="13" eb="14">
      <t>シ</t>
    </rPh>
    <rPh sb="15" eb="17">
      <t>ソウダン</t>
    </rPh>
    <phoneticPr fontId="6"/>
  </si>
  <si>
    <t>※ここから下は、上記計算では実態と大きく乖離する場合のみ</t>
    <rPh sb="5" eb="6">
      <t>シタ</t>
    </rPh>
    <rPh sb="14" eb="16">
      <t>ジッタイ</t>
    </rPh>
    <phoneticPr fontId="6"/>
  </si>
  <si>
    <t>見込み（４月実績×（１）で算出された伸び率）</t>
    <rPh sb="0" eb="2">
      <t>ミコ</t>
    </rPh>
    <phoneticPr fontId="26"/>
  </si>
  <si>
    <t>（２）前年実績による令和２年度見込み年齢別平均児童数</t>
    <rPh sb="3" eb="5">
      <t>ゼンネン</t>
    </rPh>
    <rPh sb="5" eb="7">
      <t>ジッセキ</t>
    </rPh>
    <rPh sb="10" eb="12">
      <t>レイワ</t>
    </rPh>
    <rPh sb="13" eb="15">
      <t>ネンド</t>
    </rPh>
    <rPh sb="15" eb="17">
      <t>ミコ</t>
    </rPh>
    <rPh sb="18" eb="20">
      <t>ネンレイ</t>
    </rPh>
    <rPh sb="20" eb="21">
      <t>ベツ</t>
    </rPh>
    <rPh sb="21" eb="23">
      <t>ヘイキン</t>
    </rPh>
    <rPh sb="23" eb="26">
      <t>ジドウスウ</t>
    </rPh>
    <phoneticPr fontId="26"/>
  </si>
  <si>
    <t>伸び率</t>
    <rPh sb="0" eb="1">
      <t>ノ</t>
    </rPh>
    <rPh sb="2" eb="3">
      <t>リツ</t>
    </rPh>
    <phoneticPr fontId="26"/>
  </si>
  <si>
    <t>入力しないでください。</t>
    <rPh sb="0" eb="2">
      <t>ニュウリョク</t>
    </rPh>
    <phoneticPr fontId="6"/>
  </si>
  <si>
    <t>保育園、地域型保育事業は満３歳児の児童数は</t>
    <phoneticPr fontId="6"/>
  </si>
  <si>
    <r>
      <t xml:space="preserve">うち満３歳児
</t>
    </r>
    <r>
      <rPr>
        <sz val="8"/>
        <color theme="1"/>
        <rFont val="ＭＳ Ｐゴシック"/>
        <family val="3"/>
        <charset val="128"/>
        <scheme val="minor"/>
      </rPr>
      <t>（認定こども園のみ）</t>
    </r>
    <rPh sb="2" eb="3">
      <t>マン</t>
    </rPh>
    <rPh sb="4" eb="6">
      <t>サイジ</t>
    </rPh>
    <rPh sb="8" eb="10">
      <t>ニン</t>
    </rPh>
    <phoneticPr fontId="26"/>
  </si>
  <si>
    <t xml:space="preserve"> </t>
    <phoneticPr fontId="26"/>
  </si>
  <si>
    <t>記入してください。</t>
    <phoneticPr fontId="6"/>
  </si>
  <si>
    <t>平成31年4月～令和2年3月の初日人数を正確に</t>
    <rPh sb="0" eb="2">
      <t>ヘイセイ</t>
    </rPh>
    <rPh sb="4" eb="5">
      <t>ネン</t>
    </rPh>
    <rPh sb="5" eb="6">
      <t>ヘイネン</t>
    </rPh>
    <rPh sb="6" eb="7">
      <t>ガツ</t>
    </rPh>
    <rPh sb="8" eb="10">
      <t>レイワ</t>
    </rPh>
    <rPh sb="11" eb="12">
      <t>ネン</t>
    </rPh>
    <rPh sb="13" eb="14">
      <t>ガツ</t>
    </rPh>
    <rPh sb="15" eb="17">
      <t>ショニチ</t>
    </rPh>
    <rPh sb="17" eb="19">
      <t>ニンズウ</t>
    </rPh>
    <rPh sb="20" eb="22">
      <t>セイカク</t>
    </rPh>
    <phoneticPr fontId="6"/>
  </si>
  <si>
    <t>元年度</t>
    <rPh sb="0" eb="1">
      <t>ガン</t>
    </rPh>
    <rPh sb="1" eb="3">
      <t>ネンド</t>
    </rPh>
    <phoneticPr fontId="26"/>
  </si>
  <si>
    <t>（１）令和元年度実績</t>
    <phoneticPr fontId="26"/>
  </si>
  <si>
    <t>小規模保育所、事業所内保育所については、１，２歳児、０歳児欄に記入すること。</t>
    <rPh sb="0" eb="3">
      <t>ショウキボ</t>
    </rPh>
    <rPh sb="3" eb="6">
      <t>ホイクショ</t>
    </rPh>
    <rPh sb="7" eb="10">
      <t>ジギョウショ</t>
    </rPh>
    <rPh sb="10" eb="11">
      <t>ナイ</t>
    </rPh>
    <rPh sb="11" eb="14">
      <t>ホイクショ</t>
    </rPh>
    <rPh sb="23" eb="25">
      <t>サイジ</t>
    </rPh>
    <rPh sb="27" eb="29">
      <t>サイジ</t>
    </rPh>
    <rPh sb="29" eb="30">
      <t>ラン</t>
    </rPh>
    <rPh sb="31" eb="33">
      <t>キニュウ</t>
    </rPh>
    <phoneticPr fontId="26"/>
  </si>
  <si>
    <t>児童数は、月初日利用児童数を入力すること。</t>
    <rPh sb="0" eb="3">
      <t>ジドウスウ</t>
    </rPh>
    <rPh sb="5" eb="6">
      <t>ツキ</t>
    </rPh>
    <rPh sb="6" eb="8">
      <t>ショニチ</t>
    </rPh>
    <rPh sb="8" eb="10">
      <t>リヨウ</t>
    </rPh>
    <rPh sb="10" eb="13">
      <t>ジドウスウ</t>
    </rPh>
    <rPh sb="14" eb="16">
      <t>ニュウリョク</t>
    </rPh>
    <phoneticPr fontId="26"/>
  </si>
  <si>
    <t>黄緑セルは入力項目、黄色（オレンジ）セルは自動計算。</t>
    <rPh sb="0" eb="2">
      <t>キミドリ</t>
    </rPh>
    <rPh sb="5" eb="7">
      <t>ニュウリョク</t>
    </rPh>
    <rPh sb="7" eb="9">
      <t>コウモク</t>
    </rPh>
    <rPh sb="10" eb="12">
      <t>キイロ</t>
    </rPh>
    <rPh sb="21" eb="23">
      <t>ジドウ</t>
    </rPh>
    <rPh sb="23" eb="25">
      <t>ケイサン</t>
    </rPh>
    <phoneticPr fontId="26"/>
  </si>
  <si>
    <t>施設・事業所名</t>
    <rPh sb="0" eb="2">
      <t>シセツ</t>
    </rPh>
    <rPh sb="3" eb="6">
      <t>ジギョウショ</t>
    </rPh>
    <rPh sb="6" eb="7">
      <t>メイ</t>
    </rPh>
    <phoneticPr fontId="26"/>
  </si>
  <si>
    <t>※人数の入力は正確にお願いします。</t>
    <rPh sb="1" eb="3">
      <t>ニンズウ</t>
    </rPh>
    <rPh sb="4" eb="6">
      <t>ニュウリョク</t>
    </rPh>
    <rPh sb="7" eb="9">
      <t>セイカク</t>
    </rPh>
    <rPh sb="11" eb="12">
      <t>ネガ</t>
    </rPh>
    <phoneticPr fontId="6"/>
  </si>
  <si>
    <t>平均年齢別児童数計算表（認定こども園、保育所等）</t>
    <rPh sb="0" eb="2">
      <t>ヘイキン</t>
    </rPh>
    <rPh sb="2" eb="5">
      <t>ネンレイベツ</t>
    </rPh>
    <rPh sb="5" eb="8">
      <t>ジドウスウ</t>
    </rPh>
    <rPh sb="8" eb="11">
      <t>ケイサンヒョウ</t>
    </rPh>
    <rPh sb="12" eb="14">
      <t>ニン</t>
    </rPh>
    <rPh sb="19" eb="22">
      <t>ホイクショ</t>
    </rPh>
    <rPh sb="22" eb="23">
      <t>トウ</t>
    </rPh>
    <phoneticPr fontId="26"/>
  </si>
  <si>
    <t>合　計</t>
    <rPh sb="0" eb="1">
      <t>ア</t>
    </rPh>
    <rPh sb="2" eb="3">
      <t>ケイ</t>
    </rPh>
    <phoneticPr fontId="26"/>
  </si>
  <si>
    <t>円　×　人数B</t>
    <rPh sb="0" eb="1">
      <t>エン</t>
    </rPh>
    <rPh sb="4" eb="6">
      <t>ニンズウ</t>
    </rPh>
    <phoneticPr fontId="26"/>
  </si>
  <si>
    <t>円　×　人数A</t>
    <rPh sb="0" eb="1">
      <t>エン</t>
    </rPh>
    <rPh sb="4" eb="6">
      <t>ニンズウ</t>
    </rPh>
    <phoneticPr fontId="26"/>
  </si>
  <si>
    <t>（参考）加算見込額（円）</t>
    <rPh sb="1" eb="3">
      <t>サンコウ</t>
    </rPh>
    <rPh sb="4" eb="6">
      <t>カサン</t>
    </rPh>
    <rPh sb="6" eb="8">
      <t>ミコ</t>
    </rPh>
    <rPh sb="8" eb="9">
      <t>ガク</t>
    </rPh>
    <rPh sb="10" eb="11">
      <t>エン</t>
    </rPh>
    <phoneticPr fontId="26"/>
  </si>
  <si>
    <t>人数B（職員数の１／５）</t>
    <rPh sb="0" eb="2">
      <t>ニンズウ</t>
    </rPh>
    <rPh sb="4" eb="6">
      <t>ショクイン</t>
    </rPh>
    <rPh sb="6" eb="7">
      <t>スウ</t>
    </rPh>
    <phoneticPr fontId="26"/>
  </si>
  <si>
    <t>人数A（職員数の１／３）</t>
    <phoneticPr fontId="26"/>
  </si>
  <si>
    <t>２．加算対象職員数（人）</t>
    <rPh sb="2" eb="4">
      <t>カサン</t>
    </rPh>
    <rPh sb="4" eb="6">
      <t>タイショウ</t>
    </rPh>
    <rPh sb="6" eb="8">
      <t>ショクイン</t>
    </rPh>
    <rPh sb="8" eb="9">
      <t>スウ</t>
    </rPh>
    <rPh sb="10" eb="11">
      <t>ニン</t>
    </rPh>
    <phoneticPr fontId="26"/>
  </si>
  <si>
    <t>職員数（1人未満端数　四捨五入）</t>
    <rPh sb="0" eb="3">
      <t>ショクインスウ</t>
    </rPh>
    <rPh sb="5" eb="6">
      <t>ニン</t>
    </rPh>
    <rPh sb="6" eb="8">
      <t>ミマン</t>
    </rPh>
    <rPh sb="8" eb="10">
      <t>ハスウ</t>
    </rPh>
    <rPh sb="11" eb="15">
      <t>シシャゴニュウ</t>
    </rPh>
    <phoneticPr fontId="26"/>
  </si>
  <si>
    <t>利用定員数に基づく職員数</t>
    <rPh sb="0" eb="2">
      <t>リヨウ</t>
    </rPh>
    <rPh sb="2" eb="4">
      <t>テイイン</t>
    </rPh>
    <rPh sb="4" eb="5">
      <t>スウ</t>
    </rPh>
    <rPh sb="6" eb="7">
      <t>モト</t>
    </rPh>
    <rPh sb="9" eb="12">
      <t>ショクインスウ</t>
    </rPh>
    <phoneticPr fontId="26"/>
  </si>
  <si>
    <t>g</t>
    <phoneticPr fontId="26"/>
  </si>
  <si>
    <t>チーム保育推進加算</t>
    <rPh sb="3" eb="5">
      <t>ホイク</t>
    </rPh>
    <rPh sb="5" eb="7">
      <t>スイシン</t>
    </rPh>
    <rPh sb="7" eb="9">
      <t>カサン</t>
    </rPh>
    <phoneticPr fontId="26"/>
  </si>
  <si>
    <t>ｆ</t>
    <phoneticPr fontId="26"/>
  </si>
  <si>
    <t>休日保育加算</t>
    <rPh sb="0" eb="2">
      <t>キュウジツ</t>
    </rPh>
    <rPh sb="2" eb="4">
      <t>ホイク</t>
    </rPh>
    <rPh sb="4" eb="6">
      <t>カサン</t>
    </rPh>
    <phoneticPr fontId="26"/>
  </si>
  <si>
    <t>ｅ</t>
    <phoneticPr fontId="26"/>
  </si>
  <si>
    <t>事務職員雇上加算</t>
    <rPh sb="0" eb="2">
      <t>ジム</t>
    </rPh>
    <rPh sb="2" eb="4">
      <t>ショクイン</t>
    </rPh>
    <rPh sb="4" eb="5">
      <t>ヤト</t>
    </rPh>
    <rPh sb="5" eb="6">
      <t>ア</t>
    </rPh>
    <rPh sb="6" eb="8">
      <t>カサン</t>
    </rPh>
    <phoneticPr fontId="26"/>
  </si>
  <si>
    <t>ｄ</t>
    <phoneticPr fontId="26"/>
  </si>
  <si>
    <t>主任保育士専任加算</t>
    <rPh sb="0" eb="2">
      <t>シュニン</t>
    </rPh>
    <rPh sb="2" eb="5">
      <t>ホイクシ</t>
    </rPh>
    <rPh sb="5" eb="7">
      <t>センニン</t>
    </rPh>
    <rPh sb="7" eb="9">
      <t>カサン</t>
    </rPh>
    <phoneticPr fontId="26"/>
  </si>
  <si>
    <t>ｃ</t>
    <phoneticPr fontId="26"/>
  </si>
  <si>
    <t>保育標準時間認定の児童</t>
    <rPh sb="0" eb="2">
      <t>ホイク</t>
    </rPh>
    <rPh sb="2" eb="4">
      <t>ヒョウジュン</t>
    </rPh>
    <rPh sb="4" eb="6">
      <t>ジカン</t>
    </rPh>
    <rPh sb="6" eb="8">
      <t>ニンテイ</t>
    </rPh>
    <rPh sb="9" eb="11">
      <t>ジドウ</t>
    </rPh>
    <phoneticPr fontId="26"/>
  </si>
  <si>
    <t>ｂ</t>
    <phoneticPr fontId="26"/>
  </si>
  <si>
    <t>小計（小数点第一位四捨五入）</t>
    <rPh sb="0" eb="2">
      <t>ショウケイ</t>
    </rPh>
    <rPh sb="3" eb="6">
      <t>ショウスウテン</t>
    </rPh>
    <rPh sb="6" eb="7">
      <t>ダイ</t>
    </rPh>
    <rPh sb="7" eb="9">
      <t>イチイ</t>
    </rPh>
    <rPh sb="9" eb="13">
      <t>シシャゴニュウ</t>
    </rPh>
    <phoneticPr fontId="26"/>
  </si>
  <si>
    <t xml:space="preserve">  3歳児配置改善加算</t>
    <rPh sb="3" eb="5">
      <t>サイジ</t>
    </rPh>
    <rPh sb="5" eb="7">
      <t>ハイチ</t>
    </rPh>
    <rPh sb="7" eb="9">
      <t>カイゼン</t>
    </rPh>
    <rPh sb="9" eb="11">
      <t>カサン</t>
    </rPh>
    <phoneticPr fontId="26"/>
  </si>
  <si>
    <t>3歳児</t>
    <rPh sb="1" eb="3">
      <t>サイジ</t>
    </rPh>
    <phoneticPr fontId="26"/>
  </si>
  <si>
    <t>4歳以上児</t>
    <rPh sb="1" eb="4">
      <t>サイイジョウ</t>
    </rPh>
    <rPh sb="2" eb="4">
      <t>イジョウ</t>
    </rPh>
    <rPh sb="4" eb="5">
      <t>ジ</t>
    </rPh>
    <phoneticPr fontId="26"/>
  </si>
  <si>
    <t>年齢別配置基準による職員数</t>
    <rPh sb="0" eb="3">
      <t>ネンレイベツ</t>
    </rPh>
    <rPh sb="3" eb="7">
      <t>ハイキ</t>
    </rPh>
    <rPh sb="10" eb="13">
      <t>ショクインスウ</t>
    </rPh>
    <phoneticPr fontId="26"/>
  </si>
  <si>
    <t>ａ</t>
    <phoneticPr fontId="26"/>
  </si>
  <si>
    <t>職員数
（自動計算）</t>
    <rPh sb="0" eb="3">
      <t>ショクインスウ</t>
    </rPh>
    <rPh sb="5" eb="7">
      <t>ジドウ</t>
    </rPh>
    <rPh sb="7" eb="9">
      <t>ケイサン</t>
    </rPh>
    <phoneticPr fontId="26"/>
  </si>
  <si>
    <t>選択
項目</t>
    <rPh sb="0" eb="2">
      <t>センタク</t>
    </rPh>
    <rPh sb="3" eb="5">
      <t>コウモク</t>
    </rPh>
    <phoneticPr fontId="26"/>
  </si>
  <si>
    <t>本園分</t>
    <rPh sb="0" eb="1">
      <t>ホン</t>
    </rPh>
    <rPh sb="1" eb="2">
      <t>エン</t>
    </rPh>
    <rPh sb="2" eb="3">
      <t>ブン</t>
    </rPh>
    <phoneticPr fontId="26"/>
  </si>
  <si>
    <t>１．加算対象人数の基礎となる職員数（人）</t>
    <rPh sb="2" eb="4">
      <t>カサン</t>
    </rPh>
    <rPh sb="4" eb="6">
      <t>タイショウ</t>
    </rPh>
    <rPh sb="6" eb="8">
      <t>ニンズウ</t>
    </rPh>
    <rPh sb="9" eb="11">
      <t>キソ</t>
    </rPh>
    <rPh sb="14" eb="17">
      <t>ショクインスウ</t>
    </rPh>
    <rPh sb="18" eb="19">
      <t>ニン</t>
    </rPh>
    <phoneticPr fontId="26"/>
  </si>
  <si>
    <t>※</t>
    <phoneticPr fontId="26"/>
  </si>
  <si>
    <t>３歳児</t>
    <rPh sb="1" eb="2">
      <t>サイ</t>
    </rPh>
    <rPh sb="2" eb="3">
      <t>ジ</t>
    </rPh>
    <phoneticPr fontId="26"/>
  </si>
  <si>
    <t>４歳児以上児</t>
    <rPh sb="1" eb="3">
      <t>サイジ</t>
    </rPh>
    <rPh sb="3" eb="5">
      <t>イジョウ</t>
    </rPh>
    <rPh sb="5" eb="6">
      <t>ジ</t>
    </rPh>
    <phoneticPr fontId="26"/>
  </si>
  <si>
    <t>年齢別児童数</t>
    <rPh sb="0" eb="3">
      <t>ネンレイベツ</t>
    </rPh>
    <rPh sb="3" eb="6">
      <t>ジドウスウ</t>
    </rPh>
    <phoneticPr fontId="26"/>
  </si>
  <si>
    <t>←令和２年度の利用定員数を入力してください。</t>
    <rPh sb="1" eb="3">
      <t>レイワ</t>
    </rPh>
    <rPh sb="4" eb="6">
      <t>ネンド</t>
    </rPh>
    <rPh sb="5" eb="6">
      <t>ド</t>
    </rPh>
    <rPh sb="7" eb="9">
      <t>リヨウ</t>
    </rPh>
    <rPh sb="9" eb="11">
      <t>テイイン</t>
    </rPh>
    <rPh sb="11" eb="12">
      <t>スウ</t>
    </rPh>
    <rPh sb="13" eb="15">
      <t>ニュウリョク</t>
    </rPh>
    <phoneticPr fontId="6"/>
  </si>
  <si>
    <t>利用定員数</t>
    <rPh sb="0" eb="2">
      <t>リヨウ</t>
    </rPh>
    <rPh sb="2" eb="4">
      <t>テイイン</t>
    </rPh>
    <rPh sb="4" eb="5">
      <t>スウ</t>
    </rPh>
    <phoneticPr fontId="26"/>
  </si>
  <si>
    <t>本園分を
記入</t>
    <rPh sb="0" eb="1">
      <t>ホン</t>
    </rPh>
    <rPh sb="1" eb="2">
      <t>エン</t>
    </rPh>
    <rPh sb="2" eb="3">
      <t>ブン</t>
    </rPh>
    <rPh sb="5" eb="7">
      <t>キニュウ</t>
    </rPh>
    <phoneticPr fontId="26"/>
  </si>
  <si>
    <t>分園の有無</t>
    <rPh sb="0" eb="2">
      <t>ブンエン</t>
    </rPh>
    <rPh sb="3" eb="5">
      <t>ウム</t>
    </rPh>
    <phoneticPr fontId="26"/>
  </si>
  <si>
    <t>入力項目</t>
    <rPh sb="0" eb="2">
      <t>ニュウリョク</t>
    </rPh>
    <rPh sb="2" eb="4">
      <t>コウモク</t>
    </rPh>
    <phoneticPr fontId="26"/>
  </si>
  <si>
    <t>選択項目</t>
    <rPh sb="0" eb="2">
      <t>センタク</t>
    </rPh>
    <rPh sb="2" eb="4">
      <t>コウモク</t>
    </rPh>
    <phoneticPr fontId="26"/>
  </si>
  <si>
    <t>0．基礎情報</t>
    <rPh sb="2" eb="4">
      <t>キソ</t>
    </rPh>
    <rPh sb="4" eb="6">
      <t>ジョウホウ</t>
    </rPh>
    <phoneticPr fontId="26"/>
  </si>
  <si>
    <t>処遇改善等加算Ⅱ　加算対象職員数計算表（保育所）</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3">
      <t>ホイクショ</t>
    </rPh>
    <phoneticPr fontId="26"/>
  </si>
  <si>
    <t>令和2年4月1日、5月1日、6月1日、7月1日の</t>
    <rPh sb="0" eb="2">
      <t>レイワ</t>
    </rPh>
    <rPh sb="3" eb="4">
      <t>ネン</t>
    </rPh>
    <rPh sb="4" eb="5">
      <t>ヘイネン</t>
    </rPh>
    <rPh sb="5" eb="6">
      <t>ガツ</t>
    </rPh>
    <rPh sb="7" eb="8">
      <t>ニチ</t>
    </rPh>
    <rPh sb="10" eb="11">
      <t>ガツ</t>
    </rPh>
    <rPh sb="12" eb="13">
      <t>ニチ</t>
    </rPh>
    <rPh sb="15" eb="16">
      <t>ガツ</t>
    </rPh>
    <rPh sb="17" eb="18">
      <t>ニチ</t>
    </rPh>
    <rPh sb="20" eb="21">
      <t>ガツ</t>
    </rPh>
    <rPh sb="22" eb="23">
      <t>ニチ</t>
    </rPh>
    <phoneticPr fontId="6"/>
  </si>
  <si>
    <t>児童数を正確に記入してください。</t>
  </si>
  <si>
    <t>（分　園　用）</t>
    <rPh sb="1" eb="2">
      <t>ブン</t>
    </rPh>
    <rPh sb="3" eb="4">
      <t>エン</t>
    </rPh>
    <rPh sb="5" eb="6">
      <t>ヨウ</t>
    </rPh>
    <phoneticPr fontId="6"/>
  </si>
  <si>
    <t>非該当</t>
    <rPh sb="0" eb="3">
      <t>ヒガイトウ</t>
    </rPh>
    <phoneticPr fontId="6"/>
  </si>
  <si>
    <r>
      <t>前年度実績による見込みによりがたい場合、その理由</t>
    </r>
    <r>
      <rPr>
        <b/>
        <sz val="11"/>
        <color theme="1"/>
        <rFont val="ＭＳ Ｐゴシック"/>
        <family val="3"/>
        <charset val="128"/>
        <scheme val="minor"/>
      </rPr>
      <t>　（３）の算出結果を使用する場合は"非該当"を消去し理由入力必須</t>
    </r>
    <rPh sb="0" eb="3">
      <t>ゼンネンド</t>
    </rPh>
    <rPh sb="3" eb="5">
      <t>ジッセキ</t>
    </rPh>
    <rPh sb="8" eb="10">
      <t>ミコ</t>
    </rPh>
    <rPh sb="17" eb="19">
      <t>バアイ</t>
    </rPh>
    <rPh sb="22" eb="24">
      <t>リユウ</t>
    </rPh>
    <rPh sb="29" eb="31">
      <t>サンシュツ</t>
    </rPh>
    <rPh sb="31" eb="33">
      <t>ケッカ</t>
    </rPh>
    <rPh sb="34" eb="36">
      <t>シヨウ</t>
    </rPh>
    <rPh sb="38" eb="40">
      <t>バアイ</t>
    </rPh>
    <rPh sb="42" eb="45">
      <t>ヒガイトウ</t>
    </rPh>
    <rPh sb="47" eb="49">
      <t>ショウキョ</t>
    </rPh>
    <rPh sb="50" eb="52">
      <t>リユウ</t>
    </rPh>
    <rPh sb="52" eb="54">
      <t>ニュウリョク</t>
    </rPh>
    <rPh sb="54" eb="56">
      <t>ヒッス</t>
    </rPh>
    <phoneticPr fontId="26"/>
  </si>
  <si>
    <t>←R2利用定員</t>
    <rPh sb="3" eb="5">
      <t>リヨウ</t>
    </rPh>
    <rPh sb="5" eb="7">
      <t>テイイン</t>
    </rPh>
    <phoneticPr fontId="6"/>
  </si>
  <si>
    <r>
      <t xml:space="preserve">各月平均の年齢別児童数を使用する場合は、別途配布している「年齢別児童数計算表」により計算した児童数になっていることをに確認すること。
</t>
    </r>
    <r>
      <rPr>
        <sz val="11"/>
        <color rgb="FFFF0000"/>
        <rFont val="HG丸ｺﾞｼｯｸM-PRO"/>
        <family val="3"/>
        <charset val="128"/>
      </rPr>
      <t>特例給付を受けて利用する児童がいる場合は、該当する年齢区分に含めること。</t>
    </r>
    <rPh sb="0" eb="2">
      <t>カクツキ</t>
    </rPh>
    <rPh sb="2" eb="4">
      <t>ヘイキン</t>
    </rPh>
    <rPh sb="5" eb="8">
      <t>ネンレイベツ</t>
    </rPh>
    <rPh sb="8" eb="11">
      <t>ジドウスウ</t>
    </rPh>
    <rPh sb="12" eb="14">
      <t>シヨウ</t>
    </rPh>
    <rPh sb="16" eb="18">
      <t>バアイ</t>
    </rPh>
    <rPh sb="20" eb="22">
      <t>ベット</t>
    </rPh>
    <rPh sb="22" eb="24">
      <t>ハイフ</t>
    </rPh>
    <rPh sb="29" eb="32">
      <t>ネンレイベツ</t>
    </rPh>
    <rPh sb="32" eb="35">
      <t>ジドウスウ</t>
    </rPh>
    <rPh sb="35" eb="37">
      <t>ケイサン</t>
    </rPh>
    <rPh sb="37" eb="38">
      <t>オモテ</t>
    </rPh>
    <rPh sb="42" eb="44">
      <t>ケイサン</t>
    </rPh>
    <rPh sb="46" eb="49">
      <t>ジドウスウ</t>
    </rPh>
    <rPh sb="59" eb="61">
      <t>カクニン</t>
    </rPh>
    <phoneticPr fontId="26"/>
  </si>
  <si>
    <t>栄養管理加算（A：配置のみ"あり"に）</t>
    <rPh sb="0" eb="2">
      <t>エイヨウ</t>
    </rPh>
    <rPh sb="2" eb="4">
      <t>カンリ</t>
    </rPh>
    <rPh sb="4" eb="6">
      <t>カサン</t>
    </rPh>
    <rPh sb="9" eb="11">
      <t>ハイチ</t>
    </rPh>
    <phoneticPr fontId="26"/>
  </si>
  <si>
    <t>令和２年４月　～　令和３年３月</t>
    <rPh sb="0" eb="2">
      <t>レイワ</t>
    </rPh>
    <rPh sb="3" eb="4">
      <t>ネン</t>
    </rPh>
    <rPh sb="5" eb="6">
      <t>ガツ</t>
    </rPh>
    <rPh sb="9" eb="11">
      <t>レイワ</t>
    </rPh>
    <rPh sb="12" eb="13">
      <t>ネン</t>
    </rPh>
    <rPh sb="14" eb="15">
      <t>ガツ</t>
    </rPh>
    <phoneticPr fontId="6"/>
  </si>
  <si>
    <t>令和２年度賃金改善計画書（処遇改善等加算Ⅰ）</t>
    <rPh sb="0" eb="2">
      <t>レイワ</t>
    </rPh>
    <rPh sb="3" eb="4">
      <t>ネン</t>
    </rPh>
    <rPh sb="4" eb="5">
      <t>ド</t>
    </rPh>
    <rPh sb="5" eb="7">
      <t>チンギン</t>
    </rPh>
    <rPh sb="7" eb="9">
      <t>カイゼン</t>
    </rPh>
    <rPh sb="9" eb="12">
      <t>ケイカクショ</t>
    </rPh>
    <rPh sb="13" eb="15">
      <t>ショグウ</t>
    </rPh>
    <rPh sb="15" eb="17">
      <t>カイゼン</t>
    </rPh>
    <rPh sb="17" eb="18">
      <t>トウ</t>
    </rPh>
    <rPh sb="18" eb="20">
      <t>カサン</t>
    </rPh>
    <phoneticPr fontId="6"/>
  </si>
  <si>
    <t>大和市　ほいく課</t>
    <rPh sb="0" eb="3">
      <t>ヤマトシ</t>
    </rPh>
    <rPh sb="7" eb="8">
      <t>カ</t>
    </rPh>
    <phoneticPr fontId="6"/>
  </si>
  <si>
    <t>あり</t>
  </si>
  <si>
    <t>適</t>
  </si>
  <si>
    <t>加算Ⅱ</t>
  </si>
  <si>
    <t>なし</t>
  </si>
  <si>
    <t>施設長</t>
    <rPh sb="0" eb="3">
      <t>シセツチョウ</t>
    </rPh>
    <phoneticPr fontId="6"/>
  </si>
  <si>
    <t>主任保育士</t>
    <rPh sb="0" eb="2">
      <t>シュニン</t>
    </rPh>
    <rPh sb="2" eb="5">
      <t>ホイクシ</t>
    </rPh>
    <phoneticPr fontId="6"/>
  </si>
  <si>
    <t>保育士</t>
    <rPh sb="0" eb="3">
      <t>ホイクシ</t>
    </rPh>
    <phoneticPr fontId="6"/>
  </si>
  <si>
    <t>〇〇 〇〇</t>
    <phoneticPr fontId="6"/>
  </si>
  <si>
    <t>〇〇 〇〇</t>
    <phoneticPr fontId="6"/>
  </si>
  <si>
    <t>栄養士</t>
    <rPh sb="0" eb="3">
      <t>エイヨウシ</t>
    </rPh>
    <phoneticPr fontId="6"/>
  </si>
  <si>
    <t>調理員</t>
    <rPh sb="0" eb="3">
      <t>チョウリイン</t>
    </rPh>
    <phoneticPr fontId="6"/>
  </si>
  <si>
    <t>〇〇 〇〇</t>
    <phoneticPr fontId="6"/>
  </si>
  <si>
    <t>平成〇年〇月〇日</t>
    <rPh sb="0" eb="2">
      <t>ヘイセイ</t>
    </rPh>
    <rPh sb="3" eb="4">
      <t>ネン</t>
    </rPh>
    <rPh sb="5" eb="6">
      <t>ガツ</t>
    </rPh>
    <rPh sb="7" eb="8">
      <t>ニチ</t>
    </rPh>
    <phoneticPr fontId="6"/>
  </si>
  <si>
    <t>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t>
    <phoneticPr fontId="6"/>
  </si>
  <si>
    <t>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t>
    <phoneticPr fontId="6"/>
  </si>
  <si>
    <t>　　事業者名　　
　　代表者名　</t>
    <rPh sb="2" eb="6">
      <t>ジギョウシャメイ</t>
    </rPh>
    <rPh sb="11" eb="14">
      <t>ダイヒョウシャ</t>
    </rPh>
    <rPh sb="14" eb="15">
      <t>メイ</t>
    </rPh>
    <phoneticPr fontId="6"/>
  </si>
  <si>
    <t>基準年度</t>
    <rPh sb="0" eb="4">
      <t>キジュンネンド</t>
    </rPh>
    <phoneticPr fontId="6"/>
  </si>
  <si>
    <t>加算Ⅱ新事由</t>
    <rPh sb="0" eb="2">
      <t>カサン</t>
    </rPh>
    <rPh sb="3" eb="4">
      <t>シン</t>
    </rPh>
    <rPh sb="4" eb="6">
      <t>ジユウ</t>
    </rPh>
    <phoneticPr fontId="6"/>
  </si>
  <si>
    <t>元年度</t>
    <rPh sb="0" eb="1">
      <t>ガン</t>
    </rPh>
    <phoneticPr fontId="6"/>
  </si>
  <si>
    <t>加算当年度内の支払賃金（法定福利費等の事業主負担額を除く）</t>
    <rPh sb="0" eb="2">
      <t>カサン</t>
    </rPh>
    <rPh sb="2" eb="5">
      <t>トウネンド</t>
    </rPh>
    <rPh sb="5" eb="6">
      <t>ナイ</t>
    </rPh>
    <rPh sb="7" eb="9">
      <t>シハラ</t>
    </rPh>
    <rPh sb="9" eb="11">
      <t>チンギン</t>
    </rPh>
    <phoneticPr fontId="6"/>
  </si>
  <si>
    <t>基本給
⑦</t>
    <phoneticPr fontId="6"/>
  </si>
  <si>
    <t>加算Ⅰ
新規事由</t>
    <rPh sb="0" eb="2">
      <t>カサン</t>
    </rPh>
    <rPh sb="4" eb="6">
      <t>シンキ</t>
    </rPh>
    <rPh sb="6" eb="8">
      <t>ジユウ</t>
    </rPh>
    <phoneticPr fontId="6"/>
  </si>
  <si>
    <t>令和２年度賃金改善計画書（処遇改善等加算Ⅱ）</t>
    <rPh sb="0" eb="2">
      <t>レイワ</t>
    </rPh>
    <rPh sb="3" eb="4">
      <t>ネン</t>
    </rPh>
    <rPh sb="4" eb="5">
      <t>ド</t>
    </rPh>
    <rPh sb="5" eb="7">
      <t>チンギン</t>
    </rPh>
    <rPh sb="7" eb="9">
      <t>カイゼン</t>
    </rPh>
    <rPh sb="9" eb="12">
      <t>ケイカクショ</t>
    </rPh>
    <rPh sb="13" eb="15">
      <t>ショグウ</t>
    </rPh>
    <rPh sb="15" eb="17">
      <t>カイゼン</t>
    </rPh>
    <rPh sb="17" eb="18">
      <t>トウ</t>
    </rPh>
    <rPh sb="18" eb="20">
      <t>カサン</t>
    </rPh>
    <phoneticPr fontId="6"/>
  </si>
  <si>
    <t>c</t>
    <phoneticPr fontId="6"/>
  </si>
  <si>
    <t>⑥基準年度の賃金水準（当該年度に係る加算残額を含む。役職手当、職務手当など職位、職責又は職務内容等に応じて決まって毎月支払われる手当又は基本給に限る。）</t>
    <phoneticPr fontId="6"/>
  </si>
  <si>
    <t>①</t>
    <phoneticPr fontId="6"/>
  </si>
  <si>
    <t>③</t>
    <phoneticPr fontId="6"/>
  </si>
  <si>
    <t>Ａ</t>
    <phoneticPr fontId="6"/>
  </si>
  <si>
    <t>Ｂ</t>
    <phoneticPr fontId="6"/>
  </si>
  <si>
    <t>※</t>
    <phoneticPr fontId="6"/>
  </si>
  <si>
    <t>令和3年　　月　　日</t>
    <rPh sb="0" eb="2">
      <t>レイワ</t>
    </rPh>
    <rPh sb="3" eb="4">
      <t>ネン</t>
    </rPh>
    <rPh sb="6" eb="7">
      <t>ツキ</t>
    </rPh>
    <rPh sb="9" eb="10">
      <t>ヒ</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</si>
  <si>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</si>
  <si>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</si>
  <si>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</si>
  <si>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</si>
  <si>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</si>
  <si>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</si>
  <si>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</si>
  <si>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</si>
  <si>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</si>
  <si>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</si>
  <si>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</si>
  <si>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</si>
  <si>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</si>
  <si>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</si>
  <si>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※1</t>
    <phoneticPr fontId="6"/>
  </si>
  <si>
    <t>令和3年　月　日</t>
    <rPh sb="0" eb="2">
      <t>レイワ</t>
    </rPh>
    <rPh sb="3" eb="4">
      <t>ネン</t>
    </rPh>
    <rPh sb="5" eb="6">
      <t>ツキ</t>
    </rPh>
    <rPh sb="7" eb="8">
      <t>ヒ</t>
    </rPh>
    <phoneticPr fontId="6"/>
  </si>
  <si>
    <t>Ｂ</t>
    <phoneticPr fontId="6"/>
  </si>
  <si>
    <t>Ａ</t>
    <phoneticPr fontId="6"/>
  </si>
  <si>
    <t>※</t>
    <phoneticPr fontId="6"/>
  </si>
  <si>
    <t>③</t>
    <phoneticPr fontId="6"/>
  </si>
  <si>
    <t>①</t>
    <phoneticPr fontId="6"/>
  </si>
  <si>
    <t>⑥起点賃金水準（⑦＋⑧）</t>
    <phoneticPr fontId="6"/>
  </si>
  <si>
    <t>⑤加算Ⅱの新規事由による賃金改善額</t>
    <phoneticPr fontId="6"/>
  </si>
  <si>
    <t>④加算前年度の加算残額に係る支払賃金</t>
    <phoneticPr fontId="6"/>
  </si>
  <si>
    <t>③支払賃金</t>
    <phoneticPr fontId="6"/>
  </si>
  <si>
    <t>②賃金改善見込総額（③－④－⑤－⑥）</t>
    <phoneticPr fontId="6"/>
  </si>
  <si>
    <t>※2</t>
    <phoneticPr fontId="6"/>
  </si>
  <si>
    <t>⑥</t>
    <phoneticPr fontId="6"/>
  </si>
  <si>
    <t>④</t>
    <phoneticPr fontId="6"/>
  </si>
  <si>
    <t>％</t>
    <phoneticPr fontId="6"/>
  </si>
  <si>
    <t>賃金改善要件分の加算率</t>
    <rPh sb="0" eb="4">
      <t>チンギンカイゼン</t>
    </rPh>
    <rPh sb="4" eb="7">
      <t>ヨウケンブン</t>
    </rPh>
    <rPh sb="8" eb="11">
      <t>カサンリツ</t>
    </rPh>
    <phoneticPr fontId="6"/>
  </si>
  <si>
    <t>②</t>
    <phoneticPr fontId="6"/>
  </si>
  <si>
    <t>加算見込額（千円未満の端数は切り捨てない）</t>
    <rPh sb="0" eb="5">
      <t>カサンミコミガク</t>
    </rPh>
    <rPh sb="6" eb="10">
      <t>センエンミマン</t>
    </rPh>
    <rPh sb="11" eb="13">
      <t>ハスウ</t>
    </rPh>
    <rPh sb="14" eb="15">
      <t>キ</t>
    </rPh>
    <rPh sb="16" eb="17">
      <t>ス</t>
    </rPh>
    <phoneticPr fontId="6"/>
  </si>
  <si>
    <t>【施設・事業所間で加算額の一部の配分を調整する前の加算見込額】</t>
    <rPh sb="1" eb="3">
      <t>シセツ</t>
    </rPh>
    <rPh sb="4" eb="7">
      <t>ジギョウショ</t>
    </rPh>
    <rPh sb="7" eb="8">
      <t>カン</t>
    </rPh>
    <rPh sb="9" eb="11">
      <t>カサン</t>
    </rPh>
    <rPh sb="11" eb="12">
      <t>ガク</t>
    </rPh>
    <rPh sb="13" eb="15">
      <t>イチブ</t>
    </rPh>
    <rPh sb="16" eb="18">
      <t>ハイブン</t>
    </rPh>
    <rPh sb="19" eb="21">
      <t>チョウセイ</t>
    </rPh>
    <rPh sb="23" eb="24">
      <t>マエ</t>
    </rPh>
    <rPh sb="25" eb="30">
      <t>カサンミコミガク</t>
    </rPh>
    <phoneticPr fontId="6"/>
  </si>
  <si>
    <t>○</t>
    <phoneticPr fontId="6"/>
  </si>
  <si>
    <t>✔</t>
    <phoneticPr fontId="6"/>
  </si>
  <si>
    <t>法定福利費等の事業主負担額を除く。</t>
    <phoneticPr fontId="6"/>
  </si>
  <si>
    <t>※6</t>
    <phoneticPr fontId="6"/>
  </si>
  <si>
    <t>人件費の改定状況部分については、施設の職員構成等を踏まえ、施設の判断で適切に配分を行った額を記入すること。</t>
    <phoneticPr fontId="6"/>
  </si>
  <si>
    <t>※5</t>
    <phoneticPr fontId="6"/>
  </si>
  <si>
    <t>※4</t>
    <phoneticPr fontId="6"/>
  </si>
  <si>
    <t>※3</t>
    <phoneticPr fontId="6"/>
  </si>
  <si>
    <t>「常勤」とは、原則として施設で定めた勤務時間（所定労働時間）の全てを勤務する者、又は１日６時間以上かつ20日以上勤務している者をいい、「非常勤」とは常勤以外の者をいう。</t>
    <phoneticPr fontId="6"/>
  </si>
  <si>
    <t>※2　</t>
    <phoneticPr fontId="6"/>
  </si>
  <si>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6"/>
  </si>
  <si>
    <t>施設・事業所に現に勤務している職員全員（職種を問わず、非常勤を含む。）を記載すること。</t>
    <phoneticPr fontId="6"/>
  </si>
  <si>
    <t>【記入における留意事項】</t>
    <phoneticPr fontId="6"/>
  </si>
  <si>
    <t>基本給
①</t>
    <phoneticPr fontId="6"/>
  </si>
  <si>
    <t>⑩のうち
加算前年度の加算残額に係る支払賃金※6
⑪</t>
    <phoneticPr fontId="6"/>
  </si>
  <si>
    <t>法人役員との兼務</t>
    <phoneticPr fontId="6"/>
  </si>
  <si>
    <r>
      <t xml:space="preserve">常勤
換算値
</t>
    </r>
    <r>
      <rPr>
        <sz val="12"/>
        <rFont val="ＭＳ ゴシック"/>
        <family val="3"/>
        <charset val="128"/>
      </rPr>
      <t>※3</t>
    </r>
    <phoneticPr fontId="6"/>
  </si>
  <si>
    <r>
      <t xml:space="preserve">常勤
非常勤
</t>
    </r>
    <r>
      <rPr>
        <sz val="12"/>
        <rFont val="ＭＳ ゴシック"/>
        <family val="3"/>
        <charset val="128"/>
      </rPr>
      <t>※2</t>
    </r>
    <phoneticPr fontId="6"/>
  </si>
  <si>
    <r>
      <t>経験年数　</t>
    </r>
    <r>
      <rPr>
        <sz val="12"/>
        <rFont val="ＭＳ ゴシック"/>
        <family val="3"/>
        <charset val="128"/>
      </rPr>
      <t>※1</t>
    </r>
    <phoneticPr fontId="6"/>
  </si>
  <si>
    <t>職種</t>
    <phoneticPr fontId="6"/>
  </si>
  <si>
    <t>改善実施有無</t>
    <phoneticPr fontId="6"/>
  </si>
  <si>
    <t>職員名</t>
    <phoneticPr fontId="6"/>
  </si>
  <si>
    <t>No</t>
    <phoneticPr fontId="6"/>
  </si>
  <si>
    <t>加算前年度における法定福利費等の事業主負担分の総額</t>
    <phoneticPr fontId="6"/>
  </si>
  <si>
    <t>施設・事業所名</t>
    <phoneticPr fontId="6"/>
  </si>
  <si>
    <t>同一事業者が運営する全ての施設・事業所（特定教育・保育施設及び特定地域型保育事業所）について記入すること。</t>
    <phoneticPr fontId="6"/>
  </si>
  <si>
    <t>Ｄ</t>
    <phoneticPr fontId="6"/>
  </si>
  <si>
    <t>Ｃ</t>
    <phoneticPr fontId="6"/>
  </si>
  <si>
    <t>賃金見込総額【（２）③－（２）④】</t>
    <phoneticPr fontId="6"/>
  </si>
  <si>
    <t>Ｂ</t>
    <phoneticPr fontId="6"/>
  </si>
  <si>
    <t>Ａ</t>
    <phoneticPr fontId="6"/>
  </si>
  <si>
    <t>Ａ</t>
    <phoneticPr fontId="6"/>
  </si>
  <si>
    <t>③</t>
    <phoneticPr fontId="6"/>
  </si>
  <si>
    <t>⑤起点賃金水準（⑥＋⑦）</t>
    <phoneticPr fontId="6"/>
  </si>
  <si>
    <t>法定福利費等の事業主負担増加額を含み、処遇改善等加算Ⅰによる賃金改善額を除く。</t>
    <phoneticPr fontId="6"/>
  </si>
  <si>
    <t>※2</t>
    <phoneticPr fontId="6"/>
  </si>
  <si>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phoneticPr fontId="6"/>
  </si>
  <si>
    <t>※1</t>
    <phoneticPr fontId="6"/>
  </si>
  <si>
    <t>）</t>
    <phoneticPr fontId="6"/>
  </si>
  <si>
    <t>（</t>
    <phoneticPr fontId="6"/>
  </si>
  <si>
    <t>④</t>
    <phoneticPr fontId="6"/>
  </si>
  <si>
    <t>なし</t>
    <phoneticPr fontId="6"/>
  </si>
  <si>
    <t>②</t>
    <phoneticPr fontId="6"/>
  </si>
  <si>
    <t>あり</t>
    <phoneticPr fontId="6"/>
  </si>
  <si>
    <t>③①＋②</t>
    <phoneticPr fontId="6"/>
  </si>
  <si>
    <t>＝</t>
    <phoneticPr fontId="6"/>
  </si>
  <si>
    <t>×</t>
    <phoneticPr fontId="6"/>
  </si>
  <si>
    <t>＝</t>
    <phoneticPr fontId="6"/>
  </si>
  <si>
    <t>□□□リーダー</t>
    <phoneticPr fontId="6"/>
  </si>
  <si>
    <t>△△△リーダー</t>
    <phoneticPr fontId="6"/>
  </si>
  <si>
    <t>◇◇◇リーダー</t>
    <phoneticPr fontId="6"/>
  </si>
  <si>
    <t>○○○リーダー</t>
    <phoneticPr fontId="6"/>
  </si>
  <si>
    <t>③①＋②</t>
    <phoneticPr fontId="6"/>
  </si>
  <si>
    <t>＝</t>
    <phoneticPr fontId="6"/>
  </si>
  <si>
    <t>＝</t>
    <phoneticPr fontId="6"/>
  </si>
  <si>
    <t>＝</t>
    <phoneticPr fontId="6"/>
  </si>
  <si>
    <t>＝</t>
    <phoneticPr fontId="6"/>
  </si>
  <si>
    <t>施設・事業所名</t>
    <phoneticPr fontId="6"/>
  </si>
  <si>
    <t>※2</t>
    <phoneticPr fontId="6"/>
  </si>
  <si>
    <t>同一事業者が運営する全ての施設・事業所（特定教育・保育施設及び特定地域型保育事業所）について記入すること。</t>
    <phoneticPr fontId="6"/>
  </si>
  <si>
    <t>※1</t>
    <phoneticPr fontId="6"/>
  </si>
  <si>
    <t>施設・事業所名</t>
    <phoneticPr fontId="6"/>
  </si>
  <si>
    <t>×</t>
  </si>
  <si>
    <t>円</t>
  </si>
  <si>
    <t>加算前年度における賃金の総額</t>
    <rPh sb="9" eb="11">
      <t>チンギン</t>
    </rPh>
    <phoneticPr fontId="6"/>
  </si>
  <si>
    <t>神奈川県</t>
    <rPh sb="0" eb="4">
      <t>カナガワケン</t>
    </rPh>
    <phoneticPr fontId="6"/>
  </si>
  <si>
    <t>神奈川県</t>
    <rPh sb="0" eb="3">
      <t>カナガワ</t>
    </rPh>
    <rPh sb="3" eb="4">
      <t>ケン</t>
    </rPh>
    <phoneticPr fontId="6"/>
  </si>
  <si>
    <t>人数Ａの加算見込額</t>
    <rPh sb="0" eb="2">
      <t>ニンズウ</t>
    </rPh>
    <rPh sb="4" eb="9">
      <t>カサンミコミガク</t>
    </rPh>
    <phoneticPr fontId="6"/>
  </si>
  <si>
    <t>うち賃金改善部分</t>
    <rPh sb="2" eb="6">
      <t>チンギンカイゼン</t>
    </rPh>
    <rPh sb="6" eb="8">
      <t>ブブン</t>
    </rPh>
    <phoneticPr fontId="6"/>
  </si>
  <si>
    <t>人数Ｂの加算見込額</t>
    <rPh sb="0" eb="2">
      <t>ニンズウ</t>
    </rPh>
    <rPh sb="4" eb="9">
      <t>カサンミコミガク</t>
    </rPh>
    <phoneticPr fontId="6"/>
  </si>
  <si>
    <t>うち法定福利費等部分</t>
    <rPh sb="2" eb="7">
      <t>ホウテイフクリヒ</t>
    </rPh>
    <rPh sb="7" eb="8">
      <t>トウ</t>
    </rPh>
    <rPh sb="8" eb="10">
      <t>ブブン</t>
    </rPh>
    <phoneticPr fontId="6"/>
  </si>
  <si>
    <r>
      <t>うち基準年度からの増減額</t>
    </r>
    <r>
      <rPr>
        <sz val="9"/>
        <rFont val="HGｺﾞｼｯｸM"/>
        <family val="3"/>
        <charset val="128"/>
      </rPr>
      <t xml:space="preserve">
（円）</t>
    </r>
    <rPh sb="2" eb="4">
      <t>キジュン</t>
    </rPh>
    <rPh sb="14" eb="15">
      <t>エン</t>
    </rPh>
    <phoneticPr fontId="6"/>
  </si>
  <si>
    <r>
      <t>うち基準年度からの増減額</t>
    </r>
    <r>
      <rPr>
        <sz val="9"/>
        <rFont val="HGｺﾞｼｯｸM"/>
        <family val="3"/>
        <charset val="128"/>
      </rPr>
      <t xml:space="preserve">
（円）</t>
    </r>
    <rPh sb="14" eb="15">
      <t>エン</t>
    </rPh>
    <phoneticPr fontId="6"/>
  </si>
  <si>
    <t>うち基準年度からの増減額
（円）</t>
    <rPh sb="2" eb="4">
      <t>キジュン</t>
    </rPh>
    <rPh sb="14" eb="15">
      <t>エン</t>
    </rPh>
    <phoneticPr fontId="6"/>
  </si>
  <si>
    <t>起算賃金水準（法定福利費等の事業主負担額を除く）</t>
    <rPh sb="0" eb="2">
      <t>キサン</t>
    </rPh>
    <rPh sb="2" eb="4">
      <t>チンギン</t>
    </rPh>
    <rPh sb="4" eb="6">
      <t>スイジュン</t>
    </rPh>
    <phoneticPr fontId="6"/>
  </si>
  <si>
    <t>⑩のうち
加算Ⅱの賃金改善額※7
⑫</t>
    <phoneticPr fontId="6"/>
  </si>
  <si>
    <t>施設名</t>
    <rPh sb="0" eb="3">
      <t>シセツメイ</t>
    </rPh>
    <phoneticPr fontId="6"/>
  </si>
  <si>
    <t>施設類型</t>
    <rPh sb="0" eb="4">
      <t>シセツルイケイ</t>
    </rPh>
    <phoneticPr fontId="6"/>
  </si>
  <si>
    <t>加算Ⅰ</t>
    <rPh sb="0" eb="2">
      <t>カサン</t>
    </rPh>
    <phoneticPr fontId="6"/>
  </si>
  <si>
    <t>賃金改善要件分の加算率</t>
    <phoneticPr fontId="6"/>
  </si>
  <si>
    <t>加算Ⅱ</t>
    <rPh sb="0" eb="2">
      <t>カサン</t>
    </rPh>
    <phoneticPr fontId="6"/>
  </si>
  <si>
    <t>うち法定福利費等の事業主負担増加額</t>
    <phoneticPr fontId="6"/>
  </si>
  <si>
    <t>前年度の
加算残額</t>
    <rPh sb="0" eb="3">
      <t>ゼンネンド</t>
    </rPh>
    <rPh sb="5" eb="9">
      <t>カサンザンガク</t>
    </rPh>
    <phoneticPr fontId="6"/>
  </si>
  <si>
    <t>新規
事由</t>
    <rPh sb="0" eb="2">
      <t>シンキ</t>
    </rPh>
    <rPh sb="3" eb="5">
      <t>ジユウ</t>
    </rPh>
    <phoneticPr fontId="6"/>
  </si>
  <si>
    <t>加算残額</t>
    <rPh sb="0" eb="4">
      <t>カサンザンガク</t>
    </rPh>
    <phoneticPr fontId="6"/>
  </si>
  <si>
    <t>加算残額の支払い時期</t>
    <rPh sb="0" eb="4">
      <t>カサンザンガク</t>
    </rPh>
    <rPh sb="5" eb="7">
      <t>シハラ</t>
    </rPh>
    <rPh sb="8" eb="10">
      <t>ジキ</t>
    </rPh>
    <phoneticPr fontId="6"/>
  </si>
  <si>
    <t>加算残額</t>
    <rPh sb="0" eb="4">
      <t>カサンザンガク</t>
    </rPh>
    <phoneticPr fontId="6"/>
  </si>
  <si>
    <t>加算残額の支払い時期</t>
    <rPh sb="0" eb="2">
      <t>カサン</t>
    </rPh>
    <rPh sb="2" eb="4">
      <t>ザンガク</t>
    </rPh>
    <rPh sb="5" eb="7">
      <t>シハラ</t>
    </rPh>
    <rPh sb="8" eb="10">
      <t>ジキ</t>
    </rPh>
    <phoneticPr fontId="6"/>
  </si>
  <si>
    <t>加算残額の状況</t>
    <rPh sb="0" eb="2">
      <t>カサン</t>
    </rPh>
    <rPh sb="2" eb="4">
      <t>ザンガク</t>
    </rPh>
    <rPh sb="5" eb="7">
      <t>ジョウキョウ</t>
    </rPh>
    <phoneticPr fontId="6"/>
  </si>
  <si>
    <t>Ver2</t>
    <phoneticPr fontId="6"/>
  </si>
  <si>
    <t>藤沢市</t>
    <rPh sb="0" eb="2">
      <t>フジサワ</t>
    </rPh>
    <rPh sb="2" eb="3">
      <t>シ</t>
    </rPh>
    <phoneticPr fontId="6"/>
  </si>
  <si>
    <t>基礎分の
加算率</t>
    <rPh sb="0" eb="2">
      <t>キソ</t>
    </rPh>
    <rPh sb="2" eb="3">
      <t>ブン</t>
    </rPh>
    <rPh sb="5" eb="7">
      <t>カサン</t>
    </rPh>
    <rPh sb="7" eb="8">
      <t>リツ</t>
    </rPh>
    <phoneticPr fontId="6"/>
  </si>
  <si>
    <t>職員名</t>
    <rPh sb="0" eb="3">
      <t>ショクインメイ</t>
    </rPh>
    <phoneticPr fontId="6"/>
  </si>
  <si>
    <t>[職員名]</t>
    <rPh sb="1" eb="4">
      <t>ショクインメイ</t>
    </rPh>
    <phoneticPr fontId="6"/>
  </si>
  <si>
    <t>給与規程等に定める等級</t>
    <rPh sb="0" eb="2">
      <t>キュウヨ</t>
    </rPh>
    <rPh sb="2" eb="4">
      <t>キテイ</t>
    </rPh>
    <rPh sb="4" eb="5">
      <t>ナド</t>
    </rPh>
    <rPh sb="6" eb="7">
      <t>サダ</t>
    </rPh>
    <rPh sb="9" eb="11">
      <t>トウキュウ</t>
    </rPh>
    <phoneticPr fontId="6"/>
  </si>
  <si>
    <t>新規事由に
係る加算率※</t>
    <phoneticPr fontId="6"/>
  </si>
  <si>
    <t>賃金改善実績報告書（処遇改善等加算Ⅰ） 作成要領</t>
    <rPh sb="0" eb="2">
      <t>チンギン</t>
    </rPh>
    <rPh sb="2" eb="4">
      <t>カイゼン</t>
    </rPh>
    <rPh sb="4" eb="6">
      <t>ジッセキ</t>
    </rPh>
    <rPh sb="6" eb="9">
      <t>ホウコクショ</t>
    </rPh>
    <rPh sb="10" eb="18">
      <t>ショグウカイゼントウカサン１</t>
    </rPh>
    <rPh sb="20" eb="22">
      <t>サクセイ</t>
    </rPh>
    <rPh sb="22" eb="24">
      <t>ヨウリョウ</t>
    </rPh>
    <phoneticPr fontId="6"/>
  </si>
  <si>
    <t>（１） 前年度の加算残額に対応する賃金改善の状況（前年度の加算残額がある場合のみ記入）</t>
    <rPh sb="4" eb="7">
      <t>ゼンネンド</t>
    </rPh>
    <rPh sb="8" eb="10">
      <t>カサン</t>
    </rPh>
    <rPh sb="10" eb="12">
      <t>ザンガク</t>
    </rPh>
    <rPh sb="13" eb="15">
      <t>タイオウ</t>
    </rPh>
    <rPh sb="17" eb="19">
      <t>チンギン</t>
    </rPh>
    <rPh sb="19" eb="21">
      <t>カイゼン</t>
    </rPh>
    <rPh sb="22" eb="24">
      <t>ジョウキョウ</t>
    </rPh>
    <rPh sb="25" eb="28">
      <t>ゼンネンド</t>
    </rPh>
    <rPh sb="29" eb="31">
      <t>カサン</t>
    </rPh>
    <rPh sb="31" eb="33">
      <t>ザンガク</t>
    </rPh>
    <rPh sb="36" eb="38">
      <t>バアイ</t>
    </rPh>
    <rPh sb="40" eb="42">
      <t>キニュウ</t>
    </rPh>
    <phoneticPr fontId="6"/>
  </si>
  <si>
    <t>項　目</t>
    <rPh sb="0" eb="1">
      <t>コウ</t>
    </rPh>
    <rPh sb="2" eb="3">
      <t>メ</t>
    </rPh>
    <phoneticPr fontId="6"/>
  </si>
  <si>
    <t>入　力</t>
    <rPh sb="0" eb="1">
      <t>ニュウ</t>
    </rPh>
    <rPh sb="2" eb="3">
      <t>チカラ</t>
    </rPh>
    <phoneticPr fontId="6"/>
  </si>
  <si>
    <t>説　明</t>
    <rPh sb="0" eb="1">
      <t>セツ</t>
    </rPh>
    <rPh sb="2" eb="3">
      <t>アキラ</t>
    </rPh>
    <phoneticPr fontId="6"/>
  </si>
  <si>
    <t>① 前年度の加算残額</t>
    <rPh sb="2" eb="5">
      <t>ゼンネンド</t>
    </rPh>
    <rPh sb="6" eb="8">
      <t>カサン</t>
    </rPh>
    <rPh sb="8" eb="10">
      <t>ザンガク</t>
    </rPh>
    <phoneticPr fontId="6"/>
  </si>
  <si>
    <t>該当入力</t>
    <rPh sb="0" eb="2">
      <t>ガイトウ</t>
    </rPh>
    <rPh sb="2" eb="4">
      <t>ニュウリョク</t>
    </rPh>
    <phoneticPr fontId="6"/>
  </si>
  <si>
    <t>② 前年度の加算残額に対応した
　　支払い賃金額</t>
    <rPh sb="2" eb="5">
      <t>ゼンネンド</t>
    </rPh>
    <rPh sb="6" eb="8">
      <t>カサン</t>
    </rPh>
    <rPh sb="8" eb="10">
      <t>ザンガク</t>
    </rPh>
    <rPh sb="11" eb="13">
      <t>タイオウ</t>
    </rPh>
    <rPh sb="18" eb="20">
      <t>シハラ</t>
    </rPh>
    <rPh sb="21" eb="23">
      <t>チンギン</t>
    </rPh>
    <rPh sb="23" eb="24">
      <t>ガク</t>
    </rPh>
    <phoneticPr fontId="6"/>
  </si>
  <si>
    <t>③ 前年度の加算残額に対応した賃金の支払い状況</t>
    <rPh sb="2" eb="5">
      <t>ゼンネンド</t>
    </rPh>
    <rPh sb="6" eb="8">
      <t>カサン</t>
    </rPh>
    <rPh sb="8" eb="10">
      <t>ザンガク</t>
    </rPh>
    <rPh sb="11" eb="13">
      <t>タイオウ</t>
    </rPh>
    <rPh sb="15" eb="17">
      <t>チンギン</t>
    </rPh>
    <rPh sb="18" eb="20">
      <t>シハラ</t>
    </rPh>
    <rPh sb="21" eb="23">
      <t>ジョウキョウ</t>
    </rPh>
    <phoneticPr fontId="6"/>
  </si>
  <si>
    <t>自動入力</t>
  </si>
  <si>
    <t>該当入力</t>
  </si>
  <si>
    <t>④ 賃金改善の方法</t>
    <rPh sb="2" eb="4">
      <t>チンギン</t>
    </rPh>
    <rPh sb="4" eb="6">
      <t>カイゼン</t>
    </rPh>
    <rPh sb="7" eb="9">
      <t>ホウホウ</t>
    </rPh>
    <phoneticPr fontId="6"/>
  </si>
  <si>
    <t>（２） 加算実績額</t>
    <rPh sb="4" eb="6">
      <t>カサン</t>
    </rPh>
    <rPh sb="6" eb="9">
      <t>ジッセキガク</t>
    </rPh>
    <phoneticPr fontId="6"/>
  </si>
  <si>
    <t>① 加算実績額
　　（千円未満の端数は切り捨て）</t>
    <rPh sb="2" eb="4">
      <t>カサン</t>
    </rPh>
    <rPh sb="4" eb="7">
      <t>ジッセキガク</t>
    </rPh>
    <rPh sb="11" eb="13">
      <t>センエン</t>
    </rPh>
    <rPh sb="13" eb="15">
      <t>ミマン</t>
    </rPh>
    <rPh sb="16" eb="18">
      <t>ハスウ</t>
    </rPh>
    <rPh sb="19" eb="20">
      <t>キ</t>
    </rPh>
    <rPh sb="21" eb="22">
      <t>ス</t>
    </rPh>
    <phoneticPr fontId="6"/>
  </si>
  <si>
    <t>② 特定加算実績額
　　（千円未満の端数は切り捨て）</t>
    <rPh sb="2" eb="4">
      <t>トクテイ</t>
    </rPh>
    <rPh sb="4" eb="6">
      <t>カサン</t>
    </rPh>
    <rPh sb="6" eb="9">
      <t>ジッセキガク</t>
    </rPh>
    <rPh sb="13" eb="15">
      <t>センエン</t>
    </rPh>
    <rPh sb="15" eb="17">
      <t>ミマン</t>
    </rPh>
    <rPh sb="18" eb="20">
      <t>ハスウ</t>
    </rPh>
    <rPh sb="21" eb="22">
      <t>キ</t>
    </rPh>
    <rPh sb="23" eb="24">
      <t>ス</t>
    </rPh>
    <phoneticPr fontId="6"/>
  </si>
  <si>
    <t>③ 賃金改善実施期間</t>
    <rPh sb="2" eb="4">
      <t>チンギン</t>
    </rPh>
    <rPh sb="4" eb="6">
      <t>カイゼン</t>
    </rPh>
    <rPh sb="6" eb="8">
      <t>ジッシ</t>
    </rPh>
    <rPh sb="8" eb="10">
      <t>キカン</t>
    </rPh>
    <phoneticPr fontId="6"/>
  </si>
  <si>
    <t>入力必須</t>
    <rPh sb="0" eb="2">
      <t>ニュウリョク</t>
    </rPh>
    <rPh sb="2" eb="4">
      <t>ヒッス</t>
    </rPh>
    <phoneticPr fontId="6"/>
  </si>
  <si>
    <t>加算を受けて賃金改善を実施した期間を入力してください。</t>
    <rPh sb="0" eb="2">
      <t>カサン</t>
    </rPh>
    <rPh sb="3" eb="4">
      <t>ウ</t>
    </rPh>
    <rPh sb="6" eb="8">
      <t>チンギン</t>
    </rPh>
    <rPh sb="8" eb="10">
      <t>カイゼン</t>
    </rPh>
    <rPh sb="11" eb="13">
      <t>ジッシ</t>
    </rPh>
    <rPh sb="15" eb="17">
      <t>キカン</t>
    </rPh>
    <rPh sb="18" eb="20">
      <t>ニュウリョク</t>
    </rPh>
    <phoneticPr fontId="6"/>
  </si>
  <si>
    <t>（３） 賃金改善等実績総額</t>
    <rPh sb="4" eb="6">
      <t>チンギン</t>
    </rPh>
    <rPh sb="6" eb="8">
      <t>カイゼン</t>
    </rPh>
    <rPh sb="8" eb="9">
      <t>トウ</t>
    </rPh>
    <rPh sb="9" eb="11">
      <t>ジッセキ</t>
    </rPh>
    <rPh sb="11" eb="13">
      <t>ソウガク</t>
    </rPh>
    <phoneticPr fontId="6"/>
  </si>
  <si>
    <t>① 賃金改善等実績総額（②＋⑨）
　　（千円未満の端数は切り捨て）</t>
    <rPh sb="2" eb="4">
      <t>チンギン</t>
    </rPh>
    <rPh sb="4" eb="6">
      <t>カイゼン</t>
    </rPh>
    <rPh sb="6" eb="7">
      <t>トウ</t>
    </rPh>
    <rPh sb="7" eb="9">
      <t>ジッセキ</t>
    </rPh>
    <rPh sb="9" eb="11">
      <t>ソウガク</t>
    </rPh>
    <rPh sb="20" eb="24">
      <t>センエンミマン</t>
    </rPh>
    <rPh sb="25" eb="27">
      <t>ハスウ</t>
    </rPh>
    <rPh sb="28" eb="29">
      <t>キ</t>
    </rPh>
    <rPh sb="30" eb="31">
      <t>ス</t>
    </rPh>
    <phoneticPr fontId="6"/>
  </si>
  <si>
    <t>③ 支払賃金</t>
    <rPh sb="2" eb="4">
      <t>シハライ</t>
    </rPh>
    <rPh sb="4" eb="6">
      <t>チンギン</t>
    </rPh>
    <phoneticPr fontId="6"/>
  </si>
  <si>
    <t>⑨ 事業主負担増加相当総額</t>
    <rPh sb="2" eb="5">
      <t>ジギョウヌシ</t>
    </rPh>
    <rPh sb="5" eb="7">
      <t>フタン</t>
    </rPh>
    <rPh sb="7" eb="9">
      <t>ゾウカ</t>
    </rPh>
    <rPh sb="9" eb="11">
      <t>ソウトウ</t>
    </rPh>
    <rPh sb="11" eb="13">
      <t>ソウガク</t>
    </rPh>
    <phoneticPr fontId="6"/>
  </si>
  <si>
    <t>（４） 他施設・事業所への配分等について</t>
    <rPh sb="4" eb="5">
      <t>タ</t>
    </rPh>
    <rPh sb="5" eb="7">
      <t>シセツ</t>
    </rPh>
    <rPh sb="8" eb="11">
      <t>ジギョウショ</t>
    </rPh>
    <rPh sb="13" eb="15">
      <t>ハイブン</t>
    </rPh>
    <rPh sb="15" eb="16">
      <t>トウ</t>
    </rPh>
    <phoneticPr fontId="6"/>
  </si>
  <si>
    <t>① 拠出実績額</t>
    <rPh sb="2" eb="4">
      <t>キョシュツ</t>
    </rPh>
    <rPh sb="4" eb="7">
      <t>ジッセキガク</t>
    </rPh>
    <phoneticPr fontId="6"/>
  </si>
  <si>
    <t>② うち基準年度からの増減分</t>
    <rPh sb="4" eb="6">
      <t>キジュン</t>
    </rPh>
    <rPh sb="6" eb="8">
      <t>ネンド</t>
    </rPh>
    <rPh sb="11" eb="13">
      <t>ゾウゲン</t>
    </rPh>
    <rPh sb="13" eb="14">
      <t>ブン</t>
    </rPh>
    <phoneticPr fontId="6"/>
  </si>
  <si>
    <t>③ 受入実績額</t>
    <rPh sb="2" eb="4">
      <t>ウケイレ</t>
    </rPh>
    <rPh sb="4" eb="7">
      <t>ジッセキガク</t>
    </rPh>
    <phoneticPr fontId="6"/>
  </si>
  <si>
    <t>④ うち基準年度からの増減分</t>
    <rPh sb="4" eb="8">
      <t>キジュンネンド</t>
    </rPh>
    <rPh sb="11" eb="13">
      <t>ゾウゲン</t>
    </rPh>
    <rPh sb="13" eb="14">
      <t>ブン</t>
    </rPh>
    <phoneticPr fontId="6"/>
  </si>
  <si>
    <t>① 加算実績額と賃金改善に要した
　　費用の総額との差額
　　（千円未満の端数は切り捨て）</t>
    <rPh sb="2" eb="4">
      <t>カサン</t>
    </rPh>
    <rPh sb="4" eb="7">
      <t>ジッセキガク</t>
    </rPh>
    <rPh sb="8" eb="10">
      <t>チンギン</t>
    </rPh>
    <rPh sb="10" eb="12">
      <t>カイゼン</t>
    </rPh>
    <rPh sb="13" eb="14">
      <t>ヨウ</t>
    </rPh>
    <rPh sb="19" eb="21">
      <t>ヒヨウ</t>
    </rPh>
    <rPh sb="22" eb="24">
      <t>ソウガク</t>
    </rPh>
    <rPh sb="26" eb="28">
      <t>サガク</t>
    </rPh>
    <rPh sb="32" eb="36">
      <t>センエンミマン</t>
    </rPh>
    <rPh sb="37" eb="39">
      <t>ハスウ</t>
    </rPh>
    <rPh sb="40" eb="41">
      <t>キ</t>
    </rPh>
    <rPh sb="42" eb="43">
      <t>ス</t>
    </rPh>
    <phoneticPr fontId="6"/>
  </si>
  <si>
    <t>選択入力</t>
  </si>
  <si>
    <t>③ 支払った（支払う予定の）
　　給与の項目</t>
    <rPh sb="2" eb="4">
      <t>シハラ</t>
    </rPh>
    <rPh sb="7" eb="9">
      <t>シハラ</t>
    </rPh>
    <rPh sb="10" eb="12">
      <t>ヨテイ</t>
    </rPh>
    <rPh sb="17" eb="19">
      <t>キュウヨ</t>
    </rPh>
    <rPh sb="20" eb="22">
      <t>コウモク</t>
    </rPh>
    <phoneticPr fontId="6"/>
  </si>
  <si>
    <t>入力必須</t>
  </si>
  <si>
    <t>改善実施有無</t>
    <rPh sb="0" eb="2">
      <t>カイゼン</t>
    </rPh>
    <rPh sb="2" eb="4">
      <t>ジッシ</t>
    </rPh>
    <rPh sb="4" eb="6">
      <t>ウム</t>
    </rPh>
    <phoneticPr fontId="6"/>
  </si>
  <si>
    <t>起算賃金水準</t>
    <rPh sb="0" eb="2">
      <t>キサン</t>
    </rPh>
    <rPh sb="2" eb="4">
      <t>チンギン</t>
    </rPh>
    <rPh sb="4" eb="6">
      <t>スイジュン</t>
    </rPh>
    <phoneticPr fontId="6"/>
  </si>
  <si>
    <t>基準年度における賃金水準を適用した場合の賃金</t>
    <rPh sb="0" eb="2">
      <t>キジュン</t>
    </rPh>
    <rPh sb="2" eb="4">
      <t>ネンド</t>
    </rPh>
    <rPh sb="8" eb="10">
      <t>チンギン</t>
    </rPh>
    <rPh sb="10" eb="12">
      <t>スイジュン</t>
    </rPh>
    <rPh sb="13" eb="15">
      <t>テキヨウ</t>
    </rPh>
    <rPh sb="17" eb="19">
      <t>バアイ</t>
    </rPh>
    <rPh sb="20" eb="22">
      <t>チンギン</t>
    </rPh>
    <phoneticPr fontId="6"/>
  </si>
  <si>
    <t>① 基本給</t>
    <rPh sb="2" eb="5">
      <t>キホンキュウ</t>
    </rPh>
    <phoneticPr fontId="6"/>
  </si>
  <si>
    <t>② 手当</t>
    <rPh sb="2" eb="4">
      <t>テアテ</t>
    </rPh>
    <phoneticPr fontId="6"/>
  </si>
  <si>
    <t>③ 賞与（一時金）</t>
    <rPh sb="2" eb="4">
      <t>ショウヨ</t>
    </rPh>
    <rPh sb="5" eb="8">
      <t>イチジキン</t>
    </rPh>
    <phoneticPr fontId="6"/>
  </si>
  <si>
    <t>④ 小計（①＋②＋③）</t>
    <rPh sb="2" eb="4">
      <t>ショウケイ</t>
    </rPh>
    <phoneticPr fontId="6"/>
  </si>
  <si>
    <t>⑤ 人件費の改定状況部分</t>
    <rPh sb="2" eb="5">
      <t>ジンケンヒ</t>
    </rPh>
    <rPh sb="6" eb="8">
      <t>カイテイ</t>
    </rPh>
    <rPh sb="8" eb="10">
      <t>ジョウキョウ</t>
    </rPh>
    <rPh sb="10" eb="12">
      <t>ブブン</t>
    </rPh>
    <phoneticPr fontId="6"/>
  </si>
  <si>
    <t>⑥ 計（④＋⑤）</t>
    <rPh sb="2" eb="3">
      <t>ケイ</t>
    </rPh>
    <phoneticPr fontId="6"/>
  </si>
  <si>
    <t>加算当年度内の賃金改善実施期間における支払賃金</t>
    <rPh sb="0" eb="2">
      <t>カサン</t>
    </rPh>
    <rPh sb="2" eb="5">
      <t>トウネンド</t>
    </rPh>
    <rPh sb="5" eb="6">
      <t>ナイ</t>
    </rPh>
    <rPh sb="7" eb="9">
      <t>チンギン</t>
    </rPh>
    <rPh sb="9" eb="11">
      <t>カイゼン</t>
    </rPh>
    <rPh sb="11" eb="13">
      <t>ジッシ</t>
    </rPh>
    <rPh sb="13" eb="15">
      <t>キカン</t>
    </rPh>
    <rPh sb="19" eb="21">
      <t>シハラ</t>
    </rPh>
    <rPh sb="21" eb="23">
      <t>チンギン</t>
    </rPh>
    <phoneticPr fontId="6"/>
  </si>
  <si>
    <t>賃金改善を行った場合の支払賃金</t>
    <rPh sb="0" eb="2">
      <t>チンギン</t>
    </rPh>
    <rPh sb="2" eb="4">
      <t>カイゼン</t>
    </rPh>
    <rPh sb="5" eb="6">
      <t>オコナ</t>
    </rPh>
    <rPh sb="8" eb="10">
      <t>バアイ</t>
    </rPh>
    <rPh sb="11" eb="15">
      <t>シハライチンギン</t>
    </rPh>
    <phoneticPr fontId="6"/>
  </si>
  <si>
    <t>⑦ 基本給</t>
    <rPh sb="2" eb="5">
      <t>キホンキュウ</t>
    </rPh>
    <phoneticPr fontId="6"/>
  </si>
  <si>
    <t>⑧ 手当</t>
    <rPh sb="2" eb="4">
      <t>テアテ</t>
    </rPh>
    <phoneticPr fontId="6"/>
  </si>
  <si>
    <t>⑨ 賞与（一時金）</t>
    <rPh sb="2" eb="4">
      <t>ショウヨ</t>
    </rPh>
    <rPh sb="5" eb="8">
      <t>イチジキン</t>
    </rPh>
    <phoneticPr fontId="6"/>
  </si>
  <si>
    <t>⑩ 計（⑦＋⑧＋⑨）</t>
    <rPh sb="2" eb="3">
      <t>ケイ</t>
    </rPh>
    <phoneticPr fontId="6"/>
  </si>
  <si>
    <t>施設・事業所が所在する都道府県名を入力してください。</t>
    <rPh sb="0" eb="2">
      <t>シセツ</t>
    </rPh>
    <rPh sb="3" eb="6">
      <t>ジギョウショ</t>
    </rPh>
    <rPh sb="7" eb="9">
      <t>ショザイ</t>
    </rPh>
    <rPh sb="11" eb="15">
      <t>トドウフケン</t>
    </rPh>
    <rPh sb="15" eb="16">
      <t>メイ</t>
    </rPh>
    <rPh sb="17" eb="19">
      <t>ニュウリョク</t>
    </rPh>
    <phoneticPr fontId="6"/>
  </si>
  <si>
    <t>施設・事業所が所在する市町村名を入力してください。</t>
    <rPh sb="0" eb="2">
      <t>シセツ</t>
    </rPh>
    <rPh sb="3" eb="6">
      <t>ジギョウショ</t>
    </rPh>
    <rPh sb="7" eb="9">
      <t>ショザイ</t>
    </rPh>
    <rPh sb="11" eb="14">
      <t>シチョウソン</t>
    </rPh>
    <rPh sb="14" eb="15">
      <t>メイ</t>
    </rPh>
    <rPh sb="16" eb="18">
      <t>ニュウリョク</t>
    </rPh>
    <phoneticPr fontId="6"/>
  </si>
  <si>
    <t>同一事業者が運営する全ての施設・事業所（特定教育・保育施設及び特定地域型保育事業）の名称を入力してください。</t>
    <rPh sb="0" eb="2">
      <t>ドウイツ</t>
    </rPh>
    <rPh sb="2" eb="5">
      <t>ジギョウシャ</t>
    </rPh>
    <rPh sb="6" eb="8">
      <t>ウンエイ</t>
    </rPh>
    <rPh sb="10" eb="11">
      <t>スベ</t>
    </rPh>
    <rPh sb="13" eb="15">
      <t>シセツ</t>
    </rPh>
    <rPh sb="16" eb="19">
      <t>ジギョウショ</t>
    </rPh>
    <rPh sb="20" eb="22">
      <t>トクテイ</t>
    </rPh>
    <rPh sb="22" eb="24">
      <t>キョウイク</t>
    </rPh>
    <rPh sb="25" eb="27">
      <t>ホイク</t>
    </rPh>
    <rPh sb="27" eb="29">
      <t>シセツ</t>
    </rPh>
    <rPh sb="29" eb="30">
      <t>オヨ</t>
    </rPh>
    <rPh sb="31" eb="33">
      <t>トクテイ</t>
    </rPh>
    <rPh sb="33" eb="36">
      <t>チイキガタ</t>
    </rPh>
    <rPh sb="36" eb="38">
      <t>ホイク</t>
    </rPh>
    <rPh sb="38" eb="40">
      <t>ジギョウ</t>
    </rPh>
    <rPh sb="42" eb="44">
      <t>メイショウ</t>
    </rPh>
    <rPh sb="45" eb="47">
      <t>ニュウリョク</t>
    </rPh>
    <phoneticPr fontId="6"/>
  </si>
  <si>
    <t>他事業所への拠出額（円）</t>
    <rPh sb="0" eb="1">
      <t>タ</t>
    </rPh>
    <rPh sb="1" eb="4">
      <t>ジギョウショ</t>
    </rPh>
    <rPh sb="6" eb="8">
      <t>キョシュツ</t>
    </rPh>
    <rPh sb="8" eb="9">
      <t>ガク</t>
    </rPh>
    <rPh sb="10" eb="11">
      <t>エン</t>
    </rPh>
    <phoneticPr fontId="6"/>
  </si>
  <si>
    <t>うち基準年度からの増減額（円）</t>
    <rPh sb="2" eb="4">
      <t>キジュン</t>
    </rPh>
    <rPh sb="4" eb="6">
      <t>ネンド</t>
    </rPh>
    <rPh sb="9" eb="11">
      <t>ゾウゲン</t>
    </rPh>
    <rPh sb="11" eb="12">
      <t>ガク</t>
    </rPh>
    <rPh sb="13" eb="14">
      <t>エン</t>
    </rPh>
    <phoneticPr fontId="6"/>
  </si>
  <si>
    <t>他事業所からの受入額（円）</t>
    <rPh sb="0" eb="1">
      <t>タ</t>
    </rPh>
    <rPh sb="1" eb="4">
      <t>ジギョウショ</t>
    </rPh>
    <rPh sb="7" eb="9">
      <t>ウケイレ</t>
    </rPh>
    <rPh sb="9" eb="10">
      <t>ガク</t>
    </rPh>
    <rPh sb="11" eb="12">
      <t>エン</t>
    </rPh>
    <phoneticPr fontId="6"/>
  </si>
  <si>
    <t>施設・事業所で定めた勤務時間の全てを勤務する者、又は１日６時間以上かつ月20日以上勤務する者は「常勤」、それ以外の者は「非常勤」を選択してください。</t>
    <rPh sb="0" eb="2">
      <t>シセツ</t>
    </rPh>
    <rPh sb="3" eb="6">
      <t>ジギョウショ</t>
    </rPh>
    <rPh sb="7" eb="8">
      <t>サダ</t>
    </rPh>
    <rPh sb="10" eb="12">
      <t>キンム</t>
    </rPh>
    <rPh sb="12" eb="14">
      <t>ジカン</t>
    </rPh>
    <rPh sb="15" eb="16">
      <t>スベ</t>
    </rPh>
    <rPh sb="18" eb="20">
      <t>キンム</t>
    </rPh>
    <rPh sb="22" eb="23">
      <t>モノ</t>
    </rPh>
    <rPh sb="24" eb="25">
      <t>マタ</t>
    </rPh>
    <rPh sb="27" eb="28">
      <t>ニチ</t>
    </rPh>
    <rPh sb="29" eb="33">
      <t>ジカンイジョウ</t>
    </rPh>
    <rPh sb="35" eb="36">
      <t>ツキ</t>
    </rPh>
    <rPh sb="38" eb="39">
      <t>ニチ</t>
    </rPh>
    <rPh sb="39" eb="41">
      <t>イジョウ</t>
    </rPh>
    <rPh sb="41" eb="43">
      <t>キンム</t>
    </rPh>
    <rPh sb="45" eb="46">
      <t>モノ</t>
    </rPh>
    <rPh sb="48" eb="50">
      <t>ジョウキン</t>
    </rPh>
    <rPh sb="54" eb="56">
      <t>イガイ</t>
    </rPh>
    <rPh sb="57" eb="58">
      <t>モノ</t>
    </rPh>
    <rPh sb="60" eb="63">
      <t>ヒジョウキン</t>
    </rPh>
    <rPh sb="65" eb="67">
      <t>センタク</t>
    </rPh>
    <phoneticPr fontId="6"/>
  </si>
  <si>
    <t>常勤職員は「1.0」と入力してください。
非常勤職員は、次の算式によって得た値を入力してください。
＜算式＞
常勤換算値 ＝ 非常勤職員の１か月の勤務時間（平均） ÷ 常勤職員の所定労働時間</t>
    <rPh sb="0" eb="2">
      <t>ジョウキン</t>
    </rPh>
    <rPh sb="2" eb="4">
      <t>ショクイン</t>
    </rPh>
    <rPh sb="11" eb="13">
      <t>ニュウリョク</t>
    </rPh>
    <rPh sb="21" eb="24">
      <t>ヒジョウキン</t>
    </rPh>
    <rPh sb="24" eb="26">
      <t>ショクイン</t>
    </rPh>
    <rPh sb="28" eb="29">
      <t>ツギ</t>
    </rPh>
    <rPh sb="30" eb="32">
      <t>サンシキ</t>
    </rPh>
    <rPh sb="36" eb="37">
      <t>エ</t>
    </rPh>
    <rPh sb="38" eb="39">
      <t>アタイ</t>
    </rPh>
    <rPh sb="40" eb="42">
      <t>ニュウリョク</t>
    </rPh>
    <rPh sb="51" eb="53">
      <t>サンシキ</t>
    </rPh>
    <rPh sb="55" eb="57">
      <t>ジョウキン</t>
    </rPh>
    <rPh sb="57" eb="59">
      <t>カンサン</t>
    </rPh>
    <rPh sb="59" eb="60">
      <t>チ</t>
    </rPh>
    <rPh sb="63" eb="66">
      <t>ヒジョウキン</t>
    </rPh>
    <rPh sb="66" eb="68">
      <t>ショクイン</t>
    </rPh>
    <rPh sb="71" eb="72">
      <t>ゲツ</t>
    </rPh>
    <rPh sb="73" eb="75">
      <t>キンム</t>
    </rPh>
    <rPh sb="75" eb="77">
      <t>ジカン</t>
    </rPh>
    <rPh sb="78" eb="80">
      <t>ヘイキン</t>
    </rPh>
    <rPh sb="84" eb="86">
      <t>ジョウキン</t>
    </rPh>
    <rPh sb="86" eb="88">
      <t>ショクイン</t>
    </rPh>
    <rPh sb="89" eb="91">
      <t>ショテイ</t>
    </rPh>
    <rPh sb="91" eb="93">
      <t>ロウドウ</t>
    </rPh>
    <rPh sb="93" eb="95">
      <t>ジカン</t>
    </rPh>
    <phoneticPr fontId="6"/>
  </si>
  <si>
    <t>職員が施設・事業所の運営法人の役員を兼務している場合は「〇」、兼務していない場合は「×」を選択してください。</t>
    <rPh sb="0" eb="2">
      <t>ショクイン</t>
    </rPh>
    <rPh sb="3" eb="5">
      <t>シセツ</t>
    </rPh>
    <rPh sb="6" eb="9">
      <t>ジギョウショ</t>
    </rPh>
    <rPh sb="10" eb="12">
      <t>ウンエイ</t>
    </rPh>
    <rPh sb="12" eb="14">
      <t>ホウジン</t>
    </rPh>
    <rPh sb="15" eb="17">
      <t>ヤクイン</t>
    </rPh>
    <rPh sb="18" eb="20">
      <t>ケンム</t>
    </rPh>
    <rPh sb="24" eb="26">
      <t>バアイ</t>
    </rPh>
    <rPh sb="31" eb="33">
      <t>ケンム</t>
    </rPh>
    <rPh sb="38" eb="40">
      <t>バアイ</t>
    </rPh>
    <rPh sb="45" eb="47">
      <t>センタク</t>
    </rPh>
    <phoneticPr fontId="6"/>
  </si>
  <si>
    <t>①～⑤を入力すると、⑥計が自動入力されます。</t>
    <rPh sb="4" eb="6">
      <t>ニュウリョク</t>
    </rPh>
    <rPh sb="11" eb="12">
      <t>ケイ</t>
    </rPh>
    <rPh sb="13" eb="17">
      <t>ジドウニュウリョク</t>
    </rPh>
    <phoneticPr fontId="6"/>
  </si>
  <si>
    <t>産休・育休、途中入職・退職、代替職員等の特記事項がある場合に入力してください。</t>
    <rPh sb="0" eb="2">
      <t>サンキュウ</t>
    </rPh>
    <rPh sb="3" eb="5">
      <t>イクキュウ</t>
    </rPh>
    <rPh sb="6" eb="8">
      <t>トチュウ</t>
    </rPh>
    <rPh sb="8" eb="10">
      <t>ニュウショク</t>
    </rPh>
    <rPh sb="11" eb="13">
      <t>タイショク</t>
    </rPh>
    <rPh sb="14" eb="16">
      <t>ダイタイ</t>
    </rPh>
    <rPh sb="16" eb="18">
      <t>ショクイン</t>
    </rPh>
    <rPh sb="18" eb="19">
      <t>トウ</t>
    </rPh>
    <rPh sb="20" eb="22">
      <t>トッキ</t>
    </rPh>
    <rPh sb="22" eb="24">
      <t>ジコウ</t>
    </rPh>
    <rPh sb="27" eb="29">
      <t>バアイ</t>
    </rPh>
    <rPh sb="30" eb="32">
      <t>ニュウリョク</t>
    </rPh>
    <phoneticPr fontId="6"/>
  </si>
  <si>
    <t>他の施設・事業所が拠出（配分）した金額のうち、施設・事業所が受け入れた金額を入力してください。</t>
    <rPh sb="0" eb="1">
      <t>タ</t>
    </rPh>
    <rPh sb="2" eb="4">
      <t>シセツ</t>
    </rPh>
    <rPh sb="5" eb="8">
      <t>ジギョウショ</t>
    </rPh>
    <rPh sb="9" eb="11">
      <t>キョシュツ</t>
    </rPh>
    <rPh sb="12" eb="14">
      <t>ハイブン</t>
    </rPh>
    <rPh sb="17" eb="19">
      <t>キンガク</t>
    </rPh>
    <rPh sb="23" eb="25">
      <t>シセツ</t>
    </rPh>
    <rPh sb="26" eb="29">
      <t>ジギョウショ</t>
    </rPh>
    <rPh sb="30" eb="31">
      <t>ウ</t>
    </rPh>
    <rPh sb="32" eb="33">
      <t>イ</t>
    </rPh>
    <rPh sb="35" eb="37">
      <t>キンガク</t>
    </rPh>
    <rPh sb="38" eb="40">
      <t>ニュウリョク</t>
    </rPh>
    <phoneticPr fontId="6"/>
  </si>
  <si>
    <t>　　支払いの有無</t>
    <rPh sb="2" eb="4">
      <t>シハラ</t>
    </rPh>
    <rPh sb="6" eb="8">
      <t>ウム</t>
    </rPh>
    <phoneticPr fontId="6"/>
  </si>
  <si>
    <t>　　支払い時期</t>
    <rPh sb="2" eb="4">
      <t>シハライ</t>
    </rPh>
    <rPh sb="5" eb="7">
      <t>ジキ</t>
    </rPh>
    <phoneticPr fontId="6"/>
  </si>
  <si>
    <t>　　支払った給与の項目</t>
    <phoneticPr fontId="6"/>
  </si>
  <si>
    <t>　　具体的な支払い方法</t>
    <phoneticPr fontId="6"/>
  </si>
  <si>
    <t>　加算Ⅰ新規事由の有無</t>
    <rPh sb="1" eb="3">
      <t>カサン</t>
    </rPh>
    <rPh sb="4" eb="8">
      <t>シンキジユウ</t>
    </rPh>
    <rPh sb="9" eb="11">
      <t>ウム</t>
    </rPh>
    <phoneticPr fontId="6"/>
  </si>
  <si>
    <t>　具体的な支払い方法</t>
    <phoneticPr fontId="6"/>
  </si>
  <si>
    <t>　職員名</t>
    <rPh sb="1" eb="3">
      <t>ショクイン</t>
    </rPh>
    <rPh sb="3" eb="4">
      <t>メイ</t>
    </rPh>
    <phoneticPr fontId="6"/>
  </si>
  <si>
    <t>　経験年数</t>
    <rPh sb="1" eb="3">
      <t>ケイケン</t>
    </rPh>
    <rPh sb="3" eb="5">
      <t>ネンスウ</t>
    </rPh>
    <phoneticPr fontId="6"/>
  </si>
  <si>
    <t>　常勤非常勤</t>
    <rPh sb="1" eb="3">
      <t>ジョウキン</t>
    </rPh>
    <rPh sb="3" eb="6">
      <t>ヒジョウキン</t>
    </rPh>
    <phoneticPr fontId="6"/>
  </si>
  <si>
    <t>　常勤換算値</t>
    <rPh sb="1" eb="3">
      <t>ジョウキン</t>
    </rPh>
    <rPh sb="3" eb="5">
      <t>カンサン</t>
    </rPh>
    <rPh sb="5" eb="6">
      <t>チ</t>
    </rPh>
    <phoneticPr fontId="6"/>
  </si>
  <si>
    <t>　法人役員との兼務</t>
    <rPh sb="1" eb="3">
      <t>ホウジン</t>
    </rPh>
    <rPh sb="3" eb="5">
      <t>ヤクイン</t>
    </rPh>
    <rPh sb="7" eb="9">
      <t>ケンム</t>
    </rPh>
    <phoneticPr fontId="6"/>
  </si>
  <si>
    <t>加算実績額と賃金改善に要した費用の総額との差額がある場合は金額が自動入力されます。
差額がない場合は「残額なし」と表示されます。</t>
    <rPh sb="0" eb="2">
      <t>カサン</t>
    </rPh>
    <rPh sb="2" eb="5">
      <t>ジッセキガク</t>
    </rPh>
    <rPh sb="6" eb="8">
      <t>チンギン</t>
    </rPh>
    <rPh sb="8" eb="10">
      <t>カイゼン</t>
    </rPh>
    <rPh sb="11" eb="12">
      <t>ヨウ</t>
    </rPh>
    <rPh sb="14" eb="16">
      <t>ヒヨウ</t>
    </rPh>
    <rPh sb="17" eb="19">
      <t>ソウガク</t>
    </rPh>
    <rPh sb="21" eb="23">
      <t>サガク</t>
    </rPh>
    <rPh sb="26" eb="28">
      <t>バアイ</t>
    </rPh>
    <rPh sb="29" eb="31">
      <t>キンガク</t>
    </rPh>
    <rPh sb="32" eb="34">
      <t>ジドウ</t>
    </rPh>
    <rPh sb="34" eb="36">
      <t>ニュウリョク</t>
    </rPh>
    <rPh sb="42" eb="44">
      <t>サガク</t>
    </rPh>
    <rPh sb="47" eb="49">
      <t>バアイ</t>
    </rPh>
    <rPh sb="51" eb="53">
      <t>ザンガク</t>
    </rPh>
    <rPh sb="57" eb="59">
      <t>ヒョウジ</t>
    </rPh>
    <phoneticPr fontId="6"/>
  </si>
  <si>
    <t>⑪ ⑩のうち加算前年度の
　　加算Ⅰ残額に係る支払賃金</t>
    <rPh sb="6" eb="8">
      <t>カサン</t>
    </rPh>
    <rPh sb="8" eb="11">
      <t>ゼンネンド</t>
    </rPh>
    <rPh sb="15" eb="17">
      <t>カサン</t>
    </rPh>
    <rPh sb="18" eb="20">
      <t>ザンガク</t>
    </rPh>
    <rPh sb="21" eb="22">
      <t>カカ</t>
    </rPh>
    <rPh sb="23" eb="27">
      <t>シハライチンギン</t>
    </rPh>
    <phoneticPr fontId="6"/>
  </si>
  <si>
    <t>⑫ ⑩のうち加算前年度の
　　加算Ⅱ残額に係る支払賃金</t>
    <rPh sb="6" eb="8">
      <t>カサン</t>
    </rPh>
    <rPh sb="8" eb="11">
      <t>ゼンネンド</t>
    </rPh>
    <rPh sb="15" eb="17">
      <t>カサン</t>
    </rPh>
    <rPh sb="18" eb="20">
      <t>ザンガク</t>
    </rPh>
    <rPh sb="21" eb="22">
      <t>カカ</t>
    </rPh>
    <rPh sb="23" eb="27">
      <t>シハライチンギン</t>
    </rPh>
    <phoneticPr fontId="6"/>
  </si>
  <si>
    <t>加算Ⅱの新規事由による賃金改善額がある場合は、対象職員ごとに算出して入力してください。</t>
    <phoneticPr fontId="6"/>
  </si>
  <si>
    <t>賃金台帳における給与項目の名称
（手当の場合）</t>
    <rPh sb="0" eb="4">
      <t>チンギンダイチョウ</t>
    </rPh>
    <rPh sb="8" eb="10">
      <t>キュウヨ</t>
    </rPh>
    <rPh sb="10" eb="12">
      <t>コウモク</t>
    </rPh>
    <rPh sb="13" eb="15">
      <t>メイショウ</t>
    </rPh>
    <rPh sb="17" eb="19">
      <t>テアテ</t>
    </rPh>
    <rPh sb="20" eb="22">
      <t>バアイ</t>
    </rPh>
    <phoneticPr fontId="6"/>
  </si>
  <si>
    <t>役職手当</t>
    <rPh sb="0" eb="4">
      <t>ヤクショクテアテ</t>
    </rPh>
    <phoneticPr fontId="6"/>
  </si>
  <si>
    <t>処遇改善Ⅱ</t>
    <rPh sb="0" eb="5">
      <t>ショグウカイゼン２</t>
    </rPh>
    <phoneticPr fontId="6"/>
  </si>
  <si>
    <t>処遇改善Ⅱ及び
役職手当</t>
    <rPh sb="0" eb="5">
      <t>ショグウカイゼン２</t>
    </rPh>
    <rPh sb="5" eb="6">
      <t>オヨ</t>
    </rPh>
    <rPh sb="8" eb="12">
      <t>ヤクショクテアテ</t>
    </rPh>
    <phoneticPr fontId="6"/>
  </si>
  <si>
    <t>【基本情報】</t>
    <rPh sb="1" eb="3">
      <t>キホン</t>
    </rPh>
    <rPh sb="3" eb="5">
      <t>ジョウホウ</t>
    </rPh>
    <phoneticPr fontId="6"/>
  </si>
  <si>
    <t>所在地</t>
    <rPh sb="0" eb="3">
      <t>ショザイチ</t>
    </rPh>
    <phoneticPr fontId="6"/>
  </si>
  <si>
    <t>園長氏名</t>
    <rPh sb="0" eb="2">
      <t>エンチョウ</t>
    </rPh>
    <rPh sb="2" eb="4">
      <t>シメイ</t>
    </rPh>
    <phoneticPr fontId="6"/>
  </si>
  <si>
    <t>電話番号</t>
    <rPh sb="0" eb="2">
      <t>デンワ</t>
    </rPh>
    <rPh sb="2" eb="4">
      <t>バンゴウ</t>
    </rPh>
    <phoneticPr fontId="6"/>
  </si>
  <si>
    <t>資料作成者氏名</t>
    <rPh sb="0" eb="2">
      <t>シリョウ</t>
    </rPh>
    <rPh sb="2" eb="5">
      <t>サクセイシャ</t>
    </rPh>
    <rPh sb="5" eb="7">
      <t>シメイ</t>
    </rPh>
    <phoneticPr fontId="6"/>
  </si>
  <si>
    <t>Eメールアドレス</t>
    <phoneticPr fontId="6"/>
  </si>
  <si>
    <t>法人（又は個人）名</t>
    <phoneticPr fontId="6"/>
  </si>
  <si>
    <t>所在地</t>
    <phoneticPr fontId="6"/>
  </si>
  <si>
    <t>代表者役職・氏名</t>
    <phoneticPr fontId="6"/>
  </si>
  <si>
    <t>電話番号</t>
    <phoneticPr fontId="6"/>
  </si>
  <si>
    <t>事業者入力事項</t>
    <rPh sb="0" eb="3">
      <t>ジギョウシャ</t>
    </rPh>
    <rPh sb="3" eb="5">
      <t>ニュウリョク</t>
    </rPh>
    <rPh sb="5" eb="7">
      <t>ジコウ</t>
    </rPh>
    <phoneticPr fontId="6"/>
  </si>
  <si>
    <t>賃金改善実績報告書（処遇改善等加算Ⅱ） 作成要領</t>
    <rPh sb="0" eb="2">
      <t>チンギン</t>
    </rPh>
    <rPh sb="2" eb="4">
      <t>カイゼン</t>
    </rPh>
    <rPh sb="4" eb="6">
      <t>ジッセキ</t>
    </rPh>
    <rPh sb="6" eb="9">
      <t>ホウコクショ</t>
    </rPh>
    <rPh sb="10" eb="17">
      <t>ショグウカイゼントウカサン</t>
    </rPh>
    <rPh sb="20" eb="22">
      <t>サクセイ</t>
    </rPh>
    <rPh sb="22" eb="24">
      <t>ヨウリョウ</t>
    </rPh>
    <phoneticPr fontId="6"/>
  </si>
  <si>
    <t>（１） 加算前年度の加算残額に対応する賃金改善の状況（前年度の加算残額がある場合のみ記入）</t>
    <rPh sb="4" eb="6">
      <t>カサン</t>
    </rPh>
    <rPh sb="6" eb="9">
      <t>ゼンネンド</t>
    </rPh>
    <rPh sb="10" eb="12">
      <t>カサン</t>
    </rPh>
    <rPh sb="12" eb="14">
      <t>ザンガク</t>
    </rPh>
    <rPh sb="15" eb="17">
      <t>タイオウ</t>
    </rPh>
    <rPh sb="19" eb="21">
      <t>チンギン</t>
    </rPh>
    <rPh sb="21" eb="23">
      <t>カイゼン</t>
    </rPh>
    <rPh sb="24" eb="26">
      <t>ジョウキョウ</t>
    </rPh>
    <rPh sb="27" eb="30">
      <t>ゼンネンド</t>
    </rPh>
    <rPh sb="31" eb="33">
      <t>カサン</t>
    </rPh>
    <rPh sb="33" eb="35">
      <t>ザンガク</t>
    </rPh>
    <rPh sb="38" eb="40">
      <t>バアイ</t>
    </rPh>
    <rPh sb="42" eb="44">
      <t>キニュウ</t>
    </rPh>
    <phoneticPr fontId="6"/>
  </si>
  <si>
    <t>③ 加算前年度の加算残額に対応した賃金の支払い状況</t>
    <rPh sb="2" eb="4">
      <t>カサン</t>
    </rPh>
    <rPh sb="4" eb="7">
      <t>ゼンネンド</t>
    </rPh>
    <rPh sb="8" eb="10">
      <t>カサン</t>
    </rPh>
    <rPh sb="10" eb="12">
      <t>ザンガク</t>
    </rPh>
    <rPh sb="13" eb="15">
      <t>タイオウ</t>
    </rPh>
    <rPh sb="17" eb="19">
      <t>チンギン</t>
    </rPh>
    <rPh sb="20" eb="22">
      <t>シハラ</t>
    </rPh>
    <rPh sb="23" eb="25">
      <t>ジョウキョウ</t>
    </rPh>
    <phoneticPr fontId="6"/>
  </si>
  <si>
    <t>② 賃金改善実績総額
　　（③－④－⑤－⑧）</t>
    <rPh sb="2" eb="4">
      <t>チンギン</t>
    </rPh>
    <rPh sb="4" eb="6">
      <t>カイゼン</t>
    </rPh>
    <rPh sb="6" eb="8">
      <t>ジッセキ</t>
    </rPh>
    <rPh sb="8" eb="10">
      <t>ソウガク</t>
    </rPh>
    <phoneticPr fontId="6"/>
  </si>
  <si>
    <t>④ ③のうち加算前年度の加算残額に
　　係る支払賃金</t>
    <rPh sb="6" eb="8">
      <t>カサン</t>
    </rPh>
    <rPh sb="8" eb="11">
      <t>ゼンネンド</t>
    </rPh>
    <rPh sb="12" eb="14">
      <t>カサン</t>
    </rPh>
    <rPh sb="14" eb="16">
      <t>ザンガク</t>
    </rPh>
    <rPh sb="20" eb="21">
      <t>カカ</t>
    </rPh>
    <rPh sb="22" eb="26">
      <t>シハライチンギン</t>
    </rPh>
    <phoneticPr fontId="6"/>
  </si>
  <si>
    <t>⑤ 起点賃金水準（⑥＋⑦）</t>
    <rPh sb="2" eb="4">
      <t>キテン</t>
    </rPh>
    <rPh sb="4" eb="6">
      <t>チンギン</t>
    </rPh>
    <rPh sb="6" eb="8">
      <t>スイジュン</t>
    </rPh>
    <phoneticPr fontId="6"/>
  </si>
  <si>
    <t>⑥及び⑦に入力された値を基に自動入力されます。</t>
    <rPh sb="1" eb="2">
      <t>オヨ</t>
    </rPh>
    <rPh sb="5" eb="7">
      <t>ニュウリョク</t>
    </rPh>
    <rPh sb="10" eb="11">
      <t>アタイ</t>
    </rPh>
    <rPh sb="12" eb="13">
      <t>モト</t>
    </rPh>
    <rPh sb="14" eb="16">
      <t>ジドウ</t>
    </rPh>
    <rPh sb="16" eb="18">
      <t>ニュウリョク</t>
    </rPh>
    <phoneticPr fontId="6"/>
  </si>
  <si>
    <t>⑦ 基準翌年度から加算当年度までの
　　公定価格における人件費の改定分</t>
    <rPh sb="2" eb="4">
      <t>キジュン</t>
    </rPh>
    <rPh sb="4" eb="7">
      <t>ヨクネンド</t>
    </rPh>
    <rPh sb="9" eb="11">
      <t>カサン</t>
    </rPh>
    <rPh sb="11" eb="14">
      <t>トウネンド</t>
    </rPh>
    <rPh sb="20" eb="22">
      <t>コウテイ</t>
    </rPh>
    <rPh sb="22" eb="24">
      <t>カカク</t>
    </rPh>
    <rPh sb="28" eb="31">
      <t>ジンケンヒ</t>
    </rPh>
    <rPh sb="32" eb="34">
      <t>カイテイ</t>
    </rPh>
    <rPh sb="34" eb="35">
      <t>ブン</t>
    </rPh>
    <phoneticPr fontId="6"/>
  </si>
  <si>
    <t>改善した給与項目</t>
    <rPh sb="0" eb="2">
      <t>カイゼン</t>
    </rPh>
    <rPh sb="4" eb="6">
      <t>キュウヨ</t>
    </rPh>
    <rPh sb="6" eb="8">
      <t>コウモク</t>
    </rPh>
    <phoneticPr fontId="6"/>
  </si>
  <si>
    <t>処遇改善等加算Ⅱによる賃金改善額</t>
    <rPh sb="0" eb="7">
      <t>ショグウカイゼントウカサン</t>
    </rPh>
    <rPh sb="11" eb="13">
      <t>チンギン</t>
    </rPh>
    <rPh sb="13" eb="15">
      <t>カイゼン</t>
    </rPh>
    <rPh sb="15" eb="16">
      <t>ガク</t>
    </rPh>
    <phoneticPr fontId="6"/>
  </si>
  <si>
    <t>うち基準翌年度から加算当年度における賃金改善分
※加算Ⅱ新規事由がある場合のみ記入</t>
    <rPh sb="2" eb="4">
      <t>キジュン</t>
    </rPh>
    <rPh sb="4" eb="7">
      <t>ヨクネンド</t>
    </rPh>
    <rPh sb="9" eb="11">
      <t>カサン</t>
    </rPh>
    <rPh sb="11" eb="14">
      <t>トウネンド</t>
    </rPh>
    <rPh sb="18" eb="20">
      <t>チンギン</t>
    </rPh>
    <rPh sb="20" eb="22">
      <t>カイゼン</t>
    </rPh>
    <rPh sb="22" eb="23">
      <t>ブン</t>
    </rPh>
    <rPh sb="25" eb="27">
      <t>カサン</t>
    </rPh>
    <rPh sb="28" eb="30">
      <t>シンキ</t>
    </rPh>
    <rPh sb="30" eb="32">
      <t>ジユウ</t>
    </rPh>
    <rPh sb="35" eb="37">
      <t>バアイ</t>
    </rPh>
    <rPh sb="39" eb="41">
      <t>キニュウ</t>
    </rPh>
    <phoneticPr fontId="6"/>
  </si>
  <si>
    <t>① 賃金改善額　計</t>
    <rPh sb="2" eb="4">
      <t>チンギン</t>
    </rPh>
    <rPh sb="4" eb="6">
      <t>カイゼン</t>
    </rPh>
    <rPh sb="6" eb="7">
      <t>ガク</t>
    </rPh>
    <rPh sb="8" eb="9">
      <t>ケイ</t>
    </rPh>
    <phoneticPr fontId="6"/>
  </si>
  <si>
    <t>副主任保育士等及び加算Ⅱの対象となった園長以外の管理職に係る賃金改善額の合計が自動入力されます。</t>
    <rPh sb="0" eb="7">
      <t>フクシュニンホイクシトウ</t>
    </rPh>
    <rPh sb="7" eb="8">
      <t>オヨ</t>
    </rPh>
    <rPh sb="9" eb="11">
      <t>カサン</t>
    </rPh>
    <rPh sb="13" eb="15">
      <t>タイショウ</t>
    </rPh>
    <rPh sb="19" eb="21">
      <t>エンチョウ</t>
    </rPh>
    <rPh sb="21" eb="23">
      <t>イガイ</t>
    </rPh>
    <rPh sb="24" eb="27">
      <t>カンリショク</t>
    </rPh>
    <rPh sb="28" eb="29">
      <t>カカ</t>
    </rPh>
    <rPh sb="30" eb="32">
      <t>チンギン</t>
    </rPh>
    <rPh sb="32" eb="34">
      <t>カイゼン</t>
    </rPh>
    <rPh sb="34" eb="35">
      <t>ガク</t>
    </rPh>
    <rPh sb="36" eb="38">
      <t>ゴウケイ</t>
    </rPh>
    <rPh sb="39" eb="43">
      <t>ジドウニュウリョク</t>
    </rPh>
    <phoneticPr fontId="6"/>
  </si>
  <si>
    <t>② 上記に対応する法定福利費等の事業主負担分の総額</t>
    <rPh sb="2" eb="4">
      <t>ジョウキ</t>
    </rPh>
    <rPh sb="5" eb="7">
      <t>タイオウ</t>
    </rPh>
    <rPh sb="9" eb="11">
      <t>ホウテイ</t>
    </rPh>
    <rPh sb="11" eb="13">
      <t>フクリ</t>
    </rPh>
    <rPh sb="13" eb="14">
      <t>ヒ</t>
    </rPh>
    <rPh sb="14" eb="15">
      <t>トウ</t>
    </rPh>
    <rPh sb="16" eb="19">
      <t>ジギョウヌシ</t>
    </rPh>
    <rPh sb="19" eb="21">
      <t>フタン</t>
    </rPh>
    <rPh sb="21" eb="22">
      <t>ブン</t>
    </rPh>
    <rPh sb="23" eb="25">
      <t>ソウガク</t>
    </rPh>
    <phoneticPr fontId="6"/>
  </si>
  <si>
    <t>③ ①＋②</t>
    <phoneticPr fontId="6"/>
  </si>
  <si>
    <t>賃金改善額と法定福利費等の事業主負担分の総額の合計が自動入力されます。</t>
    <rPh sb="0" eb="2">
      <t>チンギン</t>
    </rPh>
    <rPh sb="2" eb="4">
      <t>カイゼン</t>
    </rPh>
    <rPh sb="4" eb="5">
      <t>ガク</t>
    </rPh>
    <rPh sb="6" eb="8">
      <t>ホウテイ</t>
    </rPh>
    <rPh sb="8" eb="10">
      <t>フクリ</t>
    </rPh>
    <rPh sb="10" eb="11">
      <t>ヒ</t>
    </rPh>
    <rPh sb="11" eb="12">
      <t>トウ</t>
    </rPh>
    <rPh sb="13" eb="19">
      <t>ジギョウヌシフタンブン</t>
    </rPh>
    <rPh sb="20" eb="22">
      <t>ソウガク</t>
    </rPh>
    <rPh sb="23" eb="25">
      <t>ゴウケイ</t>
    </rPh>
    <rPh sb="26" eb="30">
      <t>ジドウニュウリョク</t>
    </rPh>
    <phoneticPr fontId="6"/>
  </si>
  <si>
    <t>（７）職務分野別リーダー等に係る賃金改善について（内訳）</t>
    <rPh sb="3" eb="8">
      <t>ショクムブンヤベツ</t>
    </rPh>
    <rPh sb="12" eb="13">
      <t>トウ</t>
    </rPh>
    <rPh sb="14" eb="15">
      <t>カカ</t>
    </rPh>
    <rPh sb="16" eb="18">
      <t>チンギン</t>
    </rPh>
    <rPh sb="18" eb="20">
      <t>カイゼン</t>
    </rPh>
    <rPh sb="25" eb="27">
      <t>ウチワケ</t>
    </rPh>
    <phoneticPr fontId="6"/>
  </si>
  <si>
    <t>職務分野別リーダー等に係る賃金改善額の合計が自動入力されます。</t>
    <rPh sb="0" eb="5">
      <t>ショクムブンヤベツ</t>
    </rPh>
    <rPh sb="9" eb="10">
      <t>トウ</t>
    </rPh>
    <rPh sb="11" eb="12">
      <t>カカ</t>
    </rPh>
    <rPh sb="13" eb="15">
      <t>チンギン</t>
    </rPh>
    <rPh sb="15" eb="17">
      <t>カイゼン</t>
    </rPh>
    <rPh sb="17" eb="18">
      <t>ガク</t>
    </rPh>
    <rPh sb="19" eb="21">
      <t>ゴウケイ</t>
    </rPh>
    <rPh sb="22" eb="26">
      <t>ジドウニュウリョク</t>
    </rPh>
    <phoneticPr fontId="6"/>
  </si>
  <si>
    <t>　支払時期</t>
    <rPh sb="1" eb="3">
      <t>シハライ</t>
    </rPh>
    <rPh sb="3" eb="5">
      <t>ジキ</t>
    </rPh>
    <phoneticPr fontId="6"/>
  </si>
  <si>
    <t>　支払った給与の項目</t>
    <rPh sb="1" eb="3">
      <t>シハラ</t>
    </rPh>
    <rPh sb="5" eb="7">
      <t>キュウヨ</t>
    </rPh>
    <rPh sb="8" eb="10">
      <t>コウモク</t>
    </rPh>
    <phoneticPr fontId="6"/>
  </si>
  <si>
    <t>　加算Ⅱ新規事由の有無</t>
    <rPh sb="1" eb="3">
      <t>カサン</t>
    </rPh>
    <rPh sb="4" eb="8">
      <t>シンキジユウ</t>
    </rPh>
    <rPh sb="9" eb="11">
      <t>ウム</t>
    </rPh>
    <phoneticPr fontId="6"/>
  </si>
  <si>
    <t>　職名</t>
    <rPh sb="1" eb="3">
      <t>ショクメイメイ</t>
    </rPh>
    <phoneticPr fontId="6"/>
  </si>
  <si>
    <t>　職種</t>
    <rPh sb="1" eb="3">
      <t>ショクシュ</t>
    </rPh>
    <phoneticPr fontId="6"/>
  </si>
  <si>
    <t>　改善した給与項目</t>
    <rPh sb="1" eb="3">
      <t>カイゼン</t>
    </rPh>
    <rPh sb="5" eb="7">
      <t>キュウヨ</t>
    </rPh>
    <rPh sb="7" eb="9">
      <t>コウモク</t>
    </rPh>
    <phoneticPr fontId="6"/>
  </si>
  <si>
    <t>　施設・事業所名</t>
    <rPh sb="1" eb="3">
      <t>シセツ</t>
    </rPh>
    <rPh sb="4" eb="7">
      <t>ジギョウショ</t>
    </rPh>
    <rPh sb="7" eb="8">
      <t>メイ</t>
    </rPh>
    <phoneticPr fontId="6"/>
  </si>
  <si>
    <t>　他事業所への拠出額（円）</t>
    <rPh sb="1" eb="2">
      <t>タ</t>
    </rPh>
    <rPh sb="2" eb="5">
      <t>ジギョウショ</t>
    </rPh>
    <rPh sb="7" eb="9">
      <t>キョシュツ</t>
    </rPh>
    <rPh sb="9" eb="10">
      <t>ガク</t>
    </rPh>
    <rPh sb="11" eb="12">
      <t>エン</t>
    </rPh>
    <phoneticPr fontId="6"/>
  </si>
  <si>
    <t>　うち基準年度からの増減額（円）</t>
    <rPh sb="3" eb="5">
      <t>キジュン</t>
    </rPh>
    <rPh sb="5" eb="7">
      <t>ネンド</t>
    </rPh>
    <rPh sb="10" eb="12">
      <t>ゾウゲン</t>
    </rPh>
    <rPh sb="12" eb="13">
      <t>ガク</t>
    </rPh>
    <rPh sb="14" eb="15">
      <t>エン</t>
    </rPh>
    <phoneticPr fontId="6"/>
  </si>
  <si>
    <t>　他事業所からの受入額（円）</t>
    <rPh sb="1" eb="2">
      <t>タ</t>
    </rPh>
    <rPh sb="2" eb="5">
      <t>ジギョウショ</t>
    </rPh>
    <rPh sb="8" eb="10">
      <t>ウケイレ</t>
    </rPh>
    <rPh sb="10" eb="11">
      <t>ガク</t>
    </rPh>
    <rPh sb="12" eb="13">
      <t>エン</t>
    </rPh>
    <phoneticPr fontId="6"/>
  </si>
  <si>
    <t>③ 支払賃金（役職手当、職務手当など
　　職位、職責又は職務内容等に応じて
　　決まって毎月支払われる手当又は
　　基本給に限る。）</t>
    <rPh sb="2" eb="4">
      <t>シハライ</t>
    </rPh>
    <rPh sb="4" eb="6">
      <t>チンギン</t>
    </rPh>
    <rPh sb="7" eb="9">
      <t>ヤクショク</t>
    </rPh>
    <rPh sb="9" eb="11">
      <t>テアテ</t>
    </rPh>
    <rPh sb="12" eb="14">
      <t>ショクム</t>
    </rPh>
    <rPh sb="14" eb="16">
      <t>テアテ</t>
    </rPh>
    <rPh sb="21" eb="23">
      <t>ショクイ</t>
    </rPh>
    <rPh sb="24" eb="26">
      <t>ショクセキ</t>
    </rPh>
    <rPh sb="26" eb="27">
      <t>マタ</t>
    </rPh>
    <rPh sb="28" eb="30">
      <t>ショクム</t>
    </rPh>
    <rPh sb="30" eb="32">
      <t>ナイヨウ</t>
    </rPh>
    <rPh sb="32" eb="33">
      <t>トウ</t>
    </rPh>
    <rPh sb="34" eb="35">
      <t>オウ</t>
    </rPh>
    <rPh sb="40" eb="41">
      <t>キ</t>
    </rPh>
    <rPh sb="44" eb="46">
      <t>マイツキ</t>
    </rPh>
    <rPh sb="46" eb="48">
      <t>シハラ</t>
    </rPh>
    <rPh sb="51" eb="53">
      <t>テアテ</t>
    </rPh>
    <rPh sb="53" eb="54">
      <t>マタ</t>
    </rPh>
    <rPh sb="58" eb="61">
      <t>キホンキュウ</t>
    </rPh>
    <rPh sb="62" eb="63">
      <t>カギ</t>
    </rPh>
    <phoneticPr fontId="6"/>
  </si>
  <si>
    <t>⑥ 基準年度の賃金水準（当該年度に
　　係る加算残額を含む。役職手当、
　　職務手当など職位、職責又は職務
　　内容等に応じて決まって毎月支払わ
　　れる手当又は基本給に限る。</t>
    <rPh sb="2" eb="4">
      <t>キジュン</t>
    </rPh>
    <rPh sb="4" eb="6">
      <t>ネンド</t>
    </rPh>
    <rPh sb="7" eb="9">
      <t>チンギン</t>
    </rPh>
    <rPh sb="9" eb="11">
      <t>スイジュン</t>
    </rPh>
    <rPh sb="12" eb="14">
      <t>トウガイ</t>
    </rPh>
    <rPh sb="14" eb="16">
      <t>ネンド</t>
    </rPh>
    <rPh sb="20" eb="21">
      <t>カカ</t>
    </rPh>
    <rPh sb="22" eb="24">
      <t>カサン</t>
    </rPh>
    <rPh sb="24" eb="26">
      <t>ザンガク</t>
    </rPh>
    <rPh sb="27" eb="28">
      <t>フク</t>
    </rPh>
    <rPh sb="38" eb="40">
      <t>ショクム</t>
    </rPh>
    <phoneticPr fontId="6"/>
  </si>
  <si>
    <t>⑧ 基準年度に加算Ⅱの対象であり、
　　かつ加算当年度に加算Ⅱの対象外
　　となった職員に係る、基準年度にお
　　ける加算Ⅱに係る賃金改善額</t>
    <rPh sb="2" eb="4">
      <t>キジュン</t>
    </rPh>
    <rPh sb="4" eb="6">
      <t>ネンド</t>
    </rPh>
    <rPh sb="7" eb="9">
      <t>カサン</t>
    </rPh>
    <rPh sb="11" eb="13">
      <t>タイショウ</t>
    </rPh>
    <rPh sb="22" eb="24">
      <t>カサン</t>
    </rPh>
    <rPh sb="24" eb="27">
      <t>トウネンド</t>
    </rPh>
    <rPh sb="28" eb="30">
      <t>カサン</t>
    </rPh>
    <rPh sb="32" eb="35">
      <t>タイショウガイ</t>
    </rPh>
    <rPh sb="42" eb="44">
      <t>ショクイン</t>
    </rPh>
    <rPh sb="45" eb="46">
      <t>カカ</t>
    </rPh>
    <rPh sb="48" eb="50">
      <t>キジュン</t>
    </rPh>
    <rPh sb="50" eb="52">
      <t>ネンド</t>
    </rPh>
    <rPh sb="59" eb="61">
      <t>カサン</t>
    </rPh>
    <rPh sb="63" eb="64">
      <t>カカ</t>
    </rPh>
    <rPh sb="65" eb="67">
      <t>チンギン</t>
    </rPh>
    <rPh sb="67" eb="69">
      <t>カイゼン</t>
    </rPh>
    <rPh sb="69" eb="70">
      <t>ガク</t>
    </rPh>
    <phoneticPr fontId="6"/>
  </si>
  <si>
    <t>就業規則等に定める副主任保育士等に相当する職位等、及び加算Ⅱの対象となった園長以外の管理職のうち、加算当年度に発令を受けた職員がいたものを入力してください。
※ 入力欄が不足する場合は、列22～41の非表示になっている部分を必要な分だけ再表示してください。</t>
    <rPh sb="0" eb="2">
      <t>シュウギョウ</t>
    </rPh>
    <rPh sb="2" eb="4">
      <t>キソク</t>
    </rPh>
    <rPh sb="4" eb="5">
      <t>トウ</t>
    </rPh>
    <rPh sb="6" eb="7">
      <t>サダ</t>
    </rPh>
    <rPh sb="9" eb="16">
      <t>フクシュニンホイクシトウ</t>
    </rPh>
    <rPh sb="17" eb="19">
      <t>ソウトウ</t>
    </rPh>
    <rPh sb="21" eb="23">
      <t>ショクイ</t>
    </rPh>
    <rPh sb="23" eb="24">
      <t>トウ</t>
    </rPh>
    <rPh sb="25" eb="26">
      <t>オヨ</t>
    </rPh>
    <rPh sb="27" eb="29">
      <t>カサン</t>
    </rPh>
    <rPh sb="31" eb="33">
      <t>タイショウ</t>
    </rPh>
    <rPh sb="37" eb="39">
      <t>エンチョウ</t>
    </rPh>
    <rPh sb="39" eb="41">
      <t>イガイ</t>
    </rPh>
    <rPh sb="42" eb="45">
      <t>カンリショク</t>
    </rPh>
    <rPh sb="49" eb="51">
      <t>カサン</t>
    </rPh>
    <rPh sb="51" eb="54">
      <t>トウネンド</t>
    </rPh>
    <rPh sb="55" eb="57">
      <t>ハツレイ</t>
    </rPh>
    <rPh sb="58" eb="59">
      <t>ウ</t>
    </rPh>
    <rPh sb="61" eb="63">
      <t>ショクイン</t>
    </rPh>
    <rPh sb="69" eb="71">
      <t>ニュウリョク</t>
    </rPh>
    <phoneticPr fontId="6"/>
  </si>
  <si>
    <t>加算Ⅱ対象職員の氏名を記載してください。</t>
    <rPh sb="0" eb="2">
      <t>カサン</t>
    </rPh>
    <rPh sb="3" eb="5">
      <t>タイショウ</t>
    </rPh>
    <rPh sb="5" eb="7">
      <t>ショクイン</t>
    </rPh>
    <rPh sb="8" eb="10">
      <t>シメイ</t>
    </rPh>
    <rPh sb="11" eb="13">
      <t>キサイ</t>
    </rPh>
    <phoneticPr fontId="6"/>
  </si>
  <si>
    <t>備考</t>
    <rPh sb="0" eb="2">
      <t>ビコウ</t>
    </rPh>
    <phoneticPr fontId="6"/>
  </si>
  <si>
    <t>自動入力及び入力必須</t>
  </si>
  <si>
    <t>改善した給与項目について、給与規程等で規定している名称を入力してください。
（例）「処遇改善Ⅱ」「職務能力手当」「役職手当」など</t>
    <rPh sb="0" eb="2">
      <t>カイゼン</t>
    </rPh>
    <rPh sb="4" eb="6">
      <t>キュウヨ</t>
    </rPh>
    <rPh sb="6" eb="8">
      <t>コウモク</t>
    </rPh>
    <rPh sb="13" eb="17">
      <t>キュウヨキテイ</t>
    </rPh>
    <rPh sb="17" eb="18">
      <t>トウ</t>
    </rPh>
    <rPh sb="19" eb="21">
      <t>キテイ</t>
    </rPh>
    <rPh sb="25" eb="27">
      <t>メイショウ</t>
    </rPh>
    <rPh sb="28" eb="30">
      <t>ニュウリョク</t>
    </rPh>
    <phoneticPr fontId="6"/>
  </si>
  <si>
    <t>加算Ⅱ</t>
    <rPh sb="0" eb="2">
      <t>カサン</t>
    </rPh>
    <phoneticPr fontId="21"/>
  </si>
  <si>
    <t>年</t>
    <rPh sb="0" eb="1">
      <t>ネン</t>
    </rPh>
    <phoneticPr fontId="6"/>
  </si>
  <si>
    <t>月</t>
    <rPh sb="0" eb="1">
      <t>ツキ</t>
    </rPh>
    <phoneticPr fontId="6"/>
  </si>
  <si>
    <t>経験年数</t>
    <rPh sb="0" eb="2">
      <t>ケイケン</t>
    </rPh>
    <rPh sb="2" eb="4">
      <t>ネンスウ</t>
    </rPh>
    <phoneticPr fontId="6"/>
  </si>
  <si>
    <t>年</t>
    <rPh sb="0" eb="1">
      <t>ネン</t>
    </rPh>
    <phoneticPr fontId="6"/>
  </si>
  <si>
    <t>月</t>
    <rPh sb="0" eb="1">
      <t>ツキ</t>
    </rPh>
    <phoneticPr fontId="6"/>
  </si>
  <si>
    <t>就業規則に定める常勤職員の１月あたりの勤務時間数</t>
    <rPh sb="0" eb="2">
      <t>シュウギョウ</t>
    </rPh>
    <rPh sb="2" eb="4">
      <t>キソク</t>
    </rPh>
    <rPh sb="5" eb="6">
      <t>サダ</t>
    </rPh>
    <rPh sb="8" eb="10">
      <t>ジョウキン</t>
    </rPh>
    <rPh sb="10" eb="12">
      <t>ショクイン</t>
    </rPh>
    <rPh sb="14" eb="15">
      <t>ツキ</t>
    </rPh>
    <rPh sb="19" eb="23">
      <t>キンムジカン</t>
    </rPh>
    <rPh sb="23" eb="24">
      <t>スウ</t>
    </rPh>
    <phoneticPr fontId="6"/>
  </si>
  <si>
    <t>はい</t>
    <phoneticPr fontId="6"/>
  </si>
  <si>
    <t>いいえ</t>
    <phoneticPr fontId="6"/>
  </si>
  <si>
    <t xml:space="preserve">別シート「事業者入力」の「社会保険料率」を入力すると自動入力されます。
</t>
    <phoneticPr fontId="6"/>
  </si>
  <si>
    <t>自動入力</t>
    <rPh sb="0" eb="4">
      <t>ジドウニュウリョク</t>
    </rPh>
    <phoneticPr fontId="6"/>
  </si>
  <si>
    <t>自動入力</t>
    <rPh sb="0" eb="2">
      <t>ジドウ</t>
    </rPh>
    <rPh sb="2" eb="4">
      <t>ニュウリョク</t>
    </rPh>
    <phoneticPr fontId="6"/>
  </si>
  <si>
    <t>加算Ⅰ</t>
    <rPh sb="0" eb="2">
      <t>カサン</t>
    </rPh>
    <phoneticPr fontId="21"/>
  </si>
  <si>
    <t>×</t>
    <phoneticPr fontId="6"/>
  </si>
  <si>
    <t>×</t>
    <phoneticPr fontId="6"/>
  </si>
  <si>
    <t>×</t>
    <phoneticPr fontId="6"/>
  </si>
  <si>
    <t>×</t>
    <phoneticPr fontId="6"/>
  </si>
  <si>
    <t>＝</t>
    <phoneticPr fontId="6"/>
  </si>
  <si>
    <t>＝</t>
    <phoneticPr fontId="6"/>
  </si>
  <si>
    <t>＝</t>
    <phoneticPr fontId="6"/>
  </si>
  <si>
    <t>基準年度</t>
    <rPh sb="0" eb="2">
      <t>キジュン</t>
    </rPh>
    <rPh sb="2" eb="4">
      <t>ネンド</t>
    </rPh>
    <phoneticPr fontId="6"/>
  </si>
  <si>
    <t>加算当年度</t>
    <rPh sb="0" eb="5">
      <t>カサントウネンド</t>
    </rPh>
    <phoneticPr fontId="6"/>
  </si>
  <si>
    <t>新規事由ありの場合のみ、賃金改善実績額に応じて増加した法定福利費等の事業主負担分について、別シート「事業者」の「社会保険料率」を記入すると自動計算されます。</t>
    <rPh sb="0" eb="4">
      <t>シンキジユウ</t>
    </rPh>
    <rPh sb="7" eb="9">
      <t>バアイ</t>
    </rPh>
    <rPh sb="12" eb="14">
      <t>チンギン</t>
    </rPh>
    <rPh sb="14" eb="16">
      <t>カイゼン</t>
    </rPh>
    <rPh sb="16" eb="19">
      <t>ジッセキガク</t>
    </rPh>
    <rPh sb="20" eb="21">
      <t>オウ</t>
    </rPh>
    <rPh sb="23" eb="25">
      <t>ゾウカ</t>
    </rPh>
    <rPh sb="27" eb="29">
      <t>ホウテイ</t>
    </rPh>
    <rPh sb="29" eb="31">
      <t>フクリ</t>
    </rPh>
    <rPh sb="31" eb="32">
      <t>ヒ</t>
    </rPh>
    <rPh sb="32" eb="33">
      <t>トウ</t>
    </rPh>
    <rPh sb="34" eb="37">
      <t>ジギョウヌシ</t>
    </rPh>
    <rPh sb="37" eb="39">
      <t>フタン</t>
    </rPh>
    <rPh sb="39" eb="40">
      <t>ブン</t>
    </rPh>
    <rPh sb="45" eb="46">
      <t>ベツ</t>
    </rPh>
    <rPh sb="50" eb="53">
      <t>ジギョウシャ</t>
    </rPh>
    <rPh sb="56" eb="62">
      <t>シャカイホケンリョウリツ</t>
    </rPh>
    <rPh sb="64" eb="66">
      <t>キニュウ</t>
    </rPh>
    <rPh sb="69" eb="71">
      <t>ジドウ</t>
    </rPh>
    <rPh sb="71" eb="73">
      <t>ケイサン</t>
    </rPh>
    <phoneticPr fontId="6"/>
  </si>
  <si>
    <t xml:space="preserve">別シート「事業者入力」の「社会保険料率」を入力すると自動入力されます。
</t>
    <rPh sb="0" eb="1">
      <t>ベツ</t>
    </rPh>
    <rPh sb="5" eb="7">
      <t>ジギョウ</t>
    </rPh>
    <rPh sb="7" eb="8">
      <t>シャ</t>
    </rPh>
    <rPh sb="8" eb="10">
      <t>ニュウリョク</t>
    </rPh>
    <rPh sb="13" eb="15">
      <t>シャカイ</t>
    </rPh>
    <rPh sb="15" eb="18">
      <t>ホケンリョウ</t>
    </rPh>
    <rPh sb="18" eb="19">
      <t>リツ</t>
    </rPh>
    <rPh sb="21" eb="23">
      <t>ニュウリョク</t>
    </rPh>
    <rPh sb="26" eb="28">
      <t>ジドウ</t>
    </rPh>
    <rPh sb="28" eb="30">
      <t>ニュウリョク</t>
    </rPh>
    <phoneticPr fontId="6"/>
  </si>
  <si>
    <t>×</t>
    <phoneticPr fontId="6"/>
  </si>
  <si>
    <t>×</t>
    <phoneticPr fontId="6"/>
  </si>
  <si>
    <t>×</t>
    <phoneticPr fontId="6"/>
  </si>
  <si>
    <t>一時金</t>
    <rPh sb="0" eb="3">
      <t>イチジキン</t>
    </rPh>
    <phoneticPr fontId="6"/>
  </si>
  <si>
    <r>
      <rPr>
        <sz val="12"/>
        <rFont val="HGｺﾞｼｯｸM"/>
        <family val="3"/>
        <charset val="128"/>
      </rPr>
      <t>　　記載例に従って、下記の表に記載すること（職名・職種・改善した給与項目、算出方法が同じ場合には、まとめて記載すること）。
　</t>
    </r>
    <r>
      <rPr>
        <b/>
        <sz val="12"/>
        <color rgb="FFFF0000"/>
        <rFont val="HGｺﾞｼｯｸM"/>
        <family val="3"/>
        <charset val="128"/>
      </rPr>
      <t>　加算当年度内に加算Ⅱ残額が発生することを見越し、やむを得ず一時金等で加算Ⅱを精算した場合には、その金額等を記載すること。</t>
    </r>
    <phoneticPr fontId="6"/>
  </si>
  <si>
    <t>判定</t>
    <rPh sb="0" eb="2">
      <t>ハンテイ</t>
    </rPh>
    <phoneticPr fontId="6"/>
  </si>
  <si>
    <t>加算当年度の賃金改善要件分
支払い実績</t>
    <rPh sb="0" eb="2">
      <t>カサン</t>
    </rPh>
    <rPh sb="2" eb="5">
      <t>トウネンド</t>
    </rPh>
    <rPh sb="6" eb="13">
      <t>チンギンカイゼンヨウケンブン</t>
    </rPh>
    <rPh sb="14" eb="16">
      <t>シハラ</t>
    </rPh>
    <rPh sb="17" eb="19">
      <t>ジッセキ</t>
    </rPh>
    <phoneticPr fontId="6"/>
  </si>
  <si>
    <t>（５）加算実績額と賃金改善に要した費用の総額との差額について（基準年度と加算当年度の給与規定等との比較）</t>
    <rPh sb="3" eb="5">
      <t>カサン</t>
    </rPh>
    <rPh sb="5" eb="8">
      <t>ジッセキガク</t>
    </rPh>
    <rPh sb="9" eb="11">
      <t>チンギン</t>
    </rPh>
    <rPh sb="11" eb="13">
      <t>カイゼン</t>
    </rPh>
    <rPh sb="14" eb="15">
      <t>ヨウ</t>
    </rPh>
    <rPh sb="17" eb="19">
      <t>ヒヨウ</t>
    </rPh>
    <rPh sb="20" eb="22">
      <t>ソウガク</t>
    </rPh>
    <rPh sb="24" eb="26">
      <t>サガク</t>
    </rPh>
    <phoneticPr fontId="6"/>
  </si>
  <si>
    <t>　　</t>
    <phoneticPr fontId="6"/>
  </si>
  <si>
    <t>⑦⑧もしくは⑨のうち加算当年度の賃金改善要件分に係る支払賃金を、対象職員ごとに抽出して入力してください。</t>
    <rPh sb="10" eb="12">
      <t>カサン</t>
    </rPh>
    <rPh sb="12" eb="15">
      <t>トウネンド</t>
    </rPh>
    <rPh sb="16" eb="18">
      <t>チンギン</t>
    </rPh>
    <rPh sb="18" eb="20">
      <t>カイゼン</t>
    </rPh>
    <rPh sb="20" eb="22">
      <t>ヨウケン</t>
    </rPh>
    <rPh sb="22" eb="23">
      <t>ブン</t>
    </rPh>
    <rPh sb="24" eb="25">
      <t>カカワ</t>
    </rPh>
    <rPh sb="26" eb="28">
      <t>シハラ</t>
    </rPh>
    <rPh sb="28" eb="30">
      <t>チンギン</t>
    </rPh>
    <rPh sb="32" eb="34">
      <t>タイショウ</t>
    </rPh>
    <rPh sb="34" eb="36">
      <t>ショクイン</t>
    </rPh>
    <rPh sb="39" eb="41">
      <t>チュウシュツ</t>
    </rPh>
    <rPh sb="43" eb="45">
      <t>ニュウリョク</t>
    </rPh>
    <phoneticPr fontId="6"/>
  </si>
  <si>
    <t>（６）加算当年度における賃金改善要件分の加算額と支払い実績の差額について</t>
    <phoneticPr fontId="6"/>
  </si>
  <si>
    <t>② 支払った（支払う予定の）
　　給与の項目</t>
    <rPh sb="2" eb="4">
      <t>シハラ</t>
    </rPh>
    <rPh sb="7" eb="9">
      <t>シハラ</t>
    </rPh>
    <rPh sb="10" eb="12">
      <t>ヨテイ</t>
    </rPh>
    <rPh sb="17" eb="19">
      <t>キュウヨ</t>
    </rPh>
    <rPh sb="20" eb="22">
      <t>コウモク</t>
    </rPh>
    <phoneticPr fontId="6"/>
  </si>
  <si>
    <t>① 加算残額</t>
    <rPh sb="2" eb="4">
      <t>カサン</t>
    </rPh>
    <rPh sb="4" eb="6">
      <t>ザンガク</t>
    </rPh>
    <phoneticPr fontId="6"/>
  </si>
  <si>
    <t>　加算残額の支払い時期</t>
    <rPh sb="1" eb="3">
      <t>カサン</t>
    </rPh>
    <rPh sb="3" eb="5">
      <t>ザンガク</t>
    </rPh>
    <rPh sb="6" eb="8">
      <t>シハラ</t>
    </rPh>
    <rPh sb="9" eb="11">
      <t>ジキ</t>
    </rPh>
    <phoneticPr fontId="6"/>
  </si>
  <si>
    <t>② 加算残額の状況</t>
    <rPh sb="2" eb="4">
      <t>カサン</t>
    </rPh>
    <rPh sb="4" eb="6">
      <t>ザンガク</t>
    </rPh>
    <rPh sb="7" eb="9">
      <t>ジョウキョウ</t>
    </rPh>
    <phoneticPr fontId="6"/>
  </si>
  <si>
    <t>　加算残額の支払時期</t>
    <rPh sb="1" eb="3">
      <t>カサン</t>
    </rPh>
    <rPh sb="3" eb="5">
      <t>ザンガク</t>
    </rPh>
    <rPh sb="6" eb="8">
      <t>シハライ</t>
    </rPh>
    <rPh sb="8" eb="10">
      <t>ジキ</t>
    </rPh>
    <phoneticPr fontId="6"/>
  </si>
  <si>
    <t>「加算前年度における法定福利費等の事業主負担分総額」÷「加算前年度における賃金の総額」×「基準翌年度から加算当年度までの公定価格における人件費の改定分」</t>
    <rPh sb="1" eb="3">
      <t>カサン</t>
    </rPh>
    <rPh sb="3" eb="6">
      <t>ゼンネンド</t>
    </rPh>
    <rPh sb="10" eb="12">
      <t>ホウテイ</t>
    </rPh>
    <rPh sb="12" eb="14">
      <t>フクリ</t>
    </rPh>
    <rPh sb="14" eb="15">
      <t>ヒ</t>
    </rPh>
    <rPh sb="15" eb="16">
      <t>トウ</t>
    </rPh>
    <rPh sb="17" eb="20">
      <t>ジギョウヌシ</t>
    </rPh>
    <rPh sb="20" eb="22">
      <t>フタン</t>
    </rPh>
    <rPh sb="22" eb="23">
      <t>ブン</t>
    </rPh>
    <rPh sb="23" eb="25">
      <t>ソウガク</t>
    </rPh>
    <rPh sb="28" eb="30">
      <t>カサン</t>
    </rPh>
    <rPh sb="30" eb="33">
      <t>ゼンネンド</t>
    </rPh>
    <rPh sb="37" eb="39">
      <t>チンギン</t>
    </rPh>
    <rPh sb="40" eb="42">
      <t>ソウガク</t>
    </rPh>
    <rPh sb="45" eb="47">
      <t>キジュン</t>
    </rPh>
    <rPh sb="47" eb="50">
      <t>ヨクネンド</t>
    </rPh>
    <rPh sb="52" eb="54">
      <t>カサン</t>
    </rPh>
    <rPh sb="54" eb="57">
      <t>トウネンド</t>
    </rPh>
    <rPh sb="60" eb="62">
      <t>コウテイ</t>
    </rPh>
    <rPh sb="62" eb="64">
      <t>カカク</t>
    </rPh>
    <rPh sb="68" eb="71">
      <t>ジンケンヒ</t>
    </rPh>
    <rPh sb="72" eb="74">
      <t>カイテイ</t>
    </rPh>
    <rPh sb="74" eb="75">
      <t>ブン</t>
    </rPh>
    <phoneticPr fontId="6"/>
  </si>
  <si>
    <t>社会保険料率</t>
    <rPh sb="0" eb="2">
      <t>シャカイ</t>
    </rPh>
    <rPh sb="2" eb="5">
      <t>ホケンリョウ</t>
    </rPh>
    <rPh sb="5" eb="6">
      <t>リツ</t>
    </rPh>
    <phoneticPr fontId="6"/>
  </si>
  <si>
    <t>改訂率</t>
    <rPh sb="0" eb="3">
      <t>カイテイリツ</t>
    </rPh>
    <phoneticPr fontId="6"/>
  </si>
  <si>
    <t>（４）②及び（４）④から法定福利費等の事業主負担分を除いたうえで算出すること。</t>
    <rPh sb="4" eb="5">
      <t>オヨ</t>
    </rPh>
    <rPh sb="12" eb="14">
      <t>ホウテイ</t>
    </rPh>
    <rPh sb="14" eb="16">
      <t>フクリ</t>
    </rPh>
    <rPh sb="16" eb="17">
      <t>ヒ</t>
    </rPh>
    <rPh sb="17" eb="18">
      <t>トウ</t>
    </rPh>
    <rPh sb="19" eb="22">
      <t>ジギョウヌシ</t>
    </rPh>
    <rPh sb="22" eb="24">
      <t>フタン</t>
    </rPh>
    <rPh sb="24" eb="25">
      <t>ブン</t>
    </rPh>
    <rPh sb="26" eb="27">
      <t>ノゾ</t>
    </rPh>
    <rPh sb="32" eb="34">
      <t>サンシュツ</t>
    </rPh>
    <phoneticPr fontId="6"/>
  </si>
  <si>
    <t>人件費の改定状況部分については、施設の職員構成等を踏まえ、施設の判断で適切に配分を行った額を記入すること。法定福利費等の事業主負担額を除く。</t>
    <rPh sb="53" eb="55">
      <t>ホウテイ</t>
    </rPh>
    <rPh sb="55" eb="57">
      <t>フクリ</t>
    </rPh>
    <rPh sb="57" eb="58">
      <t>ヒ</t>
    </rPh>
    <rPh sb="58" eb="59">
      <t>トウ</t>
    </rPh>
    <rPh sb="60" eb="63">
      <t>ジギョウヌシ</t>
    </rPh>
    <rPh sb="63" eb="65">
      <t>フタン</t>
    </rPh>
    <rPh sb="65" eb="66">
      <t>ガク</t>
    </rPh>
    <rPh sb="67" eb="68">
      <t>ノゾ</t>
    </rPh>
    <phoneticPr fontId="6"/>
  </si>
  <si>
    <t>うち法定福利費等の事業主負担増加額</t>
    <phoneticPr fontId="6"/>
  </si>
  <si>
    <t>「加算当年度の加算Ⅰの加算額総額」×「増額改定に係る改定率」÷「加算当年度に適用を受けた基礎分及び賃金改善要件分に係る加算額</t>
    <rPh sb="1" eb="3">
      <t>カサン</t>
    </rPh>
    <rPh sb="3" eb="6">
      <t>トウネンド</t>
    </rPh>
    <rPh sb="7" eb="9">
      <t>カサン</t>
    </rPh>
    <rPh sb="11" eb="14">
      <t>カサンガク</t>
    </rPh>
    <rPh sb="14" eb="16">
      <t>ソウガク</t>
    </rPh>
    <rPh sb="19" eb="21">
      <t>ゾウガク</t>
    </rPh>
    <rPh sb="21" eb="23">
      <t>カイテイ</t>
    </rPh>
    <rPh sb="24" eb="25">
      <t>カカ</t>
    </rPh>
    <rPh sb="26" eb="28">
      <t>カイテイ</t>
    </rPh>
    <rPh sb="28" eb="29">
      <t>リツ</t>
    </rPh>
    <rPh sb="32" eb="34">
      <t>カサン</t>
    </rPh>
    <rPh sb="34" eb="37">
      <t>トウネンド</t>
    </rPh>
    <rPh sb="38" eb="40">
      <t>テキヨウ</t>
    </rPh>
    <rPh sb="41" eb="42">
      <t>ウ</t>
    </rPh>
    <rPh sb="44" eb="46">
      <t>キソ</t>
    </rPh>
    <rPh sb="46" eb="47">
      <t>ブン</t>
    </rPh>
    <rPh sb="47" eb="48">
      <t>オヨ</t>
    </rPh>
    <rPh sb="49" eb="51">
      <t>チンギン</t>
    </rPh>
    <rPh sb="51" eb="53">
      <t>カイゼン</t>
    </rPh>
    <rPh sb="53" eb="55">
      <t>ヨウケン</t>
    </rPh>
    <rPh sb="55" eb="56">
      <t>ブン</t>
    </rPh>
    <rPh sb="57" eb="58">
      <t>カカ</t>
    </rPh>
    <rPh sb="59" eb="62">
      <t>カサンガク</t>
    </rPh>
    <phoneticPr fontId="6"/>
  </si>
  <si>
    <t>自動入力</t>
    <phoneticPr fontId="6"/>
  </si>
  <si>
    <t>賃金台帳における給与項目の名称
（手当の場合）</t>
    <phoneticPr fontId="6"/>
  </si>
  <si>
    <t>改善した給与項目について、賃金台帳における給与項目の名称を入力してください。</t>
    <rPh sb="0" eb="2">
      <t>カイゼン</t>
    </rPh>
    <rPh sb="4" eb="6">
      <t>キュウヨ</t>
    </rPh>
    <rPh sb="6" eb="8">
      <t>コウモク</t>
    </rPh>
    <rPh sb="13" eb="15">
      <t>チンギン</t>
    </rPh>
    <rPh sb="15" eb="17">
      <t>ダイチョウ</t>
    </rPh>
    <rPh sb="21" eb="23">
      <t>キュウヨ</t>
    </rPh>
    <rPh sb="23" eb="25">
      <t>コウモク</t>
    </rPh>
    <rPh sb="26" eb="28">
      <t>メイショウ</t>
    </rPh>
    <rPh sb="29" eb="31">
      <t>ニュウリョク</t>
    </rPh>
    <phoneticPr fontId="6"/>
  </si>
  <si>
    <t>月</t>
    <rPh sb="0" eb="1">
      <t>ツキ</t>
    </rPh>
    <phoneticPr fontId="6"/>
  </si>
  <si>
    <t>賃金改善実績報告書（事業者入力） 作成要領</t>
    <rPh sb="0" eb="2">
      <t>チンギン</t>
    </rPh>
    <rPh sb="2" eb="4">
      <t>カイゼン</t>
    </rPh>
    <rPh sb="4" eb="6">
      <t>ジッセキ</t>
    </rPh>
    <rPh sb="6" eb="9">
      <t>ホウコクショ</t>
    </rPh>
    <rPh sb="10" eb="13">
      <t>ジギョウシャ</t>
    </rPh>
    <rPh sb="13" eb="15">
      <t>ニュウリョク</t>
    </rPh>
    <rPh sb="17" eb="19">
      <t>サクセイ</t>
    </rPh>
    <rPh sb="19" eb="21">
      <t>ヨウリョウ</t>
    </rPh>
    <phoneticPr fontId="6"/>
  </si>
  <si>
    <t xml:space="preserve"> 賃金改善実績報告書（事業者入力）</t>
    <rPh sb="1" eb="5">
      <t>チンギンカイゼン</t>
    </rPh>
    <rPh sb="5" eb="7">
      <t>ジッセキ</t>
    </rPh>
    <rPh sb="7" eb="10">
      <t>ホウコクショ</t>
    </rPh>
    <rPh sb="11" eb="14">
      <t>ジギョウシャ</t>
    </rPh>
    <rPh sb="14" eb="16">
      <t>ニュウリョク</t>
    </rPh>
    <phoneticPr fontId="6"/>
  </si>
  <si>
    <t>Eメールアドレス</t>
    <phoneticPr fontId="6"/>
  </si>
  <si>
    <t>法人（又は個人）名</t>
    <rPh sb="0" eb="2">
      <t>ホウジン</t>
    </rPh>
    <rPh sb="3" eb="4">
      <t>マタ</t>
    </rPh>
    <rPh sb="5" eb="7">
      <t>コジン</t>
    </rPh>
    <rPh sb="8" eb="9">
      <t>メイ</t>
    </rPh>
    <phoneticPr fontId="6"/>
  </si>
  <si>
    <t>代表者役職・氏名</t>
    <rPh sb="0" eb="3">
      <t>ダイヒョウシャ</t>
    </rPh>
    <rPh sb="3" eb="5">
      <t>ヤクショク</t>
    </rPh>
    <rPh sb="6" eb="8">
      <t>シメイ</t>
    </rPh>
    <phoneticPr fontId="6"/>
  </si>
  <si>
    <t>資料作成担当者氏名</t>
    <rPh sb="0" eb="2">
      <t>シリョウ</t>
    </rPh>
    <rPh sb="2" eb="4">
      <t>サクセイ</t>
    </rPh>
    <rPh sb="4" eb="7">
      <t>タントウシャ</t>
    </rPh>
    <rPh sb="7" eb="9">
      <t>シメイ</t>
    </rPh>
    <phoneticPr fontId="6"/>
  </si>
  <si>
    <t>処遇改善等加算の対象となった施設・事業所名を入力してください。</t>
    <rPh sb="0" eb="2">
      <t>ショグウ</t>
    </rPh>
    <rPh sb="2" eb="4">
      <t>カイゼン</t>
    </rPh>
    <rPh sb="4" eb="5">
      <t>トウ</t>
    </rPh>
    <rPh sb="5" eb="7">
      <t>カサン</t>
    </rPh>
    <rPh sb="8" eb="10">
      <t>タイショウ</t>
    </rPh>
    <rPh sb="14" eb="16">
      <t>シセツ</t>
    </rPh>
    <rPh sb="17" eb="20">
      <t>ジギョウショ</t>
    </rPh>
    <rPh sb="20" eb="21">
      <t>メイ</t>
    </rPh>
    <rPh sb="22" eb="24">
      <t>ニュウリョク</t>
    </rPh>
    <phoneticPr fontId="6"/>
  </si>
  <si>
    <t>施設・事業所の所在地を入力してください。</t>
    <rPh sb="0" eb="2">
      <t>シセツ</t>
    </rPh>
    <rPh sb="3" eb="6">
      <t>ジギョウショ</t>
    </rPh>
    <rPh sb="7" eb="10">
      <t>ショザイチ</t>
    </rPh>
    <rPh sb="11" eb="13">
      <t>ニュウリョク</t>
    </rPh>
    <phoneticPr fontId="6"/>
  </si>
  <si>
    <t>施設・事業所の園長（施設長）の氏名を入力してください。</t>
    <rPh sb="0" eb="2">
      <t>シセツ</t>
    </rPh>
    <rPh sb="3" eb="6">
      <t>ジギョウショ</t>
    </rPh>
    <rPh sb="7" eb="9">
      <t>エンチョウ</t>
    </rPh>
    <rPh sb="10" eb="13">
      <t>シセツチョウ</t>
    </rPh>
    <rPh sb="15" eb="17">
      <t>シメイ</t>
    </rPh>
    <rPh sb="18" eb="20">
      <t>ニュウリョク</t>
    </rPh>
    <phoneticPr fontId="6"/>
  </si>
  <si>
    <t>施設・事業所の電話番号を入力してください。</t>
    <rPh sb="0" eb="2">
      <t>シセツ</t>
    </rPh>
    <rPh sb="3" eb="6">
      <t>ジギョウショ</t>
    </rPh>
    <rPh sb="7" eb="9">
      <t>デンワ</t>
    </rPh>
    <rPh sb="9" eb="11">
      <t>バンゴウ</t>
    </rPh>
    <rPh sb="12" eb="14">
      <t>ニュウリョク</t>
    </rPh>
    <phoneticPr fontId="6"/>
  </si>
  <si>
    <t>施設・事業所のEメールアドレスを入力してください。</t>
    <rPh sb="0" eb="2">
      <t>シセツ</t>
    </rPh>
    <rPh sb="3" eb="6">
      <t>ジギョウショ</t>
    </rPh>
    <rPh sb="16" eb="18">
      <t>ニュウリョク</t>
    </rPh>
    <phoneticPr fontId="6"/>
  </si>
  <si>
    <t>施設・事業所を運営する法人（又は個人）名を入力してください。</t>
    <rPh sb="0" eb="2">
      <t>シセツ</t>
    </rPh>
    <rPh sb="3" eb="6">
      <t>ジギョウショ</t>
    </rPh>
    <rPh sb="7" eb="9">
      <t>ウンエイ</t>
    </rPh>
    <rPh sb="11" eb="13">
      <t>ホウジン</t>
    </rPh>
    <rPh sb="14" eb="15">
      <t>マタ</t>
    </rPh>
    <rPh sb="16" eb="18">
      <t>コジン</t>
    </rPh>
    <rPh sb="19" eb="20">
      <t>メイ</t>
    </rPh>
    <rPh sb="21" eb="23">
      <t>ニュウリョク</t>
    </rPh>
    <phoneticPr fontId="6"/>
  </si>
  <si>
    <t>施設・事業所を運営する法人の主たる事務所の所在地を入力してください。</t>
    <rPh sb="0" eb="2">
      <t>シセツ</t>
    </rPh>
    <rPh sb="3" eb="6">
      <t>ジギョウショ</t>
    </rPh>
    <rPh sb="7" eb="9">
      <t>ウンエイ</t>
    </rPh>
    <rPh sb="11" eb="13">
      <t>ホウジン</t>
    </rPh>
    <rPh sb="14" eb="15">
      <t>シュ</t>
    </rPh>
    <rPh sb="17" eb="19">
      <t>ジム</t>
    </rPh>
    <rPh sb="19" eb="20">
      <t>ショ</t>
    </rPh>
    <rPh sb="21" eb="24">
      <t>ショザイチ</t>
    </rPh>
    <rPh sb="25" eb="27">
      <t>ニュウリョク</t>
    </rPh>
    <phoneticPr fontId="6"/>
  </si>
  <si>
    <t>法人代表者役職・氏名を入力してください。</t>
    <rPh sb="0" eb="2">
      <t>ホウジン</t>
    </rPh>
    <rPh sb="2" eb="5">
      <t>ダイヒョウシャ</t>
    </rPh>
    <rPh sb="5" eb="7">
      <t>ヤクショク</t>
    </rPh>
    <rPh sb="8" eb="10">
      <t>シメイ</t>
    </rPh>
    <rPh sb="11" eb="13">
      <t>ニュウリョク</t>
    </rPh>
    <phoneticPr fontId="6"/>
  </si>
  <si>
    <t>法人の主たる事務所の電話番号を入力してください。</t>
    <rPh sb="0" eb="2">
      <t>ホウジン</t>
    </rPh>
    <rPh sb="3" eb="4">
      <t>シュ</t>
    </rPh>
    <rPh sb="6" eb="8">
      <t>ジム</t>
    </rPh>
    <rPh sb="8" eb="9">
      <t>ショ</t>
    </rPh>
    <rPh sb="10" eb="12">
      <t>デンワ</t>
    </rPh>
    <rPh sb="12" eb="14">
      <t>バンゴウ</t>
    </rPh>
    <rPh sb="15" eb="17">
      <t>ニュウリョク</t>
    </rPh>
    <phoneticPr fontId="6"/>
  </si>
  <si>
    <t>法人のEメールアドレスを入力してください。</t>
    <rPh sb="0" eb="2">
      <t>ホウジン</t>
    </rPh>
    <rPh sb="12" eb="14">
      <t>ニュウリョク</t>
    </rPh>
    <phoneticPr fontId="6"/>
  </si>
  <si>
    <t>施設名</t>
    <rPh sb="0" eb="2">
      <t>シセツ</t>
    </rPh>
    <rPh sb="2" eb="3">
      <t>メイ</t>
    </rPh>
    <phoneticPr fontId="6"/>
  </si>
  <si>
    <t>施設類型</t>
    <rPh sb="0" eb="2">
      <t>シセツ</t>
    </rPh>
    <rPh sb="2" eb="4">
      <t>ルイケイ</t>
    </rPh>
    <phoneticPr fontId="6"/>
  </si>
  <si>
    <t>就業規則に定める常勤職員の１月あたりの勤務時間数</t>
    <rPh sb="0" eb="2">
      <t>シュウギョウ</t>
    </rPh>
    <rPh sb="2" eb="4">
      <t>キソク</t>
    </rPh>
    <rPh sb="5" eb="6">
      <t>サダ</t>
    </rPh>
    <rPh sb="8" eb="10">
      <t>ジョウキン</t>
    </rPh>
    <rPh sb="10" eb="12">
      <t>ショクイン</t>
    </rPh>
    <rPh sb="14" eb="15">
      <t>ツキ</t>
    </rPh>
    <rPh sb="19" eb="21">
      <t>キンム</t>
    </rPh>
    <rPh sb="21" eb="23">
      <t>ジカン</t>
    </rPh>
    <rPh sb="23" eb="24">
      <t>スウ</t>
    </rPh>
    <phoneticPr fontId="6"/>
  </si>
  <si>
    <t>　処遇改善等加算Ⅰの総額</t>
    <rPh sb="1" eb="3">
      <t>ショグウ</t>
    </rPh>
    <rPh sb="3" eb="5">
      <t>カイゼン</t>
    </rPh>
    <rPh sb="5" eb="6">
      <t>トウ</t>
    </rPh>
    <rPh sb="6" eb="8">
      <t>カサン</t>
    </rPh>
    <rPh sb="10" eb="12">
      <t>ソウガク</t>
    </rPh>
    <phoneticPr fontId="6"/>
  </si>
  <si>
    <t>　新規事由</t>
    <rPh sb="1" eb="3">
      <t>シンキ</t>
    </rPh>
    <rPh sb="3" eb="5">
      <t>ジユウ</t>
    </rPh>
    <phoneticPr fontId="6"/>
  </si>
  <si>
    <t>　基礎分の加算率</t>
    <rPh sb="1" eb="3">
      <t>キソ</t>
    </rPh>
    <rPh sb="3" eb="4">
      <t>ブン</t>
    </rPh>
    <rPh sb="5" eb="7">
      <t>カサン</t>
    </rPh>
    <rPh sb="7" eb="8">
      <t>リツ</t>
    </rPh>
    <phoneticPr fontId="6"/>
  </si>
  <si>
    <t>　賃金改善要件分の加算率</t>
    <rPh sb="1" eb="3">
      <t>チンギン</t>
    </rPh>
    <rPh sb="3" eb="5">
      <t>カイゼン</t>
    </rPh>
    <rPh sb="5" eb="7">
      <t>ヨウケン</t>
    </rPh>
    <rPh sb="7" eb="8">
      <t>ブン</t>
    </rPh>
    <rPh sb="9" eb="11">
      <t>カサン</t>
    </rPh>
    <rPh sb="11" eb="12">
      <t>リツ</t>
    </rPh>
    <phoneticPr fontId="6"/>
  </si>
  <si>
    <t>　新規事由に係る加算率</t>
    <rPh sb="1" eb="3">
      <t>シンキ</t>
    </rPh>
    <rPh sb="3" eb="5">
      <t>ジユウ</t>
    </rPh>
    <rPh sb="6" eb="7">
      <t>カカ</t>
    </rPh>
    <rPh sb="8" eb="10">
      <t>カサン</t>
    </rPh>
    <rPh sb="10" eb="11">
      <t>リツ</t>
    </rPh>
    <phoneticPr fontId="6"/>
  </si>
  <si>
    <t>　前年度の加算残額</t>
    <rPh sb="1" eb="4">
      <t>ゼンネンド</t>
    </rPh>
    <rPh sb="5" eb="7">
      <t>カサン</t>
    </rPh>
    <rPh sb="7" eb="9">
      <t>ザンガク</t>
    </rPh>
    <phoneticPr fontId="6"/>
  </si>
  <si>
    <t>　賃金改善加算実績額</t>
    <rPh sb="1" eb="3">
      <t>チンギン</t>
    </rPh>
    <rPh sb="3" eb="5">
      <t>カイゼン</t>
    </rPh>
    <rPh sb="5" eb="7">
      <t>カサン</t>
    </rPh>
    <rPh sb="7" eb="10">
      <t>ジッセキガク</t>
    </rPh>
    <phoneticPr fontId="6"/>
  </si>
  <si>
    <t>　人数A</t>
    <rPh sb="1" eb="3">
      <t>ニンズウ</t>
    </rPh>
    <phoneticPr fontId="6"/>
  </si>
  <si>
    <t>　人数B</t>
    <rPh sb="1" eb="3">
      <t>ニンズウ</t>
    </rPh>
    <phoneticPr fontId="6"/>
  </si>
  <si>
    <t>改定率</t>
    <rPh sb="0" eb="2">
      <t>カイテイ</t>
    </rPh>
    <rPh sb="2" eb="3">
      <t>リツ</t>
    </rPh>
    <phoneticPr fontId="6"/>
  </si>
  <si>
    <t>　基準年度</t>
    <rPh sb="1" eb="3">
      <t>キジュン</t>
    </rPh>
    <rPh sb="3" eb="5">
      <t>ネンド</t>
    </rPh>
    <phoneticPr fontId="6"/>
  </si>
  <si>
    <t>　加算当年度</t>
    <rPh sb="1" eb="3">
      <t>カサン</t>
    </rPh>
    <rPh sb="3" eb="6">
      <t>トウネンド</t>
    </rPh>
    <phoneticPr fontId="6"/>
  </si>
  <si>
    <t>処遇改善等加算の対象となった施設名を入力してください。</t>
    <rPh sb="0" eb="2">
      <t>ショグウ</t>
    </rPh>
    <rPh sb="2" eb="4">
      <t>カイゼン</t>
    </rPh>
    <rPh sb="4" eb="5">
      <t>トウ</t>
    </rPh>
    <rPh sb="5" eb="7">
      <t>カサン</t>
    </rPh>
    <rPh sb="8" eb="10">
      <t>タイショウ</t>
    </rPh>
    <rPh sb="14" eb="16">
      <t>シセツ</t>
    </rPh>
    <rPh sb="16" eb="17">
      <t>メイ</t>
    </rPh>
    <rPh sb="18" eb="20">
      <t>ニュウリョク</t>
    </rPh>
    <phoneticPr fontId="6"/>
  </si>
  <si>
    <t>施設類型を選択してください。</t>
    <rPh sb="0" eb="2">
      <t>シセツ</t>
    </rPh>
    <rPh sb="2" eb="4">
      <t>ルイケイ</t>
    </rPh>
    <rPh sb="5" eb="7">
      <t>センタク</t>
    </rPh>
    <phoneticPr fontId="6"/>
  </si>
  <si>
    <t>対象施設に適用される就業規則に定める常勤職員の１月あたりの勤務時間数を入力してください。</t>
    <rPh sb="0" eb="2">
      <t>タイショウ</t>
    </rPh>
    <rPh sb="2" eb="4">
      <t>シセツ</t>
    </rPh>
    <rPh sb="5" eb="7">
      <t>テキヨウ</t>
    </rPh>
    <rPh sb="10" eb="12">
      <t>シュウギョウ</t>
    </rPh>
    <rPh sb="12" eb="14">
      <t>キソク</t>
    </rPh>
    <rPh sb="15" eb="16">
      <t>サダ</t>
    </rPh>
    <rPh sb="18" eb="20">
      <t>ジョウキン</t>
    </rPh>
    <rPh sb="20" eb="22">
      <t>ショクイン</t>
    </rPh>
    <rPh sb="24" eb="25">
      <t>ツキ</t>
    </rPh>
    <rPh sb="29" eb="31">
      <t>キンム</t>
    </rPh>
    <rPh sb="31" eb="33">
      <t>ジカン</t>
    </rPh>
    <rPh sb="33" eb="34">
      <t>スウ</t>
    </rPh>
    <rPh sb="35" eb="37">
      <t>ニュウリョク</t>
    </rPh>
    <phoneticPr fontId="6"/>
  </si>
  <si>
    <t>処遇改善等加算Ⅰに関して、新規事由が「あり」の場合に新規事由に係る加算率を入力してください。</t>
    <rPh sb="0" eb="2">
      <t>ショグウ</t>
    </rPh>
    <rPh sb="2" eb="4">
      <t>カイゼン</t>
    </rPh>
    <rPh sb="4" eb="5">
      <t>トウ</t>
    </rPh>
    <rPh sb="5" eb="7">
      <t>カサン</t>
    </rPh>
    <rPh sb="9" eb="10">
      <t>カン</t>
    </rPh>
    <rPh sb="13" eb="15">
      <t>シンキ</t>
    </rPh>
    <rPh sb="15" eb="17">
      <t>ジユウ</t>
    </rPh>
    <rPh sb="23" eb="25">
      <t>バアイ</t>
    </rPh>
    <rPh sb="26" eb="28">
      <t>シンキ</t>
    </rPh>
    <rPh sb="28" eb="30">
      <t>ジユウ</t>
    </rPh>
    <rPh sb="31" eb="32">
      <t>カカ</t>
    </rPh>
    <rPh sb="33" eb="35">
      <t>カサン</t>
    </rPh>
    <rPh sb="35" eb="36">
      <t>リツ</t>
    </rPh>
    <rPh sb="37" eb="39">
      <t>ニュウリョク</t>
    </rPh>
    <phoneticPr fontId="6"/>
  </si>
  <si>
    <t>資料作成担当者氏名を入力してください。</t>
    <rPh sb="0" eb="2">
      <t>シリョウ</t>
    </rPh>
    <rPh sb="2" eb="4">
      <t>サクセイ</t>
    </rPh>
    <rPh sb="4" eb="7">
      <t>タントウシャ</t>
    </rPh>
    <rPh sb="7" eb="9">
      <t>シメイ</t>
    </rPh>
    <rPh sb="10" eb="12">
      <t>ニュウリョク</t>
    </rPh>
    <phoneticPr fontId="6"/>
  </si>
  <si>
    <t>※処遇改善加算Ⅰ　新規事由ありの場合</t>
    <rPh sb="1" eb="3">
      <t>ショグウ</t>
    </rPh>
    <rPh sb="3" eb="5">
      <t>カイゼン</t>
    </rPh>
    <rPh sb="5" eb="7">
      <t>カサン</t>
    </rPh>
    <rPh sb="9" eb="13">
      <t>シンキジユウ</t>
    </rPh>
    <rPh sb="16" eb="18">
      <t>バアイ</t>
    </rPh>
    <phoneticPr fontId="6"/>
  </si>
  <si>
    <t>※処遇改善加算Ⅱ　新規事由ありの場合</t>
    <rPh sb="5" eb="7">
      <t>カサン</t>
    </rPh>
    <phoneticPr fontId="6"/>
  </si>
  <si>
    <t>処遇改善等加算Ⅰの総額（千円未満切捨）</t>
    <rPh sb="0" eb="2">
      <t>ショグウ</t>
    </rPh>
    <rPh sb="2" eb="4">
      <t>カイゼン</t>
    </rPh>
    <rPh sb="4" eb="5">
      <t>トウ</t>
    </rPh>
    <rPh sb="5" eb="7">
      <t>カサン</t>
    </rPh>
    <rPh sb="9" eb="11">
      <t>ソウガク</t>
    </rPh>
    <rPh sb="12" eb="14">
      <t>センエン</t>
    </rPh>
    <rPh sb="14" eb="18">
      <t>ミマンキリス</t>
    </rPh>
    <phoneticPr fontId="6"/>
  </si>
  <si>
    <t>賃金改善加算
実績額（千円未満切捨）</t>
    <rPh sb="0" eb="2">
      <t>チンギン</t>
    </rPh>
    <rPh sb="2" eb="4">
      <t>カイゼン</t>
    </rPh>
    <rPh sb="4" eb="6">
      <t>カサン</t>
    </rPh>
    <rPh sb="7" eb="10">
      <t>ジッセキガク</t>
    </rPh>
    <phoneticPr fontId="6"/>
  </si>
  <si>
    <t>改善した給与項目について、賃金台帳等で使用している名称を入力してください。
（例）「処遇改善Ⅱ」「職務能力手当」「役職手当」など</t>
    <rPh sb="0" eb="2">
      <t>カイゼン</t>
    </rPh>
    <rPh sb="4" eb="6">
      <t>キュウヨ</t>
    </rPh>
    <rPh sb="6" eb="8">
      <t>コウモク</t>
    </rPh>
    <rPh sb="13" eb="17">
      <t>チンギンダイチョウ</t>
    </rPh>
    <rPh sb="17" eb="18">
      <t>トウ</t>
    </rPh>
    <rPh sb="19" eb="21">
      <t>シヨウ</t>
    </rPh>
    <rPh sb="25" eb="27">
      <t>メイショウ</t>
    </rPh>
    <rPh sb="28" eb="30">
      <t>ニュウリョク</t>
    </rPh>
    <rPh sb="39" eb="40">
      <t>レイ</t>
    </rPh>
    <rPh sb="42" eb="44">
      <t>ショグウ</t>
    </rPh>
    <rPh sb="44" eb="47">
      <t>カイゼン２</t>
    </rPh>
    <rPh sb="49" eb="51">
      <t>ショクム</t>
    </rPh>
    <rPh sb="51" eb="53">
      <t>ノウリョク</t>
    </rPh>
    <rPh sb="53" eb="55">
      <t>テアテ</t>
    </rPh>
    <rPh sb="57" eb="59">
      <t>ヤクショク</t>
    </rPh>
    <rPh sb="59" eb="61">
      <t>テアテ</t>
    </rPh>
    <phoneticPr fontId="6"/>
  </si>
  <si>
    <t>給与項目に対応した月額、期間（月）及び人数を入力してください。</t>
    <rPh sb="0" eb="2">
      <t>キュウヨ</t>
    </rPh>
    <rPh sb="2" eb="4">
      <t>コウモク</t>
    </rPh>
    <rPh sb="5" eb="7">
      <t>タイオウ</t>
    </rPh>
    <rPh sb="9" eb="11">
      <t>ゲツガク</t>
    </rPh>
    <rPh sb="12" eb="14">
      <t>キカン</t>
    </rPh>
    <rPh sb="15" eb="16">
      <t>ツキ</t>
    </rPh>
    <rPh sb="17" eb="18">
      <t>オヨ</t>
    </rPh>
    <rPh sb="19" eb="21">
      <t>ニンズウ</t>
    </rPh>
    <rPh sb="22" eb="24">
      <t>ニュウリョク</t>
    </rPh>
    <phoneticPr fontId="6"/>
  </si>
  <si>
    <t>左記、支払い実績に対する
事業主負担増加相当額</t>
    <rPh sb="0" eb="2">
      <t>サキ</t>
    </rPh>
    <rPh sb="3" eb="5">
      <t>シハラ</t>
    </rPh>
    <rPh sb="6" eb="8">
      <t>ジッセキ</t>
    </rPh>
    <rPh sb="9" eb="10">
      <t>タイ</t>
    </rPh>
    <rPh sb="13" eb="16">
      <t>ジギョウヌシ</t>
    </rPh>
    <rPh sb="16" eb="18">
      <t>フタン</t>
    </rPh>
    <rPh sb="18" eb="20">
      <t>ゾウカ</t>
    </rPh>
    <rPh sb="20" eb="22">
      <t>ソウトウ</t>
    </rPh>
    <rPh sb="22" eb="23">
      <t>ガク</t>
    </rPh>
    <phoneticPr fontId="6"/>
  </si>
  <si>
    <t>賃金改善要件分に係る
支払い実績</t>
    <rPh sb="0" eb="2">
      <t>チンギン</t>
    </rPh>
    <rPh sb="2" eb="4">
      <t>カイゼン</t>
    </rPh>
    <rPh sb="4" eb="6">
      <t>ヨウケン</t>
    </rPh>
    <rPh sb="6" eb="7">
      <t>ブン</t>
    </rPh>
    <rPh sb="8" eb="9">
      <t>カカ</t>
    </rPh>
    <rPh sb="11" eb="13">
      <t>シハラ</t>
    </rPh>
    <rPh sb="14" eb="16">
      <t>ジッセキ</t>
    </rPh>
    <phoneticPr fontId="6"/>
  </si>
  <si>
    <t>（６）加算当年度における賃金改善要件分の加算額と支払い実績の差額について</t>
    <phoneticPr fontId="6"/>
  </si>
  <si>
    <t>加算当年度
賃金改善要件分
（施設間配分後）</t>
    <rPh sb="0" eb="2">
      <t>カサン</t>
    </rPh>
    <rPh sb="2" eb="5">
      <t>トウネンド</t>
    </rPh>
    <rPh sb="6" eb="10">
      <t>チンギンカイゼン</t>
    </rPh>
    <rPh sb="10" eb="12">
      <t>ヨウケン</t>
    </rPh>
    <rPh sb="12" eb="13">
      <t>ブン</t>
    </rPh>
    <rPh sb="15" eb="17">
      <t>シセツ</t>
    </rPh>
    <rPh sb="17" eb="18">
      <t>カン</t>
    </rPh>
    <rPh sb="18" eb="20">
      <t>ハイブン</t>
    </rPh>
    <rPh sb="20" eb="21">
      <t>ゴ</t>
    </rPh>
    <phoneticPr fontId="6"/>
  </si>
  <si>
    <t>処遇改善等加算Ⅱ　新規事由　</t>
    <rPh sb="0" eb="2">
      <t>ショグウ</t>
    </rPh>
    <rPh sb="2" eb="4">
      <t>カイゼン</t>
    </rPh>
    <rPh sb="4" eb="5">
      <t>トウ</t>
    </rPh>
    <rPh sb="5" eb="7">
      <t>カサン</t>
    </rPh>
    <rPh sb="9" eb="11">
      <t>シンキ</t>
    </rPh>
    <rPh sb="11" eb="13">
      <t>ジユウ</t>
    </rPh>
    <phoneticPr fontId="6"/>
  </si>
  <si>
    <t>※「あり」「なし」を選択してください。</t>
    <rPh sb="10" eb="12">
      <t>センタク</t>
    </rPh>
    <phoneticPr fontId="6"/>
  </si>
  <si>
    <r>
      <t>　記載例に従って、下記の表に記載すること（職名・職種・改善した給与項目、算出方法が同じ場合には、まとめて記載すること）。
　</t>
    </r>
    <r>
      <rPr>
        <b/>
        <sz val="12"/>
        <color rgb="FFFF0000"/>
        <rFont val="HGｺﾞｼｯｸM"/>
        <family val="3"/>
        <charset val="128"/>
      </rPr>
      <t>加算当年度内に加算Ⅱ残額が発生することを見越し、やむを得ず一時金等で加算Ⅱを精算した場合には、その金額等を記載すること。</t>
    </r>
    <rPh sb="62" eb="64">
      <t>カサン</t>
    </rPh>
    <rPh sb="64" eb="67">
      <t>トウネンド</t>
    </rPh>
    <rPh sb="67" eb="68">
      <t>ナイ</t>
    </rPh>
    <rPh sb="69" eb="71">
      <t>カサン</t>
    </rPh>
    <rPh sb="72" eb="74">
      <t>ザンガク</t>
    </rPh>
    <rPh sb="75" eb="77">
      <t>ハッセイ</t>
    </rPh>
    <rPh sb="82" eb="84">
      <t>ミコ</t>
    </rPh>
    <rPh sb="89" eb="90">
      <t>エ</t>
    </rPh>
    <rPh sb="91" eb="94">
      <t>イチジキン</t>
    </rPh>
    <rPh sb="94" eb="95">
      <t>ナド</t>
    </rPh>
    <rPh sb="96" eb="98">
      <t>カサン</t>
    </rPh>
    <rPh sb="100" eb="102">
      <t>セイサン</t>
    </rPh>
    <rPh sb="104" eb="106">
      <t>バアイ</t>
    </rPh>
    <rPh sb="111" eb="113">
      <t>キンガク</t>
    </rPh>
    <rPh sb="113" eb="114">
      <t>ナド</t>
    </rPh>
    <rPh sb="115" eb="117">
      <t>キサイ</t>
    </rPh>
    <phoneticPr fontId="6"/>
  </si>
  <si>
    <t>　賃金改善実績額</t>
    <rPh sb="1" eb="5">
      <t>チンギンカイゼン</t>
    </rPh>
    <rPh sb="5" eb="8">
      <t>ジッセキガク</t>
    </rPh>
    <phoneticPr fontId="6"/>
  </si>
  <si>
    <t>令和４年度賃金改善実績報告書</t>
    <rPh sb="5" eb="7">
      <t>チンギン</t>
    </rPh>
    <rPh sb="7" eb="9">
      <t>カイゼン</t>
    </rPh>
    <rPh sb="9" eb="11">
      <t>ジッセキ</t>
    </rPh>
    <rPh sb="11" eb="14">
      <t>ホウコクショ</t>
    </rPh>
    <phoneticPr fontId="6"/>
  </si>
  <si>
    <r>
      <t xml:space="preserve">①賃金改善要件分に係る加算率が公定価格の改定により増加する場合
</t>
    </r>
    <r>
      <rPr>
        <u/>
        <sz val="11"/>
        <rFont val="ＭＳ Ｐゴシック"/>
        <family val="3"/>
        <charset val="128"/>
      </rPr>
      <t>※</t>
    </r>
    <r>
      <rPr>
        <u/>
        <sz val="11"/>
        <color rgb="FFFF0000"/>
        <rFont val="ＭＳ Ｐゴシック"/>
        <family val="3"/>
        <charset val="128"/>
      </rPr>
      <t>令和４年度</t>
    </r>
    <r>
      <rPr>
        <u/>
        <sz val="11"/>
        <rFont val="ＭＳ Ｐゴシック"/>
        <family val="3"/>
        <charset val="128"/>
      </rPr>
      <t>は該当なし</t>
    </r>
    <r>
      <rPr>
        <sz val="11"/>
        <rFont val="ＭＳ Ｐゴシック"/>
        <family val="3"/>
        <charset val="128"/>
      </rPr>
      <t xml:space="preserve">
②キャリアパス要件を新たに満たした場合（「賃金改善要件分からの2％減」が解除）
</t>
    </r>
    <r>
      <rPr>
        <u/>
        <sz val="11"/>
        <rFont val="ＭＳ Ｐゴシック"/>
        <family val="3"/>
        <charset val="128"/>
      </rPr>
      <t>※この場合「新規事由に係る加算率」は2％になります。</t>
    </r>
    <r>
      <rPr>
        <sz val="11"/>
        <rFont val="ＭＳ Ｐゴシック"/>
        <family val="3"/>
        <charset val="128"/>
      </rPr>
      <t xml:space="preserve">
③平均勤続年数の増加（加算前年度：10年以下→加算当年度：11年以上）により、賃金改善要件分の加算率が増加（6％→7％）する場合
</t>
    </r>
    <r>
      <rPr>
        <u/>
        <sz val="11"/>
        <rFont val="ＭＳ Ｐゴシック"/>
        <family val="3"/>
        <charset val="128"/>
      </rPr>
      <t>※この場合「新規事由に係る加算率」は1％になります</t>
    </r>
    <r>
      <rPr>
        <sz val="11"/>
        <rFont val="ＭＳ Ｐゴシック"/>
        <family val="3"/>
        <charset val="128"/>
      </rPr>
      <t xml:space="preserve">。
④加算当年度から新たに加算Iの賃金改善要件分の適用を受ける場合（加算前年度に加算Iの賃金改善要件分の適用を受けていないが、それ以前に適用を受けたことがある場合も含む）
</t>
    </r>
    <r>
      <rPr>
        <u/>
        <sz val="11"/>
        <rFont val="ＭＳ Ｐゴシック"/>
        <family val="3"/>
        <charset val="128"/>
      </rPr>
      <t>※この場合「新規事由に係る加算率」は</t>
    </r>
    <r>
      <rPr>
        <u/>
        <sz val="11"/>
        <color rgb="FFFF0000"/>
        <rFont val="ＭＳ Ｐゴシック"/>
        <family val="3"/>
        <charset val="128"/>
      </rPr>
      <t>賃金改善要件分</t>
    </r>
    <r>
      <rPr>
        <u/>
        <sz val="11"/>
        <rFont val="ＭＳ Ｐゴシック"/>
        <family val="3"/>
        <charset val="128"/>
      </rPr>
      <t>の加算率になります。</t>
    </r>
    <r>
      <rPr>
        <sz val="11"/>
        <rFont val="ＭＳ Ｐゴシック"/>
        <family val="3"/>
        <charset val="128"/>
      </rPr>
      <t xml:space="preserve">
</t>
    </r>
    <rPh sb="33" eb="35">
      <t>レイワ</t>
    </rPh>
    <rPh sb="36" eb="38">
      <t>ネンド</t>
    </rPh>
    <rPh sb="39" eb="41">
      <t>ガイトウ</t>
    </rPh>
    <rPh sb="87" eb="89">
      <t>バアイ</t>
    </rPh>
    <rPh sb="90" eb="94">
      <t>シンキジユウ</t>
    </rPh>
    <rPh sb="95" eb="96">
      <t>カカ</t>
    </rPh>
    <rPh sb="97" eb="99">
      <t>カサン</t>
    </rPh>
    <rPh sb="99" eb="100">
      <t>リツ</t>
    </rPh>
    <rPh sb="179" eb="181">
      <t>バアイ</t>
    </rPh>
    <rPh sb="290" eb="292">
      <t>バアイ</t>
    </rPh>
    <rPh sb="313" eb="315">
      <t>カサン</t>
    </rPh>
    <rPh sb="315" eb="316">
      <t>リツ</t>
    </rPh>
    <phoneticPr fontId="6"/>
  </si>
  <si>
    <r>
      <t xml:space="preserve">加算実績額と賃金改善に要した費用の総額との差額がある場合は金額が自動入力されます。
差額がない場合は「残額なし」と表示されます。
</t>
    </r>
    <r>
      <rPr>
        <b/>
        <u/>
        <sz val="9"/>
        <rFont val="ＭＳ Ｐゴシック"/>
        <family val="3"/>
        <charset val="128"/>
      </rPr>
      <t>※ この判定は基準年度と加算当年度における給与規定などにおいて、賃金の支払い等の基準が低下していないか確認しています。</t>
    </r>
    <rPh sb="0" eb="2">
      <t>カサン</t>
    </rPh>
    <rPh sb="2" eb="5">
      <t>ジッセキガク</t>
    </rPh>
    <rPh sb="6" eb="8">
      <t>チンギン</t>
    </rPh>
    <rPh sb="8" eb="10">
      <t>カイゼン</t>
    </rPh>
    <rPh sb="11" eb="12">
      <t>ヨウ</t>
    </rPh>
    <rPh sb="14" eb="16">
      <t>ヒヨウ</t>
    </rPh>
    <rPh sb="17" eb="19">
      <t>ソウガク</t>
    </rPh>
    <rPh sb="21" eb="23">
      <t>サガク</t>
    </rPh>
    <rPh sb="26" eb="28">
      <t>バアイ</t>
    </rPh>
    <rPh sb="29" eb="31">
      <t>キンガク</t>
    </rPh>
    <rPh sb="32" eb="34">
      <t>ジドウ</t>
    </rPh>
    <rPh sb="34" eb="36">
      <t>ニュウリョク</t>
    </rPh>
    <rPh sb="42" eb="44">
      <t>サガク</t>
    </rPh>
    <rPh sb="47" eb="49">
      <t>バアイ</t>
    </rPh>
    <rPh sb="51" eb="53">
      <t>ザンガク</t>
    </rPh>
    <rPh sb="57" eb="59">
      <t>ヒョウジ</t>
    </rPh>
    <rPh sb="69" eb="71">
      <t>ハンテイ</t>
    </rPh>
    <rPh sb="72" eb="74">
      <t>キジュン</t>
    </rPh>
    <rPh sb="74" eb="76">
      <t>ネンド</t>
    </rPh>
    <rPh sb="77" eb="79">
      <t>カサン</t>
    </rPh>
    <rPh sb="79" eb="82">
      <t>トウネンド</t>
    </rPh>
    <rPh sb="86" eb="88">
      <t>キュウヨ</t>
    </rPh>
    <rPh sb="88" eb="90">
      <t>キテイ</t>
    </rPh>
    <rPh sb="97" eb="99">
      <t>チンギン</t>
    </rPh>
    <rPh sb="100" eb="102">
      <t>シハラ</t>
    </rPh>
    <rPh sb="103" eb="104">
      <t>ナド</t>
    </rPh>
    <rPh sb="105" eb="107">
      <t>キジュン</t>
    </rPh>
    <rPh sb="108" eb="110">
      <t>テイカ</t>
    </rPh>
    <rPh sb="116" eb="118">
      <t>カクニン</t>
    </rPh>
    <phoneticPr fontId="6"/>
  </si>
  <si>
    <t>加算実績額と賃金改善に要した費用の総額との差額がある場合は、精算を行う時期を入力してください。（例：２０２３年９月賞与と同時）</t>
    <rPh sb="26" eb="28">
      <t>バアイ</t>
    </rPh>
    <rPh sb="30" eb="32">
      <t>セイサン</t>
    </rPh>
    <rPh sb="33" eb="34">
      <t>オコナ</t>
    </rPh>
    <rPh sb="35" eb="37">
      <t>ジキ</t>
    </rPh>
    <rPh sb="38" eb="40">
      <t>ニュウリョク</t>
    </rPh>
    <rPh sb="48" eb="49">
      <t>レイ</t>
    </rPh>
    <rPh sb="54" eb="55">
      <t>ネン</t>
    </rPh>
    <rPh sb="56" eb="57">
      <t>ガツ</t>
    </rPh>
    <rPh sb="57" eb="59">
      <t>ショウヨ</t>
    </rPh>
    <rPh sb="60" eb="62">
      <t>ドウジ</t>
    </rPh>
    <phoneticPr fontId="6"/>
  </si>
  <si>
    <r>
      <t xml:space="preserve">加算実績額と賃金改善に要した費用の総額との差額がある場合は金額が自動入力されます。
差額がない場合は「残額なし」と表示されます。
</t>
    </r>
    <r>
      <rPr>
        <b/>
        <u/>
        <sz val="9"/>
        <rFont val="ＭＳ Ｐゴシック"/>
        <family val="3"/>
        <charset val="128"/>
      </rPr>
      <t>※この判定は加算当年度における賃金改善要件分が職員の賃金改善に確実に充てられているかを確認しています。</t>
    </r>
    <rPh sb="0" eb="2">
      <t>カサン</t>
    </rPh>
    <rPh sb="2" eb="5">
      <t>ジッセキガク</t>
    </rPh>
    <rPh sb="6" eb="8">
      <t>チンギン</t>
    </rPh>
    <rPh sb="8" eb="10">
      <t>カイゼン</t>
    </rPh>
    <rPh sb="11" eb="12">
      <t>ヨウ</t>
    </rPh>
    <rPh sb="14" eb="16">
      <t>ヒヨウ</t>
    </rPh>
    <rPh sb="17" eb="19">
      <t>ソウガク</t>
    </rPh>
    <rPh sb="21" eb="23">
      <t>サガク</t>
    </rPh>
    <rPh sb="26" eb="28">
      <t>バアイ</t>
    </rPh>
    <rPh sb="29" eb="31">
      <t>キンガク</t>
    </rPh>
    <rPh sb="32" eb="34">
      <t>ジドウ</t>
    </rPh>
    <rPh sb="34" eb="36">
      <t>ニュウリョク</t>
    </rPh>
    <rPh sb="42" eb="44">
      <t>サガク</t>
    </rPh>
    <rPh sb="47" eb="49">
      <t>バアイ</t>
    </rPh>
    <rPh sb="51" eb="53">
      <t>ザンガク</t>
    </rPh>
    <rPh sb="57" eb="59">
      <t>ヒョウジ</t>
    </rPh>
    <rPh sb="68" eb="70">
      <t>ハンテイ</t>
    </rPh>
    <rPh sb="71" eb="73">
      <t>カサン</t>
    </rPh>
    <rPh sb="73" eb="76">
      <t>トウネンド</t>
    </rPh>
    <rPh sb="80" eb="87">
      <t>チンギンカイゼンヨウケンブン</t>
    </rPh>
    <rPh sb="88" eb="90">
      <t>ショクイン</t>
    </rPh>
    <phoneticPr fontId="6"/>
  </si>
  <si>
    <r>
      <t>施設・事業所の加算当年度</t>
    </r>
    <r>
      <rPr>
        <sz val="9"/>
        <color rgb="FFFF0000"/>
        <rFont val="ＭＳ Ｐゴシック"/>
        <family val="3"/>
        <charset val="128"/>
      </rPr>
      <t>（R04）</t>
    </r>
    <r>
      <rPr>
        <sz val="9"/>
        <rFont val="ＭＳ Ｐゴシック"/>
        <family val="3"/>
        <charset val="128"/>
      </rPr>
      <t>の加算実績額のうち、他の施設・事業所に拠出（配分）した金額を入力してください。</t>
    </r>
    <rPh sb="0" eb="2">
      <t>シセツ</t>
    </rPh>
    <rPh sb="3" eb="6">
      <t>ジギョウショ</t>
    </rPh>
    <rPh sb="7" eb="9">
      <t>カサン</t>
    </rPh>
    <rPh sb="9" eb="12">
      <t>トウネンド</t>
    </rPh>
    <rPh sb="18" eb="20">
      <t>カサン</t>
    </rPh>
    <rPh sb="20" eb="23">
      <t>ジッセキガク</t>
    </rPh>
    <rPh sb="27" eb="28">
      <t>タ</t>
    </rPh>
    <rPh sb="29" eb="31">
      <t>シセツ</t>
    </rPh>
    <rPh sb="32" eb="35">
      <t>ジギョウショ</t>
    </rPh>
    <rPh sb="36" eb="38">
      <t>キョシュツ</t>
    </rPh>
    <rPh sb="39" eb="41">
      <t>ハイブン</t>
    </rPh>
    <rPh sb="44" eb="46">
      <t>キンガク</t>
    </rPh>
    <rPh sb="47" eb="49">
      <t>ニュウリョク</t>
    </rPh>
    <phoneticPr fontId="6"/>
  </si>
  <si>
    <t>令和３年度の加算残額</t>
    <rPh sb="6" eb="8">
      <t>カサン</t>
    </rPh>
    <rPh sb="8" eb="10">
      <t>ザンガク</t>
    </rPh>
    <phoneticPr fontId="6"/>
  </si>
  <si>
    <t>令和３年度の加算残額に対応した支払い賃金額</t>
    <rPh sb="6" eb="8">
      <t>カサン</t>
    </rPh>
    <rPh sb="8" eb="10">
      <t>ザンガク</t>
    </rPh>
    <rPh sb="11" eb="13">
      <t>タイオウ</t>
    </rPh>
    <rPh sb="15" eb="17">
      <t>シハラ</t>
    </rPh>
    <rPh sb="18" eb="20">
      <t>チンギン</t>
    </rPh>
    <rPh sb="20" eb="21">
      <t>ガク</t>
    </rPh>
    <phoneticPr fontId="6"/>
  </si>
  <si>
    <t>令和３年度の加算残額の状況</t>
    <rPh sb="6" eb="8">
      <t>カサン</t>
    </rPh>
    <rPh sb="8" eb="10">
      <t>ザンガク</t>
    </rPh>
    <rPh sb="11" eb="13">
      <t>ジョウキョウ</t>
    </rPh>
    <phoneticPr fontId="6"/>
  </si>
  <si>
    <t>基準年度における賃金は、令和３年度の給与規程等の給与水準を適用して算出してください。</t>
    <rPh sb="0" eb="2">
      <t>キジュン</t>
    </rPh>
    <rPh sb="2" eb="4">
      <t>ネンド</t>
    </rPh>
    <rPh sb="8" eb="10">
      <t>チンギン</t>
    </rPh>
    <rPh sb="29" eb="31">
      <t>テキヨウ</t>
    </rPh>
    <phoneticPr fontId="6"/>
  </si>
  <si>
    <t>令和３年度から令和４年度にかけて給与規程等の改定があり、基本給・手当・賞与（一時金）の金額や算出方法等に変更があったか。</t>
    <rPh sb="32" eb="34">
      <t>テアテ</t>
    </rPh>
    <rPh sb="35" eb="37">
      <t>ショウヨ</t>
    </rPh>
    <rPh sb="38" eb="41">
      <t>イチジキン</t>
    </rPh>
    <rPh sb="43" eb="45">
      <t>キンガク</t>
    </rPh>
    <rPh sb="48" eb="50">
      <t>ホウホウ</t>
    </rPh>
    <rPh sb="50" eb="51">
      <t>ナド</t>
    </rPh>
    <rPh sb="52" eb="54">
      <t>ヘンコウ</t>
    </rPh>
    <phoneticPr fontId="6"/>
  </si>
  <si>
    <t>新規事由ありの場合のみ、基準翌年度から加算当年度（R04）における賃金改善額について、給与項目に対応した月額、期間（月）及び人数を入力してください。</t>
    <rPh sb="12" eb="14">
      <t>キジュン</t>
    </rPh>
    <rPh sb="14" eb="17">
      <t>ヨクネンド</t>
    </rPh>
    <rPh sb="19" eb="21">
      <t>カサン</t>
    </rPh>
    <rPh sb="21" eb="24">
      <t>トウネンド</t>
    </rPh>
    <rPh sb="33" eb="35">
      <t>チンギン</t>
    </rPh>
    <rPh sb="35" eb="37">
      <t>カイゼン</t>
    </rPh>
    <rPh sb="37" eb="38">
      <t>ガク</t>
    </rPh>
    <rPh sb="43" eb="45">
      <t>キュウヨ</t>
    </rPh>
    <rPh sb="45" eb="47">
      <t>コウモク</t>
    </rPh>
    <rPh sb="48" eb="50">
      <t>タイオウ</t>
    </rPh>
    <rPh sb="52" eb="54">
      <t>ゲツガク</t>
    </rPh>
    <rPh sb="55" eb="57">
      <t>キカン</t>
    </rPh>
    <rPh sb="58" eb="59">
      <t>ツキ</t>
    </rPh>
    <rPh sb="60" eb="61">
      <t>オヨ</t>
    </rPh>
    <rPh sb="62" eb="64">
      <t>ニンズウ</t>
    </rPh>
    <rPh sb="65" eb="67">
      <t>ニュウリョク</t>
    </rPh>
    <phoneticPr fontId="6"/>
  </si>
  <si>
    <t>就業規則等に定める職務分野別リーダー等に相当する職位等のうち、加算当年度（R04）に発令を受けた職員がいたものを入力してください。
※ 入力欄が不足する場合は、列63～82の非表示になっている部分を必要な分だけ再表示してください。</t>
    <rPh sb="0" eb="2">
      <t>シュウギョウ</t>
    </rPh>
    <rPh sb="2" eb="4">
      <t>キソク</t>
    </rPh>
    <rPh sb="4" eb="5">
      <t>トウ</t>
    </rPh>
    <rPh sb="6" eb="7">
      <t>サダ</t>
    </rPh>
    <rPh sb="9" eb="11">
      <t>ショクム</t>
    </rPh>
    <rPh sb="11" eb="13">
      <t>ブンヤ</t>
    </rPh>
    <rPh sb="13" eb="14">
      <t>ベツ</t>
    </rPh>
    <rPh sb="18" eb="19">
      <t>トウ</t>
    </rPh>
    <rPh sb="20" eb="22">
      <t>ソウトウ</t>
    </rPh>
    <rPh sb="24" eb="26">
      <t>ショクイ</t>
    </rPh>
    <rPh sb="26" eb="27">
      <t>トウ</t>
    </rPh>
    <rPh sb="31" eb="33">
      <t>カサン</t>
    </rPh>
    <rPh sb="33" eb="36">
      <t>トウネンド</t>
    </rPh>
    <rPh sb="42" eb="44">
      <t>ハツレイ</t>
    </rPh>
    <rPh sb="45" eb="46">
      <t>ウ</t>
    </rPh>
    <rPh sb="48" eb="50">
      <t>ショクイン</t>
    </rPh>
    <rPh sb="56" eb="58">
      <t>ニュウリョク</t>
    </rPh>
    <phoneticPr fontId="6"/>
  </si>
  <si>
    <t>（１）令和３年度の加算残額に対応する賃金改善の状況（令和３年度の加算残額がある場合のみ記入）</t>
    <rPh sb="9" eb="11">
      <t>カサン</t>
    </rPh>
    <rPh sb="11" eb="13">
      <t>ザンガク</t>
    </rPh>
    <rPh sb="14" eb="16">
      <t>タイオウ</t>
    </rPh>
    <rPh sb="18" eb="20">
      <t>チンギン</t>
    </rPh>
    <rPh sb="20" eb="22">
      <t>カイゼン</t>
    </rPh>
    <rPh sb="23" eb="25">
      <t>ジョウキョウ</t>
    </rPh>
    <rPh sb="32" eb="34">
      <t>カサン</t>
    </rPh>
    <rPh sb="34" eb="36">
      <t>ザンガク</t>
    </rPh>
    <rPh sb="39" eb="41">
      <t>バアイ</t>
    </rPh>
    <rPh sb="43" eb="45">
      <t>キニュウ</t>
    </rPh>
    <phoneticPr fontId="6"/>
  </si>
  <si>
    <t>令和３年度の状況</t>
    <rPh sb="6" eb="8">
      <t>ジョウキョウ</t>
    </rPh>
    <phoneticPr fontId="6"/>
  </si>
  <si>
    <t>令和４年度賃金改善実績報告書（処遇改善等加算Ⅱ）</t>
    <rPh sb="0" eb="2">
      <t>レイワ</t>
    </rPh>
    <rPh sb="3" eb="4">
      <t>ネン</t>
    </rPh>
    <rPh sb="4" eb="5">
      <t>ド</t>
    </rPh>
    <rPh sb="5" eb="7">
      <t>チンギン</t>
    </rPh>
    <rPh sb="7" eb="9">
      <t>カイゼン</t>
    </rPh>
    <rPh sb="9" eb="11">
      <t>ジッセキ</t>
    </rPh>
    <rPh sb="11" eb="14">
      <t>ホウコクショ</t>
    </rPh>
    <rPh sb="15" eb="17">
      <t>ショグウ</t>
    </rPh>
    <rPh sb="17" eb="19">
      <t>カイゼン</t>
    </rPh>
    <rPh sb="19" eb="20">
      <t>トウ</t>
    </rPh>
    <rPh sb="20" eb="22">
      <t>カサン</t>
    </rPh>
    <phoneticPr fontId="6"/>
  </si>
  <si>
    <t>令和４年４月　～　令和３年３月</t>
    <rPh sb="0" eb="2">
      <t>レイワ</t>
    </rPh>
    <rPh sb="3" eb="4">
      <t>ネン</t>
    </rPh>
    <rPh sb="5" eb="6">
      <t>ガツ</t>
    </rPh>
    <rPh sb="9" eb="11">
      <t>レイワ</t>
    </rPh>
    <rPh sb="12" eb="13">
      <t>ネン</t>
    </rPh>
    <rPh sb="14" eb="15">
      <t>ガツ</t>
    </rPh>
    <phoneticPr fontId="6"/>
  </si>
  <si>
    <t>令和5年　　月　　日</t>
    <rPh sb="0" eb="2">
      <t>レイワ</t>
    </rPh>
    <rPh sb="3" eb="4">
      <t>ネン</t>
    </rPh>
    <rPh sb="6" eb="7">
      <t>ツキ</t>
    </rPh>
    <rPh sb="9" eb="10">
      <t>ヒ</t>
    </rPh>
    <phoneticPr fontId="6"/>
  </si>
  <si>
    <t>令和４年度賃金改善実績報告書（処遇改善等加算Ⅰ）</t>
    <rPh sb="0" eb="2">
      <t>レイワ</t>
    </rPh>
    <rPh sb="3" eb="4">
      <t>ネン</t>
    </rPh>
    <rPh sb="4" eb="5">
      <t>ド</t>
    </rPh>
    <rPh sb="5" eb="7">
      <t>チンギン</t>
    </rPh>
    <rPh sb="7" eb="9">
      <t>カイゼン</t>
    </rPh>
    <rPh sb="9" eb="11">
      <t>ジッセキ</t>
    </rPh>
    <rPh sb="11" eb="14">
      <t>ホウコクショ</t>
    </rPh>
    <phoneticPr fontId="6"/>
  </si>
  <si>
    <t>令和４年４月　～　令和５年３月</t>
    <rPh sb="0" eb="2">
      <t>レイワ</t>
    </rPh>
    <rPh sb="3" eb="4">
      <t>ネン</t>
    </rPh>
    <rPh sb="5" eb="6">
      <t>ガツ</t>
    </rPh>
    <rPh sb="9" eb="11">
      <t>レイワ</t>
    </rPh>
    <rPh sb="12" eb="13">
      <t>ネン</t>
    </rPh>
    <rPh sb="14" eb="15">
      <t>ガツ</t>
    </rPh>
    <phoneticPr fontId="6"/>
  </si>
  <si>
    <r>
      <t xml:space="preserve">①賃金改善に係る算定額（【加算Ⅱ－①】40,000 円・【加算Ⅱ－②】5,000 円）の増額改定による
単価が増加する場合
</t>
    </r>
    <r>
      <rPr>
        <u/>
        <sz val="11"/>
        <rFont val="ＭＳ Ｐゴシック"/>
        <family val="3"/>
        <charset val="128"/>
      </rPr>
      <t>※</t>
    </r>
    <r>
      <rPr>
        <u/>
        <sz val="11"/>
        <color rgb="FFFF0000"/>
        <rFont val="ＭＳ Ｐゴシック"/>
        <family val="3"/>
        <charset val="128"/>
      </rPr>
      <t>令和４年度</t>
    </r>
    <r>
      <rPr>
        <u/>
        <sz val="11"/>
        <rFont val="ＭＳ Ｐゴシック"/>
        <family val="3"/>
        <charset val="128"/>
      </rPr>
      <t>は該当なし</t>
    </r>
    <r>
      <rPr>
        <sz val="11"/>
        <rFont val="ＭＳ Ｐゴシック"/>
        <family val="3"/>
        <charset val="128"/>
      </rPr>
      <t xml:space="preserve">
②基礎職員数に「乗じる割合」（【加算Ⅱ－①】1／3・【加算Ⅱ－②】1／5）の改定による加算Ⅱ
算定対象人数が増加する場合
</t>
    </r>
    <r>
      <rPr>
        <u/>
        <sz val="11"/>
        <rFont val="ＭＳ Ｐゴシック"/>
        <family val="3"/>
        <charset val="128"/>
      </rPr>
      <t>※</t>
    </r>
    <r>
      <rPr>
        <u/>
        <sz val="11"/>
        <color rgb="FFFF0000"/>
        <rFont val="ＭＳ Ｐゴシック"/>
        <family val="3"/>
        <charset val="128"/>
      </rPr>
      <t>令和４年度</t>
    </r>
    <r>
      <rPr>
        <u/>
        <sz val="11"/>
        <rFont val="ＭＳ Ｐゴシック"/>
        <family val="3"/>
        <charset val="128"/>
      </rPr>
      <t>は該当なし</t>
    </r>
    <r>
      <rPr>
        <sz val="11"/>
        <rFont val="ＭＳ Ｐゴシック"/>
        <family val="3"/>
        <charset val="128"/>
      </rPr>
      <t xml:space="preserve">
③新たに加算IIの適用を受ける場合
</t>
    </r>
    <rPh sb="55" eb="57">
      <t>ゾウカ</t>
    </rPh>
    <rPh sb="59" eb="61">
      <t>バアイ</t>
    </rPh>
    <rPh sb="63" eb="65">
      <t>レイワ</t>
    </rPh>
    <rPh sb="66" eb="68">
      <t>ネンド</t>
    </rPh>
    <rPh sb="69" eb="71">
      <t>ガイトウ</t>
    </rPh>
    <rPh sb="128" eb="130">
      <t>ゾウカ</t>
    </rPh>
    <rPh sb="132" eb="134">
      <t>バアイ</t>
    </rPh>
    <rPh sb="136" eb="138">
      <t>レイワ</t>
    </rPh>
    <rPh sb="139" eb="141">
      <t>ネンド</t>
    </rPh>
    <rPh sb="142" eb="144">
      <t>ガイトウ</t>
    </rPh>
    <phoneticPr fontId="6"/>
  </si>
  <si>
    <t>賃金改善実績額
（千円未満切捨）</t>
    <rPh sb="0" eb="2">
      <t>チンギン</t>
    </rPh>
    <rPh sb="2" eb="4">
      <t>カイゼン</t>
    </rPh>
    <rPh sb="4" eb="6">
      <t>ジッセキ</t>
    </rPh>
    <rPh sb="6" eb="7">
      <t>ガク</t>
    </rPh>
    <phoneticPr fontId="6"/>
  </si>
  <si>
    <t>④③のうち、令和３年度の加算残額に係る支払賃金</t>
    <rPh sb="12" eb="14">
      <t>カサン</t>
    </rPh>
    <rPh sb="14" eb="16">
      <t>ザンガク</t>
    </rPh>
    <rPh sb="17" eb="18">
      <t>カカ</t>
    </rPh>
    <rPh sb="19" eb="21">
      <t>シハライ</t>
    </rPh>
    <rPh sb="21" eb="23">
      <t>チンギン</t>
    </rPh>
    <phoneticPr fontId="6"/>
  </si>
  <si>
    <t>別紙様式10</t>
    <rPh sb="0" eb="2">
      <t>ベッシ</t>
    </rPh>
    <rPh sb="2" eb="4">
      <t>ヨウシキ</t>
    </rPh>
    <phoneticPr fontId="6"/>
  </si>
  <si>
    <t>（１）前年度の加算残額に対応する賃金改善の状況（前年度の加算残額がある場合のみ記入）</t>
    <rPh sb="3" eb="6">
      <t>ゼンネンド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6"/>
  </si>
  <si>
    <t>①</t>
    <phoneticPr fontId="6"/>
  </si>
  <si>
    <t>④</t>
    <phoneticPr fontId="6"/>
  </si>
  <si>
    <t>（２）加算実績額</t>
    <rPh sb="3" eb="5">
      <t>カサン</t>
    </rPh>
    <rPh sb="5" eb="8">
      <t>ジッセキガク</t>
    </rPh>
    <phoneticPr fontId="6"/>
  </si>
  <si>
    <t>①</t>
    <phoneticPr fontId="26"/>
  </si>
  <si>
    <t>加算実績額</t>
    <rPh sb="0" eb="2">
      <t>カサン</t>
    </rPh>
    <rPh sb="2" eb="5">
      <t>ジッセキガク</t>
    </rPh>
    <phoneticPr fontId="26"/>
  </si>
  <si>
    <t>②</t>
    <phoneticPr fontId="6"/>
  </si>
  <si>
    <t>事業実施期間</t>
    <rPh sb="0" eb="2">
      <t>ジギョウ</t>
    </rPh>
    <rPh sb="2" eb="4">
      <t>ジッシ</t>
    </rPh>
    <rPh sb="4" eb="6">
      <t>キカン</t>
    </rPh>
    <phoneticPr fontId="6"/>
  </si>
  <si>
    <t xml:space="preserve">※
</t>
    <phoneticPr fontId="6"/>
  </si>
  <si>
    <t>施設・事業所間で加算額の一部の配分を調整する場合の「加算実績額」については、調整による加算額の増減を反映した（（４）①の額を減じ、（４）②の額を加えた後の）金額を記入すること。</t>
    <rPh sb="28" eb="30">
      <t>ジッセキ</t>
    </rPh>
    <phoneticPr fontId="6"/>
  </si>
  <si>
    <t xml:space="preserve">①
</t>
    <phoneticPr fontId="6"/>
  </si>
  <si>
    <t>③支払賃金</t>
    <phoneticPr fontId="6"/>
  </si>
  <si>
    <t>⑤③のうち、加算Ⅱの新規事由による賃金改善額</t>
    <rPh sb="6" eb="8">
      <t>カサン</t>
    </rPh>
    <rPh sb="10" eb="12">
      <t>シンキ</t>
    </rPh>
    <rPh sb="12" eb="14">
      <t>ジユウ</t>
    </rPh>
    <phoneticPr fontId="6"/>
  </si>
  <si>
    <r>
      <t xml:space="preserve">令和４年10月以降の賃金水準が、令和４年９月までの賃金水準を下回っていないこと。
</t>
    </r>
    <r>
      <rPr>
        <sz val="10"/>
        <color theme="1"/>
        <rFont val="HGｺﾞｼｯｸM"/>
        <family val="3"/>
        <charset val="128"/>
      </rPr>
      <t>※保育士・幼稚園教諭等処遇改善臨時特例事業を実施した施設・事業所のみ記入</t>
    </r>
    <rPh sb="0" eb="2">
      <t>レイワ</t>
    </rPh>
    <rPh sb="3" eb="4">
      <t>ネン</t>
    </rPh>
    <rPh sb="6" eb="7">
      <t>ガツ</t>
    </rPh>
    <rPh sb="7" eb="9">
      <t>イコウ</t>
    </rPh>
    <rPh sb="10" eb="12">
      <t>チンギン</t>
    </rPh>
    <rPh sb="12" eb="14">
      <t>スイジュン</t>
    </rPh>
    <rPh sb="16" eb="18">
      <t>レイワ</t>
    </rPh>
    <rPh sb="19" eb="20">
      <t>ネン</t>
    </rPh>
    <rPh sb="21" eb="22">
      <t>ガツ</t>
    </rPh>
    <rPh sb="25" eb="27">
      <t>チンギン</t>
    </rPh>
    <rPh sb="27" eb="29">
      <t>スイジュン</t>
    </rPh>
    <rPh sb="30" eb="32">
      <t>シタマワ</t>
    </rPh>
    <rPh sb="42" eb="45">
      <t>ホイクシ</t>
    </rPh>
    <rPh sb="46" eb="49">
      <t>ヨウチエン</t>
    </rPh>
    <rPh sb="49" eb="51">
      <t>キョウユ</t>
    </rPh>
    <rPh sb="51" eb="52">
      <t>トウ</t>
    </rPh>
    <rPh sb="52" eb="54">
      <t>ショグウ</t>
    </rPh>
    <rPh sb="54" eb="56">
      <t>カイゼン</t>
    </rPh>
    <rPh sb="56" eb="58">
      <t>リンジ</t>
    </rPh>
    <rPh sb="58" eb="60">
      <t>トクレイ</t>
    </rPh>
    <rPh sb="60" eb="62">
      <t>ジギョウ</t>
    </rPh>
    <rPh sb="63" eb="65">
      <t>ジッシ</t>
    </rPh>
    <rPh sb="67" eb="69">
      <t>シセツ</t>
    </rPh>
    <rPh sb="70" eb="73">
      <t>ジギョウショ</t>
    </rPh>
    <rPh sb="75" eb="77">
      <t>キニュウ</t>
    </rPh>
    <phoneticPr fontId="26"/>
  </si>
  <si>
    <t>（４）他施設への配分等について</t>
    <rPh sb="3" eb="4">
      <t>ホカ</t>
    </rPh>
    <rPh sb="4" eb="6">
      <t>シセツ</t>
    </rPh>
    <rPh sb="8" eb="10">
      <t>ハイブン</t>
    </rPh>
    <rPh sb="10" eb="11">
      <t>トウ</t>
    </rPh>
    <phoneticPr fontId="26"/>
  </si>
  <si>
    <t>①</t>
    <phoneticPr fontId="6"/>
  </si>
  <si>
    <t>拠出額</t>
    <rPh sb="0" eb="2">
      <t>キョシュツ</t>
    </rPh>
    <rPh sb="2" eb="3">
      <t>ガク</t>
    </rPh>
    <phoneticPr fontId="26"/>
  </si>
  <si>
    <t>円</t>
    <rPh sb="0" eb="1">
      <t>エン</t>
    </rPh>
    <phoneticPr fontId="26"/>
  </si>
  <si>
    <t>②</t>
    <phoneticPr fontId="6"/>
  </si>
  <si>
    <t>受入額</t>
    <rPh sb="0" eb="1">
      <t>ウ</t>
    </rPh>
    <rPh sb="1" eb="2">
      <t>イ</t>
    </rPh>
    <phoneticPr fontId="26"/>
  </si>
  <si>
    <t>※　別紙様式10別添２の「同一事業者内における拠出実績額・受入実績額一覧表」を添付すること。</t>
    <phoneticPr fontId="6"/>
  </si>
  <si>
    <t>加算実績額に要した費用の総額との差額（千円未満の端数は切り捨て）
※以下により算出すること。
（２）①－別紙様式10別添１の「加算Ⅲによる賃金改善額」と「賃金改善に伴い増加する法定福利費等の事業主負担分」の総額欄の合計</t>
    <rPh sb="0" eb="2">
      <t>カサン</t>
    </rPh>
    <rPh sb="2" eb="5">
      <t>ジッセキガク</t>
    </rPh>
    <rPh sb="6" eb="7">
      <t>ヨウ</t>
    </rPh>
    <rPh sb="9" eb="11">
      <t>ヒヨウ</t>
    </rPh>
    <rPh sb="12" eb="14">
      <t>ソウガク</t>
    </rPh>
    <rPh sb="16" eb="18">
      <t>サガク</t>
    </rPh>
    <phoneticPr fontId="6"/>
  </si>
  <si>
    <t>②</t>
    <phoneticPr fontId="6"/>
  </si>
  <si>
    <t>③</t>
    <phoneticPr fontId="6"/>
  </si>
  <si>
    <t>具体的な支払い方法</t>
    <rPh sb="0" eb="3">
      <t>グタイテキ</t>
    </rPh>
    <rPh sb="4" eb="6">
      <t>シハラ</t>
    </rPh>
    <rPh sb="7" eb="9">
      <t>ホウホウ</t>
    </rPh>
    <phoneticPr fontId="6"/>
  </si>
  <si>
    <t>※</t>
    <phoneticPr fontId="6"/>
  </si>
  <si>
    <t>賃金改善前後の賃金を定める規定等、必要な書類を添付すること。</t>
    <rPh sb="0" eb="2">
      <t>チンギン</t>
    </rPh>
    <rPh sb="2" eb="4">
      <t>カイゼン</t>
    </rPh>
    <rPh sb="4" eb="6">
      <t>ゼンゴ</t>
    </rPh>
    <rPh sb="7" eb="9">
      <t>チンギン</t>
    </rPh>
    <rPh sb="10" eb="11">
      <t>サダ</t>
    </rPh>
    <rPh sb="13" eb="15">
      <t>キテイ</t>
    </rPh>
    <rPh sb="15" eb="16">
      <t>トウ</t>
    </rPh>
    <rPh sb="17" eb="19">
      <t>ヒツヨウ</t>
    </rPh>
    <rPh sb="20" eb="22">
      <t>ショルイ</t>
    </rPh>
    <rPh sb="23" eb="25">
      <t>テンプ</t>
    </rPh>
    <phoneticPr fontId="6"/>
  </si>
  <si>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6"/>
  </si>
  <si>
    <t>令和　年</t>
    <rPh sb="0" eb="2">
      <t>レイワ</t>
    </rPh>
    <rPh sb="3" eb="4">
      <t>ネン</t>
    </rPh>
    <phoneticPr fontId="6"/>
  </si>
  <si>
    <t>月</t>
    <rPh sb="0" eb="1">
      <t>ガツ</t>
    </rPh>
    <phoneticPr fontId="6"/>
  </si>
  <si>
    <t>日</t>
    <rPh sb="0" eb="1">
      <t>ニチ</t>
    </rPh>
    <phoneticPr fontId="6"/>
  </si>
  <si>
    <t>別紙様式10別添１</t>
    <rPh sb="0" eb="2">
      <t>ベッシ</t>
    </rPh>
    <rPh sb="2" eb="4">
      <t>ヨウシキ</t>
    </rPh>
    <rPh sb="6" eb="8">
      <t>ベッテン</t>
    </rPh>
    <phoneticPr fontId="6"/>
  </si>
  <si>
    <t>施設・事業所名</t>
    <phoneticPr fontId="6"/>
  </si>
  <si>
    <t>賃金改善内訳(職員別内訳)</t>
    <rPh sb="4" eb="6">
      <t>ウチワケ</t>
    </rPh>
    <rPh sb="7" eb="9">
      <t>ショクイン</t>
    </rPh>
    <rPh sb="9" eb="10">
      <t>ベツ</t>
    </rPh>
    <rPh sb="10" eb="12">
      <t>ウチワケ</t>
    </rPh>
    <phoneticPr fontId="6"/>
  </si>
  <si>
    <t>No</t>
    <phoneticPr fontId="6"/>
  </si>
  <si>
    <t>職員名</t>
    <phoneticPr fontId="6"/>
  </si>
  <si>
    <t>職種
※1</t>
    <rPh sb="0" eb="2">
      <t>ショクシュ</t>
    </rPh>
    <phoneticPr fontId="6"/>
  </si>
  <si>
    <t>常勤・非常勤の別
※2</t>
    <rPh sb="0" eb="2">
      <t>ジョウキン</t>
    </rPh>
    <rPh sb="3" eb="6">
      <t>ヒジョウキン</t>
    </rPh>
    <rPh sb="7" eb="8">
      <t>ベツ</t>
    </rPh>
    <phoneticPr fontId="6"/>
  </si>
  <si>
    <t>常勤換算値
※3</t>
    <rPh sb="0" eb="2">
      <t>ジョウキン</t>
    </rPh>
    <rPh sb="2" eb="4">
      <t>カンサン</t>
    </rPh>
    <rPh sb="4" eb="5">
      <t>チ</t>
    </rPh>
    <phoneticPr fontId="6"/>
  </si>
  <si>
    <t>加算Ⅲによる賃金改善額　※4</t>
    <rPh sb="0" eb="2">
      <t>カサン</t>
    </rPh>
    <rPh sb="6" eb="8">
      <t>チンギン</t>
    </rPh>
    <rPh sb="8" eb="10">
      <t>カイゼン</t>
    </rPh>
    <rPh sb="10" eb="11">
      <t>ガク</t>
    </rPh>
    <phoneticPr fontId="6"/>
  </si>
  <si>
    <t>賃金改善に伴い増加する法定福利費等の事業主負担分　※5</t>
    <phoneticPr fontId="6"/>
  </si>
  <si>
    <t>賃金改善月額※6</t>
    <rPh sb="0" eb="2">
      <t>チンギン</t>
    </rPh>
    <rPh sb="2" eb="4">
      <t>カイゼン</t>
    </rPh>
    <rPh sb="4" eb="6">
      <t>ゲツガク</t>
    </rPh>
    <phoneticPr fontId="6"/>
  </si>
  <si>
    <t>備考　※7</t>
    <rPh sb="0" eb="2">
      <t>ビコウ</t>
    </rPh>
    <phoneticPr fontId="6"/>
  </si>
  <si>
    <t>基本給及び決まって毎月支払う手当</t>
    <rPh sb="0" eb="3">
      <t>キホンキュウ</t>
    </rPh>
    <rPh sb="3" eb="4">
      <t>オヨ</t>
    </rPh>
    <rPh sb="5" eb="6">
      <t>キ</t>
    </rPh>
    <rPh sb="9" eb="11">
      <t>マイツキ</t>
    </rPh>
    <rPh sb="11" eb="13">
      <t>シハラ</t>
    </rPh>
    <rPh sb="14" eb="16">
      <t>テアテ</t>
    </rPh>
    <phoneticPr fontId="6"/>
  </si>
  <si>
    <t>その他</t>
    <rPh sb="2" eb="3">
      <t>ホカ</t>
    </rPh>
    <phoneticPr fontId="6"/>
  </si>
  <si>
    <t>加算による賃金改善のうち、基本給及び決まって毎月支払う手当によるものの割合※8</t>
    <rPh sb="0" eb="2">
      <t>カサン</t>
    </rPh>
    <rPh sb="5" eb="7">
      <t>チンギン</t>
    </rPh>
    <rPh sb="7" eb="9">
      <t>カイゼン</t>
    </rPh>
    <rPh sb="13" eb="16">
      <t>キホンキュウ</t>
    </rPh>
    <rPh sb="16" eb="17">
      <t>オヨ</t>
    </rPh>
    <rPh sb="18" eb="19">
      <t>キ</t>
    </rPh>
    <rPh sb="22" eb="24">
      <t>マイツキ</t>
    </rPh>
    <rPh sb="24" eb="26">
      <t>シハラ</t>
    </rPh>
    <rPh sb="27" eb="29">
      <t>テアテ</t>
    </rPh>
    <rPh sb="35" eb="37">
      <t>ワリアイ</t>
    </rPh>
    <phoneticPr fontId="26"/>
  </si>
  <si>
    <t>【記入における留意事項】</t>
    <phoneticPr fontId="6"/>
  </si>
  <si>
    <t>※1</t>
    <phoneticPr fontId="6"/>
  </si>
  <si>
    <t>施設・事業所に現に勤務している職員全員(職種を問わず、非常勤を含む。)を記入すること。</t>
    <rPh sb="36" eb="38">
      <t>キニュウ</t>
    </rPh>
    <phoneticPr fontId="6"/>
  </si>
  <si>
    <t>※2　</t>
    <phoneticPr fontId="6"/>
  </si>
  <si>
    <t>「常勤」とは、原則として施設で定めた勤務時間（所定労働時間）の全てを勤務する者、又は１日６時間以上かつ20日以上勤務している者をいい、「非常勤」とは常勤以外の者をいう。</t>
    <phoneticPr fontId="6"/>
  </si>
  <si>
    <t>常勤換算値について、常勤の者については1.0とし、非常勤の者については、以下の算式によって得た値を記入すること。
〔算式〕
　常勤以外の職員の１か月の勤務時間数の合計÷各施設・事業所の就業規則等で定めた常勤職員の１か月の勤務時間数＝常勤換算値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rPh sb="49" eb="51">
      <t>キニュウ</t>
    </rPh>
    <phoneticPr fontId="6"/>
  </si>
  <si>
    <t>賃金改善に伴い増加する法定福利費等の事業主負担分を除く。</t>
    <phoneticPr fontId="6"/>
  </si>
  <si>
    <t>賃金改善に伴い増加する法定福利費等の事業主負担分については以下の算式により算定することを標準とする。
〔算式〕
加算前年度における法定福利費等の事業主負担分の総額÷加算前年度における賃金の総額×賃金改善額</t>
    <rPh sb="29" eb="31">
      <t>イカ</t>
    </rPh>
    <rPh sb="32" eb="34">
      <t>サンシキ</t>
    </rPh>
    <rPh sb="37" eb="39">
      <t>サンテイ</t>
    </rPh>
    <rPh sb="44" eb="46">
      <t>ヒョウジュン</t>
    </rPh>
    <rPh sb="52" eb="54">
      <t>サンシキ</t>
    </rPh>
    <rPh sb="59" eb="61">
      <t>ネンド</t>
    </rPh>
    <rPh sb="65" eb="67">
      <t>ホウテイ</t>
    </rPh>
    <rPh sb="67" eb="69">
      <t>フクリ</t>
    </rPh>
    <rPh sb="70" eb="71">
      <t>トウ</t>
    </rPh>
    <rPh sb="72" eb="75">
      <t>ジギョウヌシ</t>
    </rPh>
    <rPh sb="75" eb="77">
      <t>フタン</t>
    </rPh>
    <rPh sb="77" eb="78">
      <t>ブン</t>
    </rPh>
    <rPh sb="79" eb="81">
      <t>ソウガク</t>
    </rPh>
    <rPh sb="82" eb="84">
      <t>カサン</t>
    </rPh>
    <rPh sb="85" eb="87">
      <t>ネンド</t>
    </rPh>
    <rPh sb="91" eb="93">
      <t>チンギン</t>
    </rPh>
    <rPh sb="94" eb="96">
      <t>ソウガク</t>
    </rPh>
    <rPh sb="97" eb="99">
      <t>チンギン</t>
    </rPh>
    <rPh sb="99" eb="101">
      <t>カイゼン</t>
    </rPh>
    <rPh sb="101" eb="102">
      <t>ガク</t>
    </rPh>
    <phoneticPr fontId="6"/>
  </si>
  <si>
    <t>職員ごとの賃金改善月額について以下の算式によって得た金額を記入すること。
〔算式〕
当該年における賃金改善額÷賃金改善実施期間÷常勤換算値＝賃金改善月額</t>
    <rPh sb="0" eb="2">
      <t>ショクイン</t>
    </rPh>
    <rPh sb="5" eb="7">
      <t>チンギン</t>
    </rPh>
    <rPh sb="7" eb="9">
      <t>カイゼン</t>
    </rPh>
    <rPh sb="9" eb="11">
      <t>ゲツガク</t>
    </rPh>
    <rPh sb="15" eb="17">
      <t>イカ</t>
    </rPh>
    <rPh sb="18" eb="20">
      <t>サンシキ</t>
    </rPh>
    <rPh sb="24" eb="25">
      <t>エ</t>
    </rPh>
    <rPh sb="26" eb="28">
      <t>キンガク</t>
    </rPh>
    <rPh sb="29" eb="31">
      <t>キニュウ</t>
    </rPh>
    <rPh sb="38" eb="40">
      <t>サンシキ</t>
    </rPh>
    <rPh sb="42" eb="44">
      <t>トウガイ</t>
    </rPh>
    <rPh sb="44" eb="45">
      <t>ネン</t>
    </rPh>
    <rPh sb="49" eb="51">
      <t>チンギン</t>
    </rPh>
    <rPh sb="51" eb="53">
      <t>カイゼン</t>
    </rPh>
    <rPh sb="53" eb="54">
      <t>ガク</t>
    </rPh>
    <rPh sb="55" eb="57">
      <t>チンギン</t>
    </rPh>
    <rPh sb="57" eb="59">
      <t>カイゼン</t>
    </rPh>
    <rPh sb="59" eb="61">
      <t>ジッシ</t>
    </rPh>
    <rPh sb="61" eb="63">
      <t>キカン</t>
    </rPh>
    <rPh sb="64" eb="66">
      <t>ジョウキン</t>
    </rPh>
    <rPh sb="66" eb="68">
      <t>カンサン</t>
    </rPh>
    <rPh sb="68" eb="69">
      <t>チ</t>
    </rPh>
    <rPh sb="70" eb="72">
      <t>チンギン</t>
    </rPh>
    <rPh sb="72" eb="74">
      <t>カイゼン</t>
    </rPh>
    <phoneticPr fontId="6"/>
  </si>
  <si>
    <t xml:space="preserve">備考欄には、賃金改善実施期間中の採用や退職がある場合にはその旨、また、賃金改善額が他の職員と比較して高額(低額、賃金改善を実施しない場合も含む)である場合についてはその理由を記入すること。
</t>
    <rPh sb="6" eb="8">
      <t>チンギン</t>
    </rPh>
    <rPh sb="8" eb="10">
      <t>カイゼン</t>
    </rPh>
    <rPh sb="10" eb="12">
      <t>ジッシ</t>
    </rPh>
    <rPh sb="12" eb="14">
      <t>キカン</t>
    </rPh>
    <rPh sb="87" eb="89">
      <t>キニュウ</t>
    </rPh>
    <phoneticPr fontId="6"/>
  </si>
  <si>
    <t>※8</t>
    <phoneticPr fontId="26"/>
  </si>
  <si>
    <t>「加算Ⅲによる賃金改善額」に占める「基本給及び決まって毎月支払う手当による金額」の割合が３分の２以上であることが必要。法定福利費等の事業主負担額を除く。</t>
    <rPh sb="1" eb="3">
      <t>カサン</t>
    </rPh>
    <rPh sb="14" eb="15">
      <t>シ</t>
    </rPh>
    <rPh sb="41" eb="43">
      <t>ワリアイ</t>
    </rPh>
    <rPh sb="44" eb="46">
      <t>サンブン</t>
    </rPh>
    <rPh sb="48" eb="50">
      <t>イジョウ</t>
    </rPh>
    <rPh sb="56" eb="58">
      <t>ヒツヨウ</t>
    </rPh>
    <phoneticPr fontId="26"/>
  </si>
  <si>
    <t>別紙様式10別添２</t>
    <rPh sb="0" eb="2">
      <t>ベッシ</t>
    </rPh>
    <rPh sb="2" eb="4">
      <t>ヨウシキ</t>
    </rPh>
    <rPh sb="6" eb="8">
      <t>ベッテン</t>
    </rPh>
    <phoneticPr fontId="6"/>
  </si>
  <si>
    <t>施設・事業所名※</t>
    <rPh sb="0" eb="2">
      <t>シセツ</t>
    </rPh>
    <rPh sb="3" eb="6">
      <t>ジギョウショ</t>
    </rPh>
    <rPh sb="6" eb="7">
      <t>メイ</t>
    </rPh>
    <phoneticPr fontId="6"/>
  </si>
  <si>
    <t>他事業所への拠出額</t>
    <rPh sb="0" eb="1">
      <t>ホカ</t>
    </rPh>
    <rPh sb="1" eb="3">
      <t>ジギョウ</t>
    </rPh>
    <rPh sb="3" eb="4">
      <t>ショ</t>
    </rPh>
    <rPh sb="6" eb="8">
      <t>キョシュツ</t>
    </rPh>
    <rPh sb="8" eb="9">
      <t>ガク</t>
    </rPh>
    <phoneticPr fontId="6"/>
  </si>
  <si>
    <t>他事業所からの受入額</t>
    <rPh sb="0" eb="1">
      <t>ホカ</t>
    </rPh>
    <rPh sb="1" eb="3">
      <t>ジギョウ</t>
    </rPh>
    <rPh sb="3" eb="4">
      <t>ショ</t>
    </rPh>
    <rPh sb="7" eb="9">
      <t>ウケイレ</t>
    </rPh>
    <rPh sb="9" eb="10">
      <t>ガク</t>
    </rPh>
    <phoneticPr fontId="6"/>
  </si>
  <si>
    <t>同一事業者が運営する全ての施設・事業所(特定教育・保育施設及び特定地域型保育事業所、特例保育を提供する施設)について記入すること。</t>
    <rPh sb="42" eb="44">
      <t>トクレイ</t>
    </rPh>
    <rPh sb="44" eb="46">
      <t>ホイク</t>
    </rPh>
    <rPh sb="47" eb="49">
      <t>テイキョウ</t>
    </rPh>
    <rPh sb="51" eb="53">
      <t>シセツ</t>
    </rPh>
    <phoneticPr fontId="6"/>
  </si>
  <si>
    <t>賃金改善実績報告書（処遇改善等加算Ⅲ） 作成要領</t>
    <rPh sb="0" eb="2">
      <t>チンギン</t>
    </rPh>
    <rPh sb="2" eb="4">
      <t>カイゼン</t>
    </rPh>
    <rPh sb="4" eb="6">
      <t>ジッセキ</t>
    </rPh>
    <rPh sb="6" eb="9">
      <t>ホウコクショ</t>
    </rPh>
    <rPh sb="10" eb="12">
      <t>ショグウ</t>
    </rPh>
    <rPh sb="12" eb="14">
      <t>カイゼン</t>
    </rPh>
    <rPh sb="14" eb="15">
      <t>トウ</t>
    </rPh>
    <rPh sb="15" eb="17">
      <t>カサン</t>
    </rPh>
    <rPh sb="20" eb="22">
      <t>サクセイ</t>
    </rPh>
    <rPh sb="22" eb="24">
      <t>ヨウリョウ</t>
    </rPh>
    <phoneticPr fontId="6"/>
  </si>
  <si>
    <t xml:space="preserve"> 【様式１０】賃金改善実績報告書（処遇改善等加算Ⅲ）</t>
    <rPh sb="2" eb="4">
      <t>ヨウシキ</t>
    </rPh>
    <rPh sb="7" eb="11">
      <t>チンギンカイゼン</t>
    </rPh>
    <rPh sb="11" eb="13">
      <t>ジッセキ</t>
    </rPh>
    <rPh sb="13" eb="16">
      <t>ホウコクショ</t>
    </rPh>
    <rPh sb="17" eb="19">
      <t>ショグウ</t>
    </rPh>
    <rPh sb="19" eb="21">
      <t>カイゼン</t>
    </rPh>
    <rPh sb="21" eb="22">
      <t>トウ</t>
    </rPh>
    <rPh sb="22" eb="24">
      <t>カサン</t>
    </rPh>
    <phoneticPr fontId="6"/>
  </si>
  <si>
    <t xml:space="preserve">前年度の加算残額がある場合には、その加算残額に対応した支払い賃金額を入力してください（法定福利費等の事業主負担増加額を含む。）
</t>
    <rPh sb="0" eb="3">
      <t>ゼンネンド</t>
    </rPh>
    <rPh sb="4" eb="6">
      <t>カサン</t>
    </rPh>
    <rPh sb="6" eb="8">
      <t>ザンガク</t>
    </rPh>
    <rPh sb="11" eb="13">
      <t>バアイ</t>
    </rPh>
    <rPh sb="18" eb="20">
      <t>カサン</t>
    </rPh>
    <rPh sb="20" eb="22">
      <t>ザンガク</t>
    </rPh>
    <rPh sb="23" eb="25">
      <t>タイオウ</t>
    </rPh>
    <rPh sb="27" eb="29">
      <t>シハラ</t>
    </rPh>
    <rPh sb="30" eb="32">
      <t>チンギン</t>
    </rPh>
    <rPh sb="32" eb="33">
      <t>ガク</t>
    </rPh>
    <rPh sb="34" eb="36">
      <t>ニュウリョク</t>
    </rPh>
    <rPh sb="43" eb="45">
      <t>ホウテイ</t>
    </rPh>
    <rPh sb="45" eb="47">
      <t>フクリ</t>
    </rPh>
    <rPh sb="47" eb="48">
      <t>ヒ</t>
    </rPh>
    <rPh sb="48" eb="49">
      <t>トウ</t>
    </rPh>
    <rPh sb="50" eb="53">
      <t>ジギョウヌシ</t>
    </rPh>
    <rPh sb="53" eb="55">
      <t>フタン</t>
    </rPh>
    <rPh sb="55" eb="57">
      <t>ゾウカ</t>
    </rPh>
    <rPh sb="57" eb="58">
      <t>ガク</t>
    </rPh>
    <rPh sb="59" eb="60">
      <t>フク</t>
    </rPh>
    <phoneticPr fontId="6"/>
  </si>
  <si>
    <r>
      <t>加算前年度</t>
    </r>
    <r>
      <rPr>
        <sz val="9"/>
        <color rgb="FFFF0000"/>
        <rFont val="ＭＳ Ｐゴシック"/>
        <family val="3"/>
        <charset val="128"/>
      </rPr>
      <t>（R03）</t>
    </r>
    <r>
      <rPr>
        <sz val="9"/>
        <rFont val="ＭＳ Ｐゴシック"/>
        <family val="3"/>
        <charset val="128"/>
      </rPr>
      <t>の加算残額に対して精算（支払い）が十分な場合は「残額なし」、不十分な場合は、支払いが不足している金額が自動入力されます。
金額が入力された場合は、一時金等により速やかに精算を行い、精算の状況を踏まえて本報告書を提出してください。</t>
    </r>
    <rPh sb="0" eb="5">
      <t>カサンゼンネンド</t>
    </rPh>
    <rPh sb="11" eb="13">
      <t>カサン</t>
    </rPh>
    <rPh sb="13" eb="15">
      <t>ザンガク</t>
    </rPh>
    <rPh sb="16" eb="17">
      <t>タイ</t>
    </rPh>
    <rPh sb="19" eb="21">
      <t>セイサン</t>
    </rPh>
    <rPh sb="22" eb="24">
      <t>シハラ</t>
    </rPh>
    <rPh sb="27" eb="29">
      <t>ジュウブン</t>
    </rPh>
    <rPh sb="30" eb="32">
      <t>バアイ</t>
    </rPh>
    <rPh sb="34" eb="36">
      <t>ザンガク</t>
    </rPh>
    <rPh sb="40" eb="43">
      <t>フジュウブン</t>
    </rPh>
    <rPh sb="44" eb="46">
      <t>バアイ</t>
    </rPh>
    <rPh sb="48" eb="50">
      <t>シハラ</t>
    </rPh>
    <rPh sb="52" eb="54">
      <t>フソク</t>
    </rPh>
    <rPh sb="58" eb="60">
      <t>キンガク</t>
    </rPh>
    <rPh sb="61" eb="63">
      <t>ジドウ</t>
    </rPh>
    <rPh sb="63" eb="65">
      <t>ニュウリョク</t>
    </rPh>
    <rPh sb="71" eb="73">
      <t>キンガク</t>
    </rPh>
    <rPh sb="74" eb="76">
      <t>ニュウリョク</t>
    </rPh>
    <rPh sb="79" eb="81">
      <t>バアイ</t>
    </rPh>
    <rPh sb="83" eb="86">
      <t>イチジキン</t>
    </rPh>
    <rPh sb="86" eb="87">
      <t>トウ</t>
    </rPh>
    <rPh sb="90" eb="91">
      <t>スミ</t>
    </rPh>
    <rPh sb="94" eb="96">
      <t>セイサン</t>
    </rPh>
    <rPh sb="97" eb="98">
      <t>オコナ</t>
    </rPh>
    <rPh sb="100" eb="102">
      <t>セイサン</t>
    </rPh>
    <rPh sb="103" eb="105">
      <t>ジョウキョウ</t>
    </rPh>
    <rPh sb="106" eb="107">
      <t>フ</t>
    </rPh>
    <rPh sb="110" eb="111">
      <t>ホン</t>
    </rPh>
    <rPh sb="111" eb="114">
      <t>ホウコクショ</t>
    </rPh>
    <phoneticPr fontId="6"/>
  </si>
  <si>
    <r>
      <t>加算前年度</t>
    </r>
    <r>
      <rPr>
        <sz val="9"/>
        <color rgb="FFFF0000"/>
        <rFont val="ＭＳ Ｐゴシック"/>
        <family val="3"/>
        <charset val="128"/>
      </rPr>
      <t>（R03）</t>
    </r>
    <r>
      <rPr>
        <sz val="9"/>
        <rFont val="ＭＳ Ｐゴシック"/>
        <family val="3"/>
        <charset val="128"/>
      </rPr>
      <t>の加算残額に対して精算を行った場合は、精算方法（対象者の選定、支払い金額の算定）について入力してください。
（例：勤務成績に応じて理事長が決定した金額を一時金として支給）</t>
    </r>
    <rPh sb="16" eb="17">
      <t>タイ</t>
    </rPh>
    <rPh sb="19" eb="21">
      <t>セイサン</t>
    </rPh>
    <rPh sb="22" eb="23">
      <t>オコナ</t>
    </rPh>
    <rPh sb="25" eb="27">
      <t>バアイ</t>
    </rPh>
    <rPh sb="29" eb="31">
      <t>セイサン</t>
    </rPh>
    <rPh sb="31" eb="33">
      <t>ホウホウ</t>
    </rPh>
    <rPh sb="34" eb="37">
      <t>タイショウシャ</t>
    </rPh>
    <rPh sb="38" eb="40">
      <t>センテイ</t>
    </rPh>
    <rPh sb="41" eb="43">
      <t>シハラ</t>
    </rPh>
    <rPh sb="44" eb="46">
      <t>キンガク</t>
    </rPh>
    <rPh sb="47" eb="49">
      <t>サンテイ</t>
    </rPh>
    <rPh sb="54" eb="56">
      <t>ニュウリョク</t>
    </rPh>
    <rPh sb="65" eb="66">
      <t>レイ</t>
    </rPh>
    <rPh sb="67" eb="69">
      <t>キンム</t>
    </rPh>
    <rPh sb="69" eb="71">
      <t>セイセキ</t>
    </rPh>
    <rPh sb="72" eb="73">
      <t>オウ</t>
    </rPh>
    <rPh sb="75" eb="78">
      <t>リジチョウ</t>
    </rPh>
    <rPh sb="79" eb="81">
      <t>ケッテイ</t>
    </rPh>
    <rPh sb="83" eb="85">
      <t>キンガク</t>
    </rPh>
    <rPh sb="86" eb="89">
      <t>イチジキン</t>
    </rPh>
    <rPh sb="92" eb="94">
      <t>シキュウ</t>
    </rPh>
    <phoneticPr fontId="6"/>
  </si>
  <si>
    <t>加算Ⅲ</t>
    <rPh sb="0" eb="2">
      <t>カサン</t>
    </rPh>
    <phoneticPr fontId="6"/>
  </si>
  <si>
    <t>加算実績額</t>
    <rPh sb="0" eb="2">
      <t>カサン</t>
    </rPh>
    <rPh sb="2" eb="5">
      <t>ジッセキガク</t>
    </rPh>
    <phoneticPr fontId="6"/>
  </si>
  <si>
    <t>前年度の
加算残額</t>
    <rPh sb="0" eb="3">
      <t>ゼンネンド</t>
    </rPh>
    <rPh sb="5" eb="7">
      <t>カサン</t>
    </rPh>
    <rPh sb="7" eb="9">
      <t>ザンガク</t>
    </rPh>
    <phoneticPr fontId="6"/>
  </si>
  <si>
    <t>⑩のうち
加算前年度の加算Ⅱ残額に係る支払賃金
⑫</t>
    <phoneticPr fontId="6"/>
  </si>
  <si>
    <t>⑩のうち
加算前年度の加算Ⅰ残額に係る支払賃金
⑪</t>
    <phoneticPr fontId="6"/>
  </si>
  <si>
    <t>⑩のうち
加算Ⅱの新規事由による賃金改善額※7
⑭</t>
    <rPh sb="9" eb="11">
      <t>シンキ</t>
    </rPh>
    <rPh sb="11" eb="13">
      <t>ジユウ</t>
    </rPh>
    <rPh sb="16" eb="18">
      <t>チンギン</t>
    </rPh>
    <phoneticPr fontId="6"/>
  </si>
  <si>
    <r>
      <t>⑦⑧もしくは⑨
のうち</t>
    </r>
    <r>
      <rPr>
        <b/>
        <u/>
        <sz val="12"/>
        <rFont val="ＭＳ ゴシック"/>
        <family val="3"/>
        <charset val="128"/>
      </rPr>
      <t>賃金改善要件分（加算Ⅰ）による賃金改善額</t>
    </r>
    <r>
      <rPr>
        <sz val="12"/>
        <rFont val="ＭＳ ゴシック"/>
        <family val="3"/>
        <charset val="128"/>
      </rPr>
      <t xml:space="preserve">
⑮</t>
    </r>
    <rPh sb="11" eb="18">
      <t>チンギンカイゼンヨウケンブン</t>
    </rPh>
    <rPh sb="19" eb="21">
      <t>カサン</t>
    </rPh>
    <rPh sb="26" eb="30">
      <t>チンギンカイゼン</t>
    </rPh>
    <rPh sb="30" eb="31">
      <t>ガク</t>
    </rPh>
    <phoneticPr fontId="6"/>
  </si>
  <si>
    <t>別紙様式８別添１（６）又は（７）における「処遇改善等加算Ⅱによる賃金改善額」の「うち基準翌年度から加算当年度における賃金改善分」を対象職員ごとに算出して記入すること。法定福利費等の事業主負担額を除く。</t>
    <rPh sb="0" eb="2">
      <t>ベッシ</t>
    </rPh>
    <rPh sb="2" eb="4">
      <t>ヨウシキ</t>
    </rPh>
    <rPh sb="5" eb="7">
      <t>ベッテン</t>
    </rPh>
    <rPh sb="11" eb="12">
      <t>マタ</t>
    </rPh>
    <rPh sb="21" eb="23">
      <t>ショグウ</t>
    </rPh>
    <rPh sb="23" eb="25">
      <t>カイゼン</t>
    </rPh>
    <rPh sb="25" eb="26">
      <t>トウ</t>
    </rPh>
    <rPh sb="26" eb="28">
      <t>カサン</t>
    </rPh>
    <rPh sb="32" eb="34">
      <t>チンギン</t>
    </rPh>
    <rPh sb="34" eb="36">
      <t>カイゼン</t>
    </rPh>
    <rPh sb="36" eb="37">
      <t>ガク</t>
    </rPh>
    <rPh sb="42" eb="44">
      <t>キジュン</t>
    </rPh>
    <rPh sb="44" eb="47">
      <t>ヨクネンド</t>
    </rPh>
    <rPh sb="49" eb="51">
      <t>カサン</t>
    </rPh>
    <rPh sb="51" eb="54">
      <t>トウネンド</t>
    </rPh>
    <rPh sb="58" eb="60">
      <t>チンギン</t>
    </rPh>
    <rPh sb="60" eb="62">
      <t>カイゼン</t>
    </rPh>
    <rPh sb="62" eb="63">
      <t>ブン</t>
    </rPh>
    <rPh sb="65" eb="67">
      <t>タイショウ</t>
    </rPh>
    <rPh sb="67" eb="69">
      <t>ショクイン</t>
    </rPh>
    <rPh sb="72" eb="74">
      <t>サンシュツ</t>
    </rPh>
    <rPh sb="76" eb="78">
      <t>キニュウ</t>
    </rPh>
    <rPh sb="83" eb="85">
      <t>ホウテイ</t>
    </rPh>
    <rPh sb="85" eb="87">
      <t>フクリ</t>
    </rPh>
    <rPh sb="87" eb="88">
      <t>ヒ</t>
    </rPh>
    <rPh sb="88" eb="89">
      <t>トウ</t>
    </rPh>
    <rPh sb="90" eb="93">
      <t>ジギョウヌシ</t>
    </rPh>
    <rPh sb="93" eb="95">
      <t>フタン</t>
    </rPh>
    <rPh sb="95" eb="96">
      <t>ガク</t>
    </rPh>
    <rPh sb="97" eb="98">
      <t>ノゾ</t>
    </rPh>
    <phoneticPr fontId="6"/>
  </si>
  <si>
    <t>※8 別紙様式10別添1における「加算Ⅲによる賃金改善額」を対象職員ごとに記入すること。法定福利費等の事業主負担増加額を除く。　</t>
    <rPh sb="3" eb="5">
      <t>ベッシ</t>
    </rPh>
    <rPh sb="5" eb="7">
      <t>ヨウシキ</t>
    </rPh>
    <rPh sb="9" eb="11">
      <t>ベッテン</t>
    </rPh>
    <rPh sb="17" eb="19">
      <t>カサン</t>
    </rPh>
    <rPh sb="23" eb="25">
      <t>チンギン</t>
    </rPh>
    <rPh sb="25" eb="27">
      <t>カイゼン</t>
    </rPh>
    <rPh sb="27" eb="28">
      <t>ガク</t>
    </rPh>
    <rPh sb="30" eb="32">
      <t>タイショウ</t>
    </rPh>
    <rPh sb="32" eb="34">
      <t>ショクイン</t>
    </rPh>
    <rPh sb="37" eb="39">
      <t>キニュウ</t>
    </rPh>
    <rPh sb="44" eb="46">
      <t>ホウテイ</t>
    </rPh>
    <rPh sb="46" eb="48">
      <t>フクリ</t>
    </rPh>
    <rPh sb="48" eb="49">
      <t>ヒ</t>
    </rPh>
    <rPh sb="49" eb="50">
      <t>トウ</t>
    </rPh>
    <rPh sb="51" eb="54">
      <t>ジギョウヌシ</t>
    </rPh>
    <rPh sb="54" eb="56">
      <t>フタン</t>
    </rPh>
    <rPh sb="56" eb="58">
      <t>ゾウカ</t>
    </rPh>
    <rPh sb="58" eb="59">
      <t>ガク</t>
    </rPh>
    <rPh sb="60" eb="61">
      <t>ノゾ</t>
    </rPh>
    <phoneticPr fontId="6"/>
  </si>
  <si>
    <t xml:space="preserve"> 【様式６】賃金改善実績報告書（処遇改善等加算Ⅰ）</t>
    <rPh sb="2" eb="4">
      <t>ヨウシキ</t>
    </rPh>
    <rPh sb="6" eb="10">
      <t>チンギンカイゼン</t>
    </rPh>
    <rPh sb="10" eb="12">
      <t>ジッセキ</t>
    </rPh>
    <rPh sb="12" eb="15">
      <t>ホウコクショ</t>
    </rPh>
    <rPh sb="16" eb="18">
      <t>ショグウ</t>
    </rPh>
    <rPh sb="18" eb="20">
      <t>カイゼン</t>
    </rPh>
    <rPh sb="20" eb="21">
      <t>トウ</t>
    </rPh>
    <rPh sb="21" eb="23">
      <t>カサン</t>
    </rPh>
    <phoneticPr fontId="6"/>
  </si>
  <si>
    <t>賃金改善等実績総額（②＋⑩）（千円未満の端数は切り捨て）</t>
    <rPh sb="0" eb="2">
      <t>チンギン</t>
    </rPh>
    <rPh sb="2" eb="4">
      <t>カイゼン</t>
    </rPh>
    <rPh sb="4" eb="5">
      <t>トウ</t>
    </rPh>
    <rPh sb="5" eb="7">
      <t>ジッセキ</t>
    </rPh>
    <rPh sb="7" eb="9">
      <t>ソウガク</t>
    </rPh>
    <phoneticPr fontId="6"/>
  </si>
  <si>
    <t>②賃金改善実績総額（③－④－⑤－⑥－⑦）</t>
    <rPh sb="7" eb="8">
      <t>ソウ</t>
    </rPh>
    <phoneticPr fontId="6"/>
  </si>
  <si>
    <t>④③のうち、令和３年度の加算残額に係る支払賃金</t>
    <phoneticPr fontId="6"/>
  </si>
  <si>
    <t>⑤③のうち、加算Ⅱの新規事由による賃金改善額</t>
    <phoneticPr fontId="6"/>
  </si>
  <si>
    <t>⑥③のうち、加算Ⅲによる賃金改善額</t>
    <phoneticPr fontId="6"/>
  </si>
  <si>
    <t>⑧基準年度の賃金水準（当該年度に係る加算残額を含む）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4">
      <t>フク</t>
    </rPh>
    <phoneticPr fontId="6"/>
  </si>
  <si>
    <t>⑨基準翌年度から加算当年度までの公定価格における人件費の改定分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6"/>
  </si>
  <si>
    <t>⑩事業主負担増加相当総額</t>
    <rPh sb="10" eb="11">
      <t>ソウ</t>
    </rPh>
    <phoneticPr fontId="6"/>
  </si>
  <si>
    <t>⑦起点賃金水準（⑧＋⑨）</t>
    <phoneticPr fontId="6"/>
  </si>
  <si>
    <t>別紙様式６別添２の「同一事業者内における拠出実績額・受入実績額一覧表」を添付すること。</t>
    <rPh sb="5" eb="7">
      <t>ベッテン</t>
    </rPh>
    <rPh sb="22" eb="24">
      <t>ジッセキ</t>
    </rPh>
    <rPh sb="28" eb="30">
      <t>ジッセキ</t>
    </rPh>
    <phoneticPr fontId="6"/>
  </si>
  <si>
    <t>※加算Ⅰ新規事由の有無の別により、以下により算出すること。
・加算Ⅰ新規事由がある場合：
（２）②－（３）①
・加算Ⅰ新規事由がない場合：
（３）⑦－｛（３）③－（３）④－（３）⑤－（３）⑥｝－（４）②＋（４）④（※）</t>
    <phoneticPr fontId="6"/>
  </si>
  <si>
    <t>賃金改善要件分に係る支払い実績と加算実績額（賃金改善要件分）の差額（千円未満切り捨て）</t>
    <rPh sb="0" eb="2">
      <t>チンギン</t>
    </rPh>
    <rPh sb="2" eb="4">
      <t>カイゼン</t>
    </rPh>
    <rPh sb="4" eb="6">
      <t>ヨウケン</t>
    </rPh>
    <rPh sb="6" eb="7">
      <t>ブン</t>
    </rPh>
    <rPh sb="8" eb="9">
      <t>カカ</t>
    </rPh>
    <rPh sb="10" eb="12">
      <t>シハラ</t>
    </rPh>
    <rPh sb="13" eb="15">
      <t>ジッセキ</t>
    </rPh>
    <rPh sb="16" eb="18">
      <t>カサン</t>
    </rPh>
    <rPh sb="18" eb="21">
      <t>ジッセキガク</t>
    </rPh>
    <rPh sb="22" eb="24">
      <t>チンギン</t>
    </rPh>
    <rPh sb="24" eb="26">
      <t>カイゼン</t>
    </rPh>
    <rPh sb="26" eb="28">
      <t>ヨウケン</t>
    </rPh>
    <rPh sb="28" eb="29">
      <t>ブン</t>
    </rPh>
    <rPh sb="31" eb="33">
      <t>サガク</t>
    </rPh>
    <rPh sb="34" eb="36">
      <t>センエン</t>
    </rPh>
    <rPh sb="36" eb="38">
      <t>ミマン</t>
    </rPh>
    <rPh sb="38" eb="39">
      <t>キ</t>
    </rPh>
    <rPh sb="40" eb="41">
      <t>ス</t>
    </rPh>
    <phoneticPr fontId="6"/>
  </si>
  <si>
    <t>加算Ⅲ</t>
    <rPh sb="0" eb="2">
      <t>カサン</t>
    </rPh>
    <phoneticPr fontId="21"/>
  </si>
  <si>
    <t>給与規程等に
定める等級</t>
    <rPh sb="0" eb="2">
      <t>キュウヨ</t>
    </rPh>
    <rPh sb="2" eb="4">
      <t>キテイ</t>
    </rPh>
    <rPh sb="4" eb="5">
      <t>ナド</t>
    </rPh>
    <rPh sb="7" eb="8">
      <t>サダ</t>
    </rPh>
    <rPh sb="10" eb="12">
      <t>トウキュウ</t>
    </rPh>
    <phoneticPr fontId="6"/>
  </si>
  <si>
    <r>
      <t>人件費の
改定状況部分</t>
    </r>
    <r>
      <rPr>
        <sz val="12"/>
        <rFont val="ＭＳ ゴシック"/>
        <family val="3"/>
        <charset val="128"/>
      </rPr>
      <t>※5</t>
    </r>
    <r>
      <rPr>
        <sz val="14"/>
        <rFont val="ＭＳ ゴシック"/>
        <family val="3"/>
        <charset val="128"/>
      </rPr>
      <t xml:space="preserve">
⑤</t>
    </r>
    <rPh sb="0" eb="3">
      <t>ジンケンヒ</t>
    </rPh>
    <rPh sb="5" eb="7">
      <t>カイテイ</t>
    </rPh>
    <rPh sb="7" eb="9">
      <t>ジョウキョウ</t>
    </rPh>
    <rPh sb="9" eb="11">
      <t>ブブン</t>
    </rPh>
    <phoneticPr fontId="6"/>
  </si>
  <si>
    <t>←【様式６】（３）②賃金改善実績総額と一致</t>
    <rPh sb="16" eb="17">
      <t>ソウ</t>
    </rPh>
    <phoneticPr fontId="6"/>
  </si>
  <si>
    <t>←【様式６】（３）①賃金改善等実績総額と一致</t>
    <rPh sb="20" eb="22">
      <t>イッチ</t>
    </rPh>
    <phoneticPr fontId="6"/>
  </si>
  <si>
    <t>←【様式６】（３）⑩事業主負担増加相当総額</t>
    <phoneticPr fontId="6"/>
  </si>
  <si>
    <t xml:space="preserve">
⑰加算当年度における賃金改善要件分の加算額と支払い実績の差額について</t>
    <phoneticPr fontId="6"/>
  </si>
  <si>
    <t>※２</t>
    <phoneticPr fontId="6"/>
  </si>
  <si>
    <t>加算Ⅰ新規事由がない場合は、前年度からの増減額を記入すること。</t>
    <rPh sb="0" eb="2">
      <t>カサン</t>
    </rPh>
    <rPh sb="3" eb="5">
      <t>シンキ</t>
    </rPh>
    <rPh sb="5" eb="7">
      <t>ジユウ</t>
    </rPh>
    <rPh sb="10" eb="12">
      <t>バアイ</t>
    </rPh>
    <rPh sb="14" eb="17">
      <t>ゼンネンド</t>
    </rPh>
    <rPh sb="20" eb="22">
      <t>ゾウゲン</t>
    </rPh>
    <rPh sb="22" eb="23">
      <t>ガク</t>
    </rPh>
    <rPh sb="24" eb="26">
      <t>キニュウ</t>
    </rPh>
    <phoneticPr fontId="6"/>
  </si>
  <si>
    <t>【令和４年度賃金改善実績報告書】</t>
    <rPh sb="1" eb="3">
      <t>レイワ</t>
    </rPh>
    <rPh sb="4" eb="6">
      <t>ネンド</t>
    </rPh>
    <rPh sb="6" eb="10">
      <t>チンギンカイゼン</t>
    </rPh>
    <rPh sb="10" eb="14">
      <t>ジッセキホウコク</t>
    </rPh>
    <rPh sb="14" eb="15">
      <t>ショ</t>
    </rPh>
    <phoneticPr fontId="6"/>
  </si>
  <si>
    <t>　　加算残額</t>
    <rPh sb="2" eb="4">
      <t>カサン</t>
    </rPh>
    <rPh sb="4" eb="6">
      <t>ザンガク</t>
    </rPh>
    <phoneticPr fontId="6"/>
  </si>
  <si>
    <t>　　加算残額の支払い時期</t>
    <rPh sb="2" eb="4">
      <t>カサン</t>
    </rPh>
    <rPh sb="4" eb="6">
      <t>ザンガク</t>
    </rPh>
    <rPh sb="7" eb="9">
      <t>シハライ</t>
    </rPh>
    <rPh sb="10" eb="12">
      <t>ジキ</t>
    </rPh>
    <phoneticPr fontId="6"/>
  </si>
  <si>
    <t>② 賃金改善実績総額
　　（③－④－⑤－⑥－⑦）</t>
    <rPh sb="2" eb="4">
      <t>チンギン</t>
    </rPh>
    <rPh sb="4" eb="6">
      <t>カイゼン</t>
    </rPh>
    <rPh sb="6" eb="8">
      <t>ジッセキ</t>
    </rPh>
    <rPh sb="8" eb="10">
      <t>ソウガク</t>
    </rPh>
    <phoneticPr fontId="6"/>
  </si>
  <si>
    <t>④ ③のうち、令和３年度の加算残額に係る支払賃金</t>
    <rPh sb="7" eb="9">
      <t>レイワ</t>
    </rPh>
    <rPh sb="10" eb="12">
      <t>ネンド</t>
    </rPh>
    <rPh sb="13" eb="15">
      <t>カサン</t>
    </rPh>
    <rPh sb="15" eb="17">
      <t>ザンガク</t>
    </rPh>
    <rPh sb="18" eb="19">
      <t>カカ</t>
    </rPh>
    <rPh sb="20" eb="24">
      <t>シハライチンギン</t>
    </rPh>
    <phoneticPr fontId="6"/>
  </si>
  <si>
    <t>⑥ ③のうち、加算Ⅲによる賃金改善額</t>
    <rPh sb="7" eb="9">
      <t>カサン</t>
    </rPh>
    <rPh sb="13" eb="15">
      <t>チンギン</t>
    </rPh>
    <rPh sb="15" eb="17">
      <t>カイゼン</t>
    </rPh>
    <rPh sb="17" eb="18">
      <t>ガク</t>
    </rPh>
    <phoneticPr fontId="6"/>
  </si>
  <si>
    <t>⑦ 起点賃金水準（⑧＋⑨）</t>
    <rPh sb="2" eb="4">
      <t>キテン</t>
    </rPh>
    <rPh sb="4" eb="6">
      <t>チンギン</t>
    </rPh>
    <rPh sb="6" eb="8">
      <t>スイジュン</t>
    </rPh>
    <phoneticPr fontId="6"/>
  </si>
  <si>
    <t>⑧ 基準年度の賃金水準
　　（当該年度に係る加算残額を含む）</t>
    <rPh sb="2" eb="4">
      <t>キジュン</t>
    </rPh>
    <rPh sb="4" eb="6">
      <t>ネンド</t>
    </rPh>
    <rPh sb="7" eb="9">
      <t>チンギン</t>
    </rPh>
    <rPh sb="9" eb="11">
      <t>スイジュン</t>
    </rPh>
    <rPh sb="15" eb="17">
      <t>トウガイ</t>
    </rPh>
    <rPh sb="17" eb="19">
      <t>ネンド</t>
    </rPh>
    <rPh sb="20" eb="21">
      <t>カカ</t>
    </rPh>
    <rPh sb="22" eb="24">
      <t>カサン</t>
    </rPh>
    <rPh sb="24" eb="26">
      <t>ザンガク</t>
    </rPh>
    <rPh sb="27" eb="28">
      <t>フク</t>
    </rPh>
    <phoneticPr fontId="6"/>
  </si>
  <si>
    <t>⑨ 基準翌年度から加算当年度までの
　　公定価格における人件費の改定分</t>
    <rPh sb="2" eb="4">
      <t>キジュン</t>
    </rPh>
    <rPh sb="4" eb="7">
      <t>ヨクネンド</t>
    </rPh>
    <rPh sb="9" eb="11">
      <t>カサン</t>
    </rPh>
    <rPh sb="11" eb="14">
      <t>トウネンド</t>
    </rPh>
    <rPh sb="20" eb="22">
      <t>コウテイ</t>
    </rPh>
    <rPh sb="22" eb="24">
      <t>カカク</t>
    </rPh>
    <rPh sb="28" eb="31">
      <t>ジンケンヒ</t>
    </rPh>
    <rPh sb="32" eb="34">
      <t>カイテイ</t>
    </rPh>
    <rPh sb="34" eb="35">
      <t>ブン</t>
    </rPh>
    <phoneticPr fontId="6"/>
  </si>
  <si>
    <t>⑩ 事業主負担増加相当総額</t>
    <rPh sb="2" eb="5">
      <t>ジギョウヌシ</t>
    </rPh>
    <rPh sb="5" eb="7">
      <t>フタン</t>
    </rPh>
    <rPh sb="7" eb="9">
      <t>ゾウカ</t>
    </rPh>
    <rPh sb="9" eb="11">
      <t>ソウトウ</t>
    </rPh>
    <rPh sb="11" eb="13">
      <t>ソウガク</t>
    </rPh>
    <phoneticPr fontId="6"/>
  </si>
  <si>
    <t>⑤ ③のうち、加算Ⅱの新規事由による賃金改善額</t>
    <rPh sb="7" eb="9">
      <t>カサン</t>
    </rPh>
    <rPh sb="11" eb="13">
      <t>シンキ</t>
    </rPh>
    <rPh sb="13" eb="15">
      <t>ジユウ</t>
    </rPh>
    <rPh sb="18" eb="20">
      <t>チンギン</t>
    </rPh>
    <rPh sb="20" eb="22">
      <t>カイゼン</t>
    </rPh>
    <rPh sb="22" eb="23">
      <t>ガク</t>
    </rPh>
    <phoneticPr fontId="6"/>
  </si>
  <si>
    <t>※様式６（５）①を新規事由ありにした場合
別シート「事業者入力」の「新規事由に係る加算率」を入力すると自動入力されます。
【新規事由に係る加算率】
加算Ⅰ総額×新規事由に係る加算率÷加算当年度の基礎分及び賃金改善要件分の加算率</t>
    <rPh sb="1" eb="3">
      <t>ヨウシキ</t>
    </rPh>
    <rPh sb="9" eb="11">
      <t>シンキ</t>
    </rPh>
    <rPh sb="11" eb="13">
      <t>ジユウ</t>
    </rPh>
    <rPh sb="18" eb="20">
      <t>バアイ</t>
    </rPh>
    <rPh sb="34" eb="36">
      <t>シンキ</t>
    </rPh>
    <rPh sb="36" eb="38">
      <t>ジユウ</t>
    </rPh>
    <rPh sb="39" eb="40">
      <t>カカ</t>
    </rPh>
    <rPh sb="41" eb="43">
      <t>カサン</t>
    </rPh>
    <rPh sb="43" eb="44">
      <t>リツ</t>
    </rPh>
    <rPh sb="46" eb="48">
      <t>ニュウリョク</t>
    </rPh>
    <rPh sb="62" eb="64">
      <t>シンキ</t>
    </rPh>
    <rPh sb="64" eb="66">
      <t>ジユウ</t>
    </rPh>
    <rPh sb="67" eb="68">
      <t>カカ</t>
    </rPh>
    <rPh sb="69" eb="71">
      <t>カサン</t>
    </rPh>
    <rPh sb="71" eb="72">
      <t>リツ</t>
    </rPh>
    <rPh sb="74" eb="76">
      <t>カサン</t>
    </rPh>
    <rPh sb="77" eb="79">
      <t>ソウガク</t>
    </rPh>
    <phoneticPr fontId="6"/>
  </si>
  <si>
    <t>【様式６別添１】に入力された値を基に自動入力されます。</t>
    <rPh sb="1" eb="3">
      <t>ヨウシキ</t>
    </rPh>
    <rPh sb="4" eb="6">
      <t>ベッテン</t>
    </rPh>
    <rPh sb="9" eb="11">
      <t>ニュウリョク</t>
    </rPh>
    <rPh sb="14" eb="15">
      <t>アタイ</t>
    </rPh>
    <rPh sb="16" eb="17">
      <t>モト</t>
    </rPh>
    <rPh sb="18" eb="20">
      <t>ジドウ</t>
    </rPh>
    <rPh sb="20" eb="22">
      <t>ニュウリョク</t>
    </rPh>
    <phoneticPr fontId="6"/>
  </si>
  <si>
    <t>【別紙様式６別添２】に入力された数値を基に自動入力されます。</t>
    <rPh sb="1" eb="3">
      <t>ベッシ</t>
    </rPh>
    <rPh sb="3" eb="5">
      <t>ヨウシキ</t>
    </rPh>
    <rPh sb="6" eb="8">
      <t>ベッテン</t>
    </rPh>
    <rPh sb="11" eb="13">
      <t>ニュウリョク</t>
    </rPh>
    <rPh sb="16" eb="18">
      <t>スウチ</t>
    </rPh>
    <rPh sb="19" eb="20">
      <t>モト</t>
    </rPh>
    <rPh sb="21" eb="25">
      <t>ジドウニュウリョク</t>
    </rPh>
    <phoneticPr fontId="6"/>
  </si>
  <si>
    <t>加算当年度（R04）の加算残額に対して加算翌年度に精算済みの部分については支払った給与の項目、未精算の部分については支払う予定の給与の項目を選択し、項目の左に「〇」を入力してください。</t>
    <rPh sb="0" eb="2">
      <t>カサン</t>
    </rPh>
    <rPh sb="2" eb="5">
      <t>トウネンド</t>
    </rPh>
    <rPh sb="11" eb="13">
      <t>カサン</t>
    </rPh>
    <rPh sb="13" eb="15">
      <t>ザンガク</t>
    </rPh>
    <rPh sb="16" eb="17">
      <t>タイ</t>
    </rPh>
    <rPh sb="19" eb="21">
      <t>カサン</t>
    </rPh>
    <rPh sb="21" eb="24">
      <t>ヨクネンド</t>
    </rPh>
    <rPh sb="25" eb="27">
      <t>セイサン</t>
    </rPh>
    <rPh sb="27" eb="28">
      <t>ズ</t>
    </rPh>
    <rPh sb="30" eb="32">
      <t>ブブン</t>
    </rPh>
    <rPh sb="37" eb="39">
      <t>シハラ</t>
    </rPh>
    <rPh sb="41" eb="43">
      <t>キュウヨ</t>
    </rPh>
    <rPh sb="44" eb="46">
      <t>コウモク</t>
    </rPh>
    <rPh sb="47" eb="50">
      <t>ミセイサン</t>
    </rPh>
    <rPh sb="51" eb="53">
      <t>ブブン</t>
    </rPh>
    <rPh sb="58" eb="60">
      <t>シハラ</t>
    </rPh>
    <rPh sb="61" eb="63">
      <t>ヨテイ</t>
    </rPh>
    <rPh sb="64" eb="66">
      <t>キュウヨ</t>
    </rPh>
    <rPh sb="67" eb="69">
      <t>コウモク</t>
    </rPh>
    <rPh sb="70" eb="72">
      <t>センタク</t>
    </rPh>
    <rPh sb="74" eb="76">
      <t>コウモク</t>
    </rPh>
    <rPh sb="77" eb="78">
      <t>ヒダリ</t>
    </rPh>
    <rPh sb="83" eb="85">
      <t>ニュウリョク</t>
    </rPh>
    <phoneticPr fontId="6"/>
  </si>
  <si>
    <t>加算当年度（R04）の加算残額に対して加算翌年度（R05）に精算を行った（行う予定の）場合は、精算方法（対象者の選定、支払い金額の算定）について、精算済みの部分と未精算の部分に分けて入力してください。
（例①：加算Ⅱの対象ではない職員に、勤務成績に応じて理事長が決定した金額を支給した）
（例②：未精算の部分については、給与規程第〇条の規定により、全職員に均等に配分予定）</t>
    <rPh sb="16" eb="17">
      <t>タイ</t>
    </rPh>
    <rPh sb="19" eb="24">
      <t>カサンヨクネンド</t>
    </rPh>
    <rPh sb="30" eb="32">
      <t>セイサン</t>
    </rPh>
    <rPh sb="33" eb="34">
      <t>オコナ</t>
    </rPh>
    <rPh sb="37" eb="38">
      <t>オコナ</t>
    </rPh>
    <rPh sb="39" eb="41">
      <t>ヨテイ</t>
    </rPh>
    <rPh sb="43" eb="45">
      <t>バアイ</t>
    </rPh>
    <rPh sb="47" eb="49">
      <t>セイサン</t>
    </rPh>
    <rPh sb="49" eb="51">
      <t>ホウホウ</t>
    </rPh>
    <rPh sb="52" eb="55">
      <t>タイショウシャ</t>
    </rPh>
    <rPh sb="56" eb="58">
      <t>センテイ</t>
    </rPh>
    <rPh sb="59" eb="61">
      <t>シハラ</t>
    </rPh>
    <rPh sb="62" eb="64">
      <t>キンガク</t>
    </rPh>
    <rPh sb="65" eb="67">
      <t>サンテイ</t>
    </rPh>
    <rPh sb="73" eb="75">
      <t>セイサン</t>
    </rPh>
    <rPh sb="75" eb="76">
      <t>ズ</t>
    </rPh>
    <rPh sb="78" eb="80">
      <t>ブブン</t>
    </rPh>
    <rPh sb="81" eb="84">
      <t>ミセイサン</t>
    </rPh>
    <rPh sb="85" eb="87">
      <t>ブブン</t>
    </rPh>
    <rPh sb="88" eb="89">
      <t>ワ</t>
    </rPh>
    <rPh sb="91" eb="93">
      <t>ニュウリョク</t>
    </rPh>
    <rPh sb="102" eb="103">
      <t>レイ</t>
    </rPh>
    <rPh sb="105" eb="107">
      <t>カサン</t>
    </rPh>
    <rPh sb="109" eb="111">
      <t>タイショウ</t>
    </rPh>
    <rPh sb="115" eb="117">
      <t>ショクイン</t>
    </rPh>
    <rPh sb="119" eb="121">
      <t>キンム</t>
    </rPh>
    <rPh sb="121" eb="123">
      <t>セイセキ</t>
    </rPh>
    <rPh sb="124" eb="125">
      <t>オウ</t>
    </rPh>
    <rPh sb="127" eb="130">
      <t>リジチョウ</t>
    </rPh>
    <rPh sb="131" eb="133">
      <t>ケッテイ</t>
    </rPh>
    <rPh sb="135" eb="137">
      <t>キンガク</t>
    </rPh>
    <rPh sb="138" eb="140">
      <t>シキュウ</t>
    </rPh>
    <rPh sb="148" eb="151">
      <t>ミセイサン</t>
    </rPh>
    <rPh sb="152" eb="154">
      <t>ブブン</t>
    </rPh>
    <rPh sb="174" eb="177">
      <t>ゼンショクイン</t>
    </rPh>
    <rPh sb="178" eb="180">
      <t>キントウ</t>
    </rPh>
    <rPh sb="181" eb="183">
      <t>ハイブン</t>
    </rPh>
    <rPh sb="183" eb="185">
      <t>ヨテイ</t>
    </rPh>
    <phoneticPr fontId="6"/>
  </si>
  <si>
    <t xml:space="preserve"> 【様式６別添１】賃金改善明細（職員別表）</t>
    <rPh sb="2" eb="4">
      <t>ヨウシキ</t>
    </rPh>
    <rPh sb="5" eb="7">
      <t>ベッテン</t>
    </rPh>
    <rPh sb="9" eb="11">
      <t>チンギン</t>
    </rPh>
    <rPh sb="11" eb="13">
      <t>カイゼン</t>
    </rPh>
    <rPh sb="13" eb="15">
      <t>メイサイ</t>
    </rPh>
    <rPh sb="16" eb="18">
      <t>ショクイン</t>
    </rPh>
    <rPh sb="18" eb="19">
      <t>ベツ</t>
    </rPh>
    <rPh sb="19" eb="20">
      <t>ヒョウ</t>
    </rPh>
    <phoneticPr fontId="6"/>
  </si>
  <si>
    <t>⑭ ⑩のうち加算Ⅱの新規事由
　　による賃金改善額</t>
    <rPh sb="6" eb="8">
      <t>カサン</t>
    </rPh>
    <rPh sb="10" eb="12">
      <t>シンキ</t>
    </rPh>
    <rPh sb="12" eb="14">
      <t>ジユウ</t>
    </rPh>
    <rPh sb="20" eb="22">
      <t>チンギン</t>
    </rPh>
    <rPh sb="22" eb="24">
      <t>カイゼン</t>
    </rPh>
    <rPh sb="24" eb="25">
      <t>ガク</t>
    </rPh>
    <phoneticPr fontId="6"/>
  </si>
  <si>
    <t>賃金改善
実績額
⑯
（⑩-⑥-⑪-⑫-⑬-⑭）</t>
    <rPh sb="0" eb="2">
      <t>チンギン</t>
    </rPh>
    <rPh sb="2" eb="4">
      <t>カイゼン</t>
    </rPh>
    <rPh sb="5" eb="7">
      <t>ジッセキ</t>
    </rPh>
    <phoneticPr fontId="6"/>
  </si>
  <si>
    <t>⑯ 賃金改善実績額
　　（⑩－⑥－⑪－⑫-⑬－⑭）</t>
    <rPh sb="2" eb="4">
      <t>チンギン</t>
    </rPh>
    <rPh sb="4" eb="6">
      <t>カイゼン</t>
    </rPh>
    <rPh sb="6" eb="9">
      <t>ジッセキガク</t>
    </rPh>
    <phoneticPr fontId="6"/>
  </si>
  <si>
    <t>①～⑭を入力すると、⑯賃金改善実績額が自動入力されます。</t>
    <rPh sb="11" eb="13">
      <t>チンギン</t>
    </rPh>
    <rPh sb="13" eb="15">
      <t>カイゼン</t>
    </rPh>
    <rPh sb="15" eb="17">
      <t>ジッセキ</t>
    </rPh>
    <rPh sb="17" eb="18">
      <t>ガク</t>
    </rPh>
    <phoneticPr fontId="6"/>
  </si>
  <si>
    <t>【様式６別添２】同一事業者内における拠出実績額・受入実績額一覧表</t>
    <rPh sb="1" eb="3">
      <t>ヨウシキ</t>
    </rPh>
    <rPh sb="4" eb="6">
      <t>ベッテン</t>
    </rPh>
    <rPh sb="8" eb="10">
      <t>ドウイツ</t>
    </rPh>
    <rPh sb="10" eb="13">
      <t>ジギョウシャ</t>
    </rPh>
    <rPh sb="13" eb="14">
      <t>ナイ</t>
    </rPh>
    <rPh sb="18" eb="20">
      <t>キョシュツ</t>
    </rPh>
    <rPh sb="20" eb="23">
      <t>ジッセキガク</t>
    </rPh>
    <rPh sb="24" eb="26">
      <t>ウケイレ</t>
    </rPh>
    <rPh sb="26" eb="29">
      <t>ジッセキガク</t>
    </rPh>
    <rPh sb="29" eb="31">
      <t>イチラン</t>
    </rPh>
    <rPh sb="31" eb="32">
      <t>ヒョウ</t>
    </rPh>
    <phoneticPr fontId="6"/>
  </si>
  <si>
    <t xml:space="preserve"> 【様式８】賃金改善実績報告書（処遇改善等加算Ⅱ）</t>
    <rPh sb="2" eb="4">
      <t>ヨウシキ</t>
    </rPh>
    <rPh sb="6" eb="10">
      <t>チンギンカイゼン</t>
    </rPh>
    <rPh sb="10" eb="12">
      <t>ジッセキ</t>
    </rPh>
    <rPh sb="12" eb="15">
      <t>ホウコクショ</t>
    </rPh>
    <rPh sb="16" eb="18">
      <t>ショグウ</t>
    </rPh>
    <rPh sb="18" eb="20">
      <t>カイゼン</t>
    </rPh>
    <rPh sb="20" eb="21">
      <t>トウ</t>
    </rPh>
    <rPh sb="21" eb="23">
      <t>カサン</t>
    </rPh>
    <phoneticPr fontId="6"/>
  </si>
  <si>
    <t>① 令和３年度の加算残額</t>
    <rPh sb="2" eb="4">
      <t>レイワ</t>
    </rPh>
    <rPh sb="5" eb="7">
      <t>ネンド</t>
    </rPh>
    <rPh sb="8" eb="10">
      <t>カサン</t>
    </rPh>
    <rPh sb="10" eb="12">
      <t>ザンガク</t>
    </rPh>
    <phoneticPr fontId="6"/>
  </si>
  <si>
    <t>② 令和３年度の加算残額に対応した
　　支払い賃金額（法定福利費等の事業
　　主負担増加額を含む）</t>
    <rPh sb="2" eb="4">
      <t>レイワ</t>
    </rPh>
    <rPh sb="5" eb="7">
      <t>ネンド</t>
    </rPh>
    <rPh sb="8" eb="10">
      <t>カサン</t>
    </rPh>
    <rPh sb="10" eb="12">
      <t>ザンガク</t>
    </rPh>
    <rPh sb="13" eb="15">
      <t>タイオウ</t>
    </rPh>
    <rPh sb="20" eb="22">
      <t>シハラ</t>
    </rPh>
    <rPh sb="23" eb="25">
      <t>チンギン</t>
    </rPh>
    <rPh sb="25" eb="26">
      <t>ガク</t>
    </rPh>
    <rPh sb="27" eb="29">
      <t>ホウテイ</t>
    </rPh>
    <rPh sb="29" eb="31">
      <t>フクリ</t>
    </rPh>
    <rPh sb="31" eb="32">
      <t>ヒ</t>
    </rPh>
    <rPh sb="32" eb="33">
      <t>トウ</t>
    </rPh>
    <rPh sb="34" eb="36">
      <t>ジギョウ</t>
    </rPh>
    <rPh sb="39" eb="40">
      <t>シュ</t>
    </rPh>
    <rPh sb="40" eb="42">
      <t>フタン</t>
    </rPh>
    <rPh sb="42" eb="44">
      <t>ゾウカ</t>
    </rPh>
    <rPh sb="44" eb="45">
      <t>ガク</t>
    </rPh>
    <rPh sb="46" eb="47">
      <t>フク</t>
    </rPh>
    <phoneticPr fontId="6"/>
  </si>
  <si>
    <t>　加算残額</t>
    <rPh sb="1" eb="3">
      <t>カサン</t>
    </rPh>
    <rPh sb="3" eb="5">
      <t>ザンガク</t>
    </rPh>
    <phoneticPr fontId="6"/>
  </si>
  <si>
    <t>様式８別添１に入力された値を基に自動入力されます。</t>
    <rPh sb="0" eb="2">
      <t>ヨウシキ</t>
    </rPh>
    <rPh sb="3" eb="5">
      <t>ベッテン</t>
    </rPh>
    <rPh sb="7" eb="9">
      <t>ニュウリョク</t>
    </rPh>
    <rPh sb="12" eb="13">
      <t>アタイ</t>
    </rPh>
    <rPh sb="14" eb="15">
      <t>モト</t>
    </rPh>
    <rPh sb="16" eb="20">
      <t>ジドウニュウリョク</t>
    </rPh>
    <phoneticPr fontId="6"/>
  </si>
  <si>
    <t xml:space="preserve">
※様式８（５）①を新規事由ありにした場合
「加算実績額」＝「特定加算実績額」として自動入力されます。
</t>
    <rPh sb="2" eb="4">
      <t>ヨウシキ</t>
    </rPh>
    <rPh sb="10" eb="12">
      <t>シンキ</t>
    </rPh>
    <rPh sb="12" eb="14">
      <t>ジユウ</t>
    </rPh>
    <rPh sb="19" eb="21">
      <t>バアイ</t>
    </rPh>
    <rPh sb="23" eb="25">
      <t>カサン</t>
    </rPh>
    <rPh sb="25" eb="28">
      <t>ジッセキガク</t>
    </rPh>
    <rPh sb="31" eb="33">
      <t>トクテイ</t>
    </rPh>
    <rPh sb="33" eb="35">
      <t>カサン</t>
    </rPh>
    <rPh sb="35" eb="38">
      <t>ジッセキガク</t>
    </rPh>
    <phoneticPr fontId="6"/>
  </si>
  <si>
    <t>※　別紙様式８別添２の「同一事業者内における拠出実績額・受入実績額一覧表」を添付すること</t>
    <rPh sb="7" eb="9">
      <t>ベッテン</t>
    </rPh>
    <rPh sb="24" eb="26">
      <t>ジッセキ</t>
    </rPh>
    <rPh sb="38" eb="40">
      <t>テンプ</t>
    </rPh>
    <phoneticPr fontId="6"/>
  </si>
  <si>
    <t>※加算Ⅱ新規事由の有無の別により以下により算出すること。
・加算Ⅱ新規事由がある場合：
（２）②－（３）①
・加算Ⅱ新規事由がない場合：
（２）①－｛別紙様式８別添１（６）③＋別紙様式８別添１（７）③｝</t>
    <phoneticPr fontId="6"/>
  </si>
  <si>
    <t>別紙様式８別添１</t>
    <rPh sb="0" eb="2">
      <t>ベッシ</t>
    </rPh>
    <rPh sb="2" eb="4">
      <t>ヨウシキ</t>
    </rPh>
    <rPh sb="5" eb="7">
      <t>ベッテン</t>
    </rPh>
    <phoneticPr fontId="6"/>
  </si>
  <si>
    <t>【様式８別添２】同一事業者内における拠出実績額・受入実績額一覧表</t>
    <rPh sb="1" eb="3">
      <t>ヨウシキ</t>
    </rPh>
    <rPh sb="4" eb="6">
      <t>ベッテン</t>
    </rPh>
    <rPh sb="8" eb="10">
      <t>ドウイツ</t>
    </rPh>
    <rPh sb="10" eb="13">
      <t>ジギョウシャ</t>
    </rPh>
    <rPh sb="13" eb="14">
      <t>ナイ</t>
    </rPh>
    <rPh sb="18" eb="20">
      <t>キョシュツ</t>
    </rPh>
    <rPh sb="20" eb="23">
      <t>ジッセキガク</t>
    </rPh>
    <rPh sb="24" eb="26">
      <t>ウケイレ</t>
    </rPh>
    <rPh sb="26" eb="29">
      <t>ジッセキガク</t>
    </rPh>
    <rPh sb="29" eb="31">
      <t>イチラン</t>
    </rPh>
    <rPh sb="31" eb="32">
      <t>ヒョウ</t>
    </rPh>
    <phoneticPr fontId="6"/>
  </si>
  <si>
    <r>
      <t>別シート「事業者入力」の「加算Ⅲ　加算実績額」を入力すると自動入力されます。加算当年度</t>
    </r>
    <r>
      <rPr>
        <sz val="9"/>
        <color rgb="FFFF0000"/>
        <rFont val="ＭＳ Ｐゴシック"/>
        <family val="3"/>
        <charset val="128"/>
      </rPr>
      <t>（R04）</t>
    </r>
    <r>
      <rPr>
        <sz val="9"/>
        <rFont val="ＭＳ Ｐゴシック"/>
        <family val="3"/>
        <charset val="128"/>
      </rPr>
      <t>の加算実績額について、保育課からの案内を参照し、て入力してください。なお、施設・事業所間で加算額の一部の配分を調整した場合は、別紙様式１０別添２に他施設・事業所への配分等についてを入力してください。</t>
    </r>
    <rPh sb="17" eb="19">
      <t>カサン</t>
    </rPh>
    <rPh sb="19" eb="22">
      <t>ジッセキガク</t>
    </rPh>
    <rPh sb="24" eb="26">
      <t>ニュウリョク</t>
    </rPh>
    <rPh sb="29" eb="31">
      <t>ジドウ</t>
    </rPh>
    <rPh sb="31" eb="33">
      <t>ニュウリョク</t>
    </rPh>
    <rPh sb="40" eb="43">
      <t>トウネンド</t>
    </rPh>
    <rPh sb="49" eb="51">
      <t>カサン</t>
    </rPh>
    <rPh sb="51" eb="54">
      <t>ジッセキガク</t>
    </rPh>
    <rPh sb="59" eb="61">
      <t>ホイク</t>
    </rPh>
    <rPh sb="61" eb="62">
      <t>カ</t>
    </rPh>
    <rPh sb="65" eb="67">
      <t>アンナイ</t>
    </rPh>
    <rPh sb="68" eb="70">
      <t>サンショウ</t>
    </rPh>
    <rPh sb="73" eb="75">
      <t>ニュウリョク</t>
    </rPh>
    <rPh sb="85" eb="87">
      <t>シセツ</t>
    </rPh>
    <rPh sb="88" eb="91">
      <t>ジギョウショ</t>
    </rPh>
    <rPh sb="91" eb="92">
      <t>カン</t>
    </rPh>
    <rPh sb="93" eb="96">
      <t>カサンガク</t>
    </rPh>
    <rPh sb="97" eb="99">
      <t>イチブ</t>
    </rPh>
    <rPh sb="100" eb="102">
      <t>ハイブン</t>
    </rPh>
    <rPh sb="103" eb="105">
      <t>チョウセイ</t>
    </rPh>
    <rPh sb="107" eb="109">
      <t>バアイ</t>
    </rPh>
    <rPh sb="111" eb="113">
      <t>ベッシ</t>
    </rPh>
    <rPh sb="113" eb="115">
      <t>ヨウシキ</t>
    </rPh>
    <rPh sb="117" eb="119">
      <t>ベッテン</t>
    </rPh>
    <rPh sb="138" eb="140">
      <t>ニュウリョク</t>
    </rPh>
    <phoneticPr fontId="6"/>
  </si>
  <si>
    <t>令和４年１０月　～　令和５年３月</t>
    <phoneticPr fontId="26"/>
  </si>
  <si>
    <t>別紙様式８</t>
    <rPh sb="0" eb="2">
      <t>ベッシ</t>
    </rPh>
    <rPh sb="2" eb="4">
      <t>ヨウシキ</t>
    </rPh>
    <phoneticPr fontId="6"/>
  </si>
  <si>
    <t>別紙様式８別添２</t>
    <rPh sb="0" eb="2">
      <t>ベッシ</t>
    </rPh>
    <rPh sb="2" eb="4">
      <t>ヨウシキ</t>
    </rPh>
    <rPh sb="5" eb="7">
      <t>ベッテン</t>
    </rPh>
    <phoneticPr fontId="6"/>
  </si>
  <si>
    <t>⑤ ③のうち、加算Ⅱの新規事由による賃金改善額</t>
    <phoneticPr fontId="6"/>
  </si>
  <si>
    <t>④③のうち、加算前年度の加算Ⅲ残額に係る支払賃金</t>
    <phoneticPr fontId="6"/>
  </si>
  <si>
    <t>④ ③のうち、加算前年度の加算Ⅲ残額に係る支払賃金</t>
    <phoneticPr fontId="6"/>
  </si>
  <si>
    <t>【別紙様式１０別添２】に入力された数値を基に自動入力されます。</t>
    <rPh sb="1" eb="3">
      <t>ベッシ</t>
    </rPh>
    <rPh sb="3" eb="5">
      <t>ヨウシキ</t>
    </rPh>
    <rPh sb="7" eb="9">
      <t>ベッテン</t>
    </rPh>
    <rPh sb="12" eb="14">
      <t>ニュウリョク</t>
    </rPh>
    <rPh sb="17" eb="19">
      <t>スウチ</t>
    </rPh>
    <rPh sb="20" eb="21">
      <t>モト</t>
    </rPh>
    <rPh sb="22" eb="26">
      <t>ジドウニュウリョク</t>
    </rPh>
    <phoneticPr fontId="6"/>
  </si>
  <si>
    <t>加算当年度（R04）の処遇改善等加算Ⅰの加算実績額の総額を保育課からの案内を参照し、入力してください。</t>
    <rPh sb="11" eb="13">
      <t>ショグウ</t>
    </rPh>
    <rPh sb="13" eb="15">
      <t>カイゼン</t>
    </rPh>
    <rPh sb="15" eb="16">
      <t>トウ</t>
    </rPh>
    <rPh sb="16" eb="18">
      <t>カサン</t>
    </rPh>
    <rPh sb="26" eb="28">
      <t>ソウガク</t>
    </rPh>
    <phoneticPr fontId="6"/>
  </si>
  <si>
    <t>加算当年度（R04）の処遇改善等加算Ⅰの加算実績額のうち、賃金改善要件分(賃金改善加算実績額)に係る金額を保育課からの案内を参照し、入力してください。(施設間配分を行う場合は、配分前の金額を入力してください）</t>
    <rPh sb="29" eb="31">
      <t>チンギン</t>
    </rPh>
    <rPh sb="31" eb="33">
      <t>カイゼン</t>
    </rPh>
    <rPh sb="33" eb="35">
      <t>ヨウケン</t>
    </rPh>
    <rPh sb="35" eb="36">
      <t>ブン</t>
    </rPh>
    <rPh sb="37" eb="41">
      <t>チンギンカイゼン</t>
    </rPh>
    <rPh sb="41" eb="43">
      <t>カサン</t>
    </rPh>
    <rPh sb="43" eb="45">
      <t>ジッセキ</t>
    </rPh>
    <rPh sb="45" eb="46">
      <t>ガク</t>
    </rPh>
    <rPh sb="48" eb="49">
      <t>カカ</t>
    </rPh>
    <rPh sb="50" eb="52">
      <t>キンガク</t>
    </rPh>
    <rPh sb="76" eb="78">
      <t>シセツ</t>
    </rPh>
    <rPh sb="78" eb="79">
      <t>アイダ</t>
    </rPh>
    <rPh sb="79" eb="81">
      <t>ハイブン</t>
    </rPh>
    <rPh sb="82" eb="83">
      <t>オコナ</t>
    </rPh>
    <rPh sb="84" eb="86">
      <t>バアイ</t>
    </rPh>
    <rPh sb="88" eb="90">
      <t>ハイブン</t>
    </rPh>
    <rPh sb="90" eb="91">
      <t>マエ</t>
    </rPh>
    <rPh sb="92" eb="94">
      <t>キンガク</t>
    </rPh>
    <rPh sb="95" eb="97">
      <t>ニュウリョク</t>
    </rPh>
    <phoneticPr fontId="6"/>
  </si>
  <si>
    <t>処遇改善等加算Ⅰに関して、新規事由の「あり」「なし」を選択してください。
（処遇改善加算Ⅰ　新規事由ありの場合（次の①から④のいずれかに該当する場合）
①賃金改善要件分に係る加算率が公定価格の改定により増加する場合
※令和４年度は該当なし
②キャリアパス要件を新たに満たした場合（「賃金改善要件分からの2％減」が解除）
※この場合「新規事由に係る加算率」は2％になります。
③平均勤続年数の増加（加算前年度：10年以下→加算当年度：11年以上）により、賃金改善要件分の加算率が増加（6％→7％）する場合
※この場合「新規事由に係る加算率」は1％になります。
④加算当年度から新たに加算Iの賃金改善要件分の適用を受ける場合（加算前年度に加算Iの賃金改善要件分の適用を受けていないが、それ以前に適用を受けたことがある場合も含む）
※この場合「新規事由に係る加算率」は賃金改善要件分の加算率になります。</t>
    <rPh sb="0" eb="2">
      <t>ショグウ</t>
    </rPh>
    <rPh sb="2" eb="4">
      <t>カイゼン</t>
    </rPh>
    <rPh sb="4" eb="5">
      <t>トウ</t>
    </rPh>
    <rPh sb="5" eb="7">
      <t>カサン</t>
    </rPh>
    <rPh sb="9" eb="10">
      <t>カン</t>
    </rPh>
    <rPh sb="13" eb="15">
      <t>シンキ</t>
    </rPh>
    <rPh sb="15" eb="17">
      <t>ジユウ</t>
    </rPh>
    <rPh sb="27" eb="29">
      <t>センタク</t>
    </rPh>
    <rPh sb="57" eb="58">
      <t>ツギ</t>
    </rPh>
    <rPh sb="69" eb="71">
      <t>ガイトウ</t>
    </rPh>
    <rPh sb="73" eb="75">
      <t>バアイ</t>
    </rPh>
    <phoneticPr fontId="6"/>
  </si>
  <si>
    <t>加算当年度（R04）の処遇改善等加算Ⅰの基礎分の加算率を保育課からの案内を参照し、入力してください。</t>
    <rPh sb="11" eb="13">
      <t>ショグウ</t>
    </rPh>
    <rPh sb="13" eb="15">
      <t>カイゼン</t>
    </rPh>
    <rPh sb="15" eb="16">
      <t>トウ</t>
    </rPh>
    <rPh sb="16" eb="18">
      <t>カサン</t>
    </rPh>
    <rPh sb="20" eb="22">
      <t>キソ</t>
    </rPh>
    <rPh sb="22" eb="23">
      <t>ブン</t>
    </rPh>
    <rPh sb="24" eb="26">
      <t>カサン</t>
    </rPh>
    <rPh sb="26" eb="27">
      <t>リツ</t>
    </rPh>
    <rPh sb="28" eb="30">
      <t>ホイク</t>
    </rPh>
    <rPh sb="30" eb="31">
      <t>カ</t>
    </rPh>
    <rPh sb="34" eb="36">
      <t>アンナイ</t>
    </rPh>
    <rPh sb="37" eb="39">
      <t>サンショウ</t>
    </rPh>
    <rPh sb="41" eb="43">
      <t>ニュウリョク</t>
    </rPh>
    <phoneticPr fontId="6"/>
  </si>
  <si>
    <t>加算当年度（R04）の処遇改善等加算Ⅰの賃金改善要件分の加算率を保育課からの案内を参照し、入力してください。</t>
    <rPh sb="11" eb="13">
      <t>ショグウ</t>
    </rPh>
    <rPh sb="13" eb="15">
      <t>カイゼン</t>
    </rPh>
    <rPh sb="15" eb="16">
      <t>トウ</t>
    </rPh>
    <rPh sb="16" eb="18">
      <t>カサン</t>
    </rPh>
    <rPh sb="20" eb="22">
      <t>チンギン</t>
    </rPh>
    <rPh sb="22" eb="24">
      <t>カイゼン</t>
    </rPh>
    <rPh sb="24" eb="26">
      <t>ヨウケン</t>
    </rPh>
    <rPh sb="26" eb="27">
      <t>ブン</t>
    </rPh>
    <rPh sb="28" eb="30">
      <t>カサン</t>
    </rPh>
    <rPh sb="30" eb="31">
      <t>リツ</t>
    </rPh>
    <rPh sb="32" eb="34">
      <t>ホイク</t>
    </rPh>
    <rPh sb="34" eb="35">
      <t>カ</t>
    </rPh>
    <rPh sb="38" eb="40">
      <t>アンナイ</t>
    </rPh>
    <rPh sb="41" eb="43">
      <t>サンショウ</t>
    </rPh>
    <rPh sb="45" eb="47">
      <t>ニュウリョク</t>
    </rPh>
    <phoneticPr fontId="6"/>
  </si>
  <si>
    <t>前年度（令和３年度）の賃金改善額実績報告書を確認して、前年度の処遇改善等加算Ⅰの加算残額を入力してください。</t>
    <rPh sb="0" eb="3">
      <t>ゼンネンド</t>
    </rPh>
    <rPh sb="4" eb="6">
      <t>レイワ</t>
    </rPh>
    <rPh sb="7" eb="9">
      <t>ネンド</t>
    </rPh>
    <rPh sb="27" eb="30">
      <t>ゼンネンド</t>
    </rPh>
    <rPh sb="31" eb="33">
      <t>ショグウ</t>
    </rPh>
    <rPh sb="33" eb="35">
      <t>カイゼン</t>
    </rPh>
    <rPh sb="35" eb="36">
      <t>トウ</t>
    </rPh>
    <rPh sb="36" eb="38">
      <t>カサン</t>
    </rPh>
    <rPh sb="40" eb="42">
      <t>カサン</t>
    </rPh>
    <rPh sb="42" eb="44">
      <t>ザンガク</t>
    </rPh>
    <rPh sb="45" eb="47">
      <t>ニュウリョク</t>
    </rPh>
    <phoneticPr fontId="6"/>
  </si>
  <si>
    <t>加算当年度（R04）の処遇改善等加算Ⅱの加算実績額を保育課からの案内を参照し、入力してください。
(施設間配分を行う場合は、配分前の金額を入力してください）</t>
    <rPh sb="11" eb="13">
      <t>ショグウ</t>
    </rPh>
    <rPh sb="13" eb="15">
      <t>カイゼン</t>
    </rPh>
    <rPh sb="15" eb="16">
      <t>トウ</t>
    </rPh>
    <rPh sb="16" eb="18">
      <t>カサン</t>
    </rPh>
    <phoneticPr fontId="6"/>
  </si>
  <si>
    <t xml:space="preserve">処遇改善等加算Ⅱに関して、新規事由の「あり」「なし」を選択してください。
（処遇改善加算Ⅱ　新規事由ありの場合（次の①から③のいずれかに該当する場合））
①賃金改善に係る算定額（【加算Ⅱ－①】40,000 円・【加算Ⅱ－②】5,000 円）の増
額改定による単価が増加する場合
※令和４年度は該当なし
②基礎職員数に「乗じる割合」（【加算Ⅱ－①】1／3・【加算Ⅱ－②】1／5）の改定に
よる加算Ⅱ算定対象人数が増加する場合
※令和４年度は該当なし
③新たに加算IIの適用を受ける場合
</t>
    <rPh sb="57" eb="58">
      <t>ツギ</t>
    </rPh>
    <rPh sb="69" eb="71">
      <t>ガイトウ</t>
    </rPh>
    <rPh sb="73" eb="75">
      <t>バアイ</t>
    </rPh>
    <phoneticPr fontId="6"/>
  </si>
  <si>
    <t>加算当年度（R04）の処遇改善等加算Ⅱの人数Aの人数を保育課からの案内を参照し、入力してください。</t>
    <rPh sb="20" eb="22">
      <t>ニンズウ</t>
    </rPh>
    <rPh sb="24" eb="26">
      <t>ニンズウ</t>
    </rPh>
    <phoneticPr fontId="6"/>
  </si>
  <si>
    <t>加算当年度（R04）の処遇改善等加算Ⅱの人数Bの人数を保育課からの案内を参照し、入力してください。</t>
    <rPh sb="20" eb="22">
      <t>ニンズウ</t>
    </rPh>
    <rPh sb="24" eb="26">
      <t>ニンズウ</t>
    </rPh>
    <phoneticPr fontId="6"/>
  </si>
  <si>
    <t>前年度（令和３年度）の賃金改善額実績報告書を確認して、前年度の処遇改善等加算Ⅱの加算残額を入力してください。</t>
    <rPh sb="0" eb="3">
      <t>ゼンネンド</t>
    </rPh>
    <rPh sb="4" eb="6">
      <t>レイワ</t>
    </rPh>
    <rPh sb="7" eb="9">
      <t>ネンド</t>
    </rPh>
    <rPh sb="27" eb="30">
      <t>ゼンネンド</t>
    </rPh>
    <rPh sb="31" eb="33">
      <t>ショグウ</t>
    </rPh>
    <rPh sb="33" eb="35">
      <t>カイゼン</t>
    </rPh>
    <rPh sb="35" eb="36">
      <t>トウ</t>
    </rPh>
    <rPh sb="36" eb="38">
      <t>カサン</t>
    </rPh>
    <rPh sb="40" eb="42">
      <t>カサン</t>
    </rPh>
    <rPh sb="42" eb="44">
      <t>ザンガク</t>
    </rPh>
    <rPh sb="45" eb="47">
      <t>ニュウリョク</t>
    </rPh>
    <phoneticPr fontId="6"/>
  </si>
  <si>
    <t>人件費の改定状況部分について改定率を入力してください。
（令和４年度における改定率は「１．２％」であり、あらかじめ入力されています）</t>
    <rPh sb="0" eb="3">
      <t>ジンケンヒ</t>
    </rPh>
    <rPh sb="4" eb="6">
      <t>カイテイ</t>
    </rPh>
    <rPh sb="6" eb="8">
      <t>ジョウキョウ</t>
    </rPh>
    <rPh sb="8" eb="10">
      <t>ブブン</t>
    </rPh>
    <rPh sb="14" eb="16">
      <t>カイテイ</t>
    </rPh>
    <rPh sb="16" eb="17">
      <t>リツ</t>
    </rPh>
    <rPh sb="18" eb="20">
      <t>ニュウリョク</t>
    </rPh>
    <rPh sb="38" eb="40">
      <t>カイテイ</t>
    </rPh>
    <rPh sb="40" eb="41">
      <t>リツ</t>
    </rPh>
    <rPh sb="57" eb="59">
      <t>ニュウリョク</t>
    </rPh>
    <phoneticPr fontId="6"/>
  </si>
  <si>
    <t>基準年度（令和３年度）における社会保険料率を入力してください。
基準年度の社会保険料率＝「加算前々年度における法定福利費等の事業主負担分の総額」÷「加算前々年度における賃金の総額」</t>
    <rPh sb="0" eb="2">
      <t>キジュン</t>
    </rPh>
    <rPh sb="2" eb="4">
      <t>ネンド</t>
    </rPh>
    <rPh sb="5" eb="7">
      <t>レイワ</t>
    </rPh>
    <rPh sb="8" eb="10">
      <t>ネンド</t>
    </rPh>
    <rPh sb="15" eb="17">
      <t>シャカイ</t>
    </rPh>
    <rPh sb="17" eb="20">
      <t>ホケンリョウ</t>
    </rPh>
    <rPh sb="20" eb="21">
      <t>リツ</t>
    </rPh>
    <rPh sb="22" eb="24">
      <t>ニュウリョク</t>
    </rPh>
    <rPh sb="32" eb="34">
      <t>キジュン</t>
    </rPh>
    <rPh sb="34" eb="36">
      <t>ネンド</t>
    </rPh>
    <rPh sb="47" eb="49">
      <t>マエマエ</t>
    </rPh>
    <rPh sb="49" eb="50">
      <t>ドシ</t>
    </rPh>
    <rPh sb="50" eb="51">
      <t>ド</t>
    </rPh>
    <rPh sb="76" eb="78">
      <t>ゼンゼン</t>
    </rPh>
    <phoneticPr fontId="6"/>
  </si>
  <si>
    <t>加算当年度（令和４年度）における社会保険料率を入力してください。
加算当年度の社会保険料率＝「加算前年度における法定福利費等の事業主負担分の総額」÷「加算前年度における賃金の総額」</t>
    <rPh sb="0" eb="2">
      <t>カサン</t>
    </rPh>
    <rPh sb="2" eb="5">
      <t>トウネンド</t>
    </rPh>
    <rPh sb="16" eb="18">
      <t>シャカイ</t>
    </rPh>
    <rPh sb="18" eb="21">
      <t>ホケンリョウ</t>
    </rPh>
    <rPh sb="21" eb="22">
      <t>リツ</t>
    </rPh>
    <rPh sb="23" eb="25">
      <t>ニュウリョク</t>
    </rPh>
    <rPh sb="33" eb="35">
      <t>カサン</t>
    </rPh>
    <rPh sb="35" eb="38">
      <t>トウネンド</t>
    </rPh>
    <rPh sb="39" eb="41">
      <t>シャカイ</t>
    </rPh>
    <rPh sb="41" eb="44">
      <t>ホケンリョウ</t>
    </rPh>
    <rPh sb="44" eb="45">
      <t>リツ</t>
    </rPh>
    <rPh sb="47" eb="49">
      <t>カサン</t>
    </rPh>
    <rPh sb="49" eb="52">
      <t>ゼンネンド</t>
    </rPh>
    <rPh sb="56" eb="58">
      <t>ホウテイ</t>
    </rPh>
    <rPh sb="58" eb="60">
      <t>フクリ</t>
    </rPh>
    <rPh sb="60" eb="61">
      <t>ヒ</t>
    </rPh>
    <rPh sb="61" eb="62">
      <t>トウ</t>
    </rPh>
    <rPh sb="63" eb="66">
      <t>ジギョウヌシ</t>
    </rPh>
    <rPh sb="66" eb="68">
      <t>フタン</t>
    </rPh>
    <rPh sb="68" eb="69">
      <t>ブン</t>
    </rPh>
    <rPh sb="70" eb="72">
      <t>ソウガク</t>
    </rPh>
    <rPh sb="75" eb="77">
      <t>カサン</t>
    </rPh>
    <rPh sb="77" eb="80">
      <t>ゼンネンド</t>
    </rPh>
    <rPh sb="84" eb="86">
      <t>チンギン</t>
    </rPh>
    <rPh sb="87" eb="89">
      <t>ソウガク</t>
    </rPh>
    <phoneticPr fontId="6"/>
  </si>
  <si>
    <t>② 令和３年度の加算残額に対応した
　　支払い賃金額</t>
    <rPh sb="2" eb="4">
      <t>レイワ</t>
    </rPh>
    <rPh sb="5" eb="7">
      <t>ネンド</t>
    </rPh>
    <rPh sb="8" eb="10">
      <t>カサン</t>
    </rPh>
    <rPh sb="10" eb="12">
      <t>ザンガク</t>
    </rPh>
    <rPh sb="13" eb="15">
      <t>タイオウ</t>
    </rPh>
    <rPh sb="20" eb="22">
      <t>シハラ</t>
    </rPh>
    <rPh sb="23" eb="25">
      <t>チンギン</t>
    </rPh>
    <rPh sb="25" eb="26">
      <t>ガク</t>
    </rPh>
    <phoneticPr fontId="6"/>
  </si>
  <si>
    <t>加算前年度（R03）の加算残額に対して精算が十分な場合は「残額なし」、不十分な場合は、金額が自動入力されます。
金額が入力された場合は、一時金等により速やかに精算を行い、精算の状況を踏まえて本報告書を提出してください。</t>
    <rPh sb="0" eb="5">
      <t>カサンゼンネンド</t>
    </rPh>
    <rPh sb="11" eb="13">
      <t>カサン</t>
    </rPh>
    <rPh sb="13" eb="15">
      <t>ザンガク</t>
    </rPh>
    <rPh sb="16" eb="17">
      <t>タイ</t>
    </rPh>
    <rPh sb="19" eb="21">
      <t>セイサン</t>
    </rPh>
    <rPh sb="22" eb="24">
      <t>ジュウブン</t>
    </rPh>
    <rPh sb="25" eb="27">
      <t>バアイ</t>
    </rPh>
    <rPh sb="29" eb="31">
      <t>ザンガク</t>
    </rPh>
    <rPh sb="35" eb="38">
      <t>フジュウブン</t>
    </rPh>
    <rPh sb="39" eb="41">
      <t>バアイ</t>
    </rPh>
    <rPh sb="43" eb="45">
      <t>キンガク</t>
    </rPh>
    <rPh sb="46" eb="48">
      <t>ジドウ</t>
    </rPh>
    <rPh sb="48" eb="50">
      <t>ニュウリョク</t>
    </rPh>
    <rPh sb="56" eb="58">
      <t>キンガク</t>
    </rPh>
    <rPh sb="59" eb="61">
      <t>ニュウリョク</t>
    </rPh>
    <rPh sb="64" eb="66">
      <t>バアイ</t>
    </rPh>
    <rPh sb="68" eb="71">
      <t>イチジキン</t>
    </rPh>
    <rPh sb="71" eb="72">
      <t>トウ</t>
    </rPh>
    <rPh sb="75" eb="76">
      <t>スミ</t>
    </rPh>
    <rPh sb="79" eb="81">
      <t>セイサン</t>
    </rPh>
    <rPh sb="82" eb="83">
      <t>オコナ</t>
    </rPh>
    <rPh sb="85" eb="87">
      <t>セイサン</t>
    </rPh>
    <rPh sb="88" eb="90">
      <t>ジョウキョウ</t>
    </rPh>
    <rPh sb="91" eb="92">
      <t>フ</t>
    </rPh>
    <rPh sb="95" eb="96">
      <t>ホン</t>
    </rPh>
    <rPh sb="96" eb="99">
      <t>ホウコクショ</t>
    </rPh>
    <phoneticPr fontId="6"/>
  </si>
  <si>
    <t>加算前年度（R03）の加算残額に対して精算を行った場合は、精算方法（対象者の選定、支払い金額の算定）について入力してください。
（例：加算Ⅱの対象となっていない職員に、勤務成績に応じて理事長が決定した金額を一時金として支給）</t>
    <rPh sb="16" eb="17">
      <t>タイ</t>
    </rPh>
    <rPh sb="19" eb="21">
      <t>セイサン</t>
    </rPh>
    <rPh sb="22" eb="23">
      <t>オコナ</t>
    </rPh>
    <rPh sb="25" eb="27">
      <t>バアイ</t>
    </rPh>
    <rPh sb="29" eb="31">
      <t>セイサン</t>
    </rPh>
    <rPh sb="31" eb="33">
      <t>ホウホウ</t>
    </rPh>
    <rPh sb="34" eb="37">
      <t>タイショウシャ</t>
    </rPh>
    <rPh sb="38" eb="40">
      <t>センテイ</t>
    </rPh>
    <rPh sb="41" eb="43">
      <t>シハラ</t>
    </rPh>
    <rPh sb="44" eb="46">
      <t>キンガク</t>
    </rPh>
    <rPh sb="47" eb="49">
      <t>サンテイ</t>
    </rPh>
    <rPh sb="54" eb="56">
      <t>ニュウリョク</t>
    </rPh>
    <rPh sb="65" eb="66">
      <t>レイ</t>
    </rPh>
    <rPh sb="67" eb="69">
      <t>カサン</t>
    </rPh>
    <rPh sb="71" eb="73">
      <t>タイショウ</t>
    </rPh>
    <rPh sb="80" eb="82">
      <t>ショクイン</t>
    </rPh>
    <rPh sb="84" eb="86">
      <t>キンム</t>
    </rPh>
    <rPh sb="86" eb="88">
      <t>セイセキ</t>
    </rPh>
    <rPh sb="89" eb="90">
      <t>オウ</t>
    </rPh>
    <rPh sb="92" eb="95">
      <t>リジチョウ</t>
    </rPh>
    <rPh sb="96" eb="98">
      <t>ケッテイ</t>
    </rPh>
    <rPh sb="100" eb="102">
      <t>キンガク</t>
    </rPh>
    <rPh sb="103" eb="106">
      <t>イチジキン</t>
    </rPh>
    <rPh sb="109" eb="111">
      <t>シキュウ</t>
    </rPh>
    <phoneticPr fontId="6"/>
  </si>
  <si>
    <r>
      <rPr>
        <b/>
        <u/>
        <sz val="9"/>
        <rFont val="ＭＳ Ｐゴシック"/>
        <family val="3"/>
        <charset val="128"/>
      </rPr>
      <t>加算Ⅰ新規事由の有無について選択してください。</t>
    </r>
    <r>
      <rPr>
        <sz val="9"/>
        <rFont val="ＭＳ Ｐゴシック"/>
        <family val="3"/>
        <charset val="128"/>
      </rPr>
      <t xml:space="preserve">
（新規事由ありの場合）
① 加算率の改定があった場合（令和４年度は該当なし）
② キャリアパス要件を新たに満たした場合
③ 平均経験年数が11年以上になり、賃金改善要件分の加算率が6％から7％に増加した場合
※ 基礎分の加算率が増加しているだけの場合は、「なし」となります。
④ 新たに賃金改善要件分の適用を受ける場合</t>
    </r>
    <rPh sb="0" eb="2">
      <t>カサン</t>
    </rPh>
    <rPh sb="3" eb="7">
      <t>シンキジユウ</t>
    </rPh>
    <rPh sb="8" eb="10">
      <t>ウム</t>
    </rPh>
    <rPh sb="14" eb="16">
      <t>センタク</t>
    </rPh>
    <rPh sb="25" eb="29">
      <t>シンキジユウ</t>
    </rPh>
    <rPh sb="32" eb="34">
      <t>バアイ</t>
    </rPh>
    <rPh sb="38" eb="40">
      <t>カサン</t>
    </rPh>
    <rPh sb="40" eb="41">
      <t>リツ</t>
    </rPh>
    <rPh sb="42" eb="44">
      <t>カイテイ</t>
    </rPh>
    <rPh sb="48" eb="50">
      <t>バアイ</t>
    </rPh>
    <rPh sb="71" eb="73">
      <t>ヨウケン</t>
    </rPh>
    <rPh sb="74" eb="75">
      <t>アラ</t>
    </rPh>
    <rPh sb="77" eb="78">
      <t>ミ</t>
    </rPh>
    <rPh sb="81" eb="83">
      <t>バアイ</t>
    </rPh>
    <rPh sb="86" eb="88">
      <t>ヘイキン</t>
    </rPh>
    <rPh sb="88" eb="90">
      <t>ケイケン</t>
    </rPh>
    <rPh sb="90" eb="92">
      <t>ネンスウ</t>
    </rPh>
    <rPh sb="95" eb="96">
      <t>ネン</t>
    </rPh>
    <rPh sb="96" eb="98">
      <t>イジョウ</t>
    </rPh>
    <rPh sb="102" eb="104">
      <t>チンギン</t>
    </rPh>
    <rPh sb="104" eb="106">
      <t>カイゼン</t>
    </rPh>
    <rPh sb="106" eb="108">
      <t>ヨウケン</t>
    </rPh>
    <rPh sb="108" eb="109">
      <t>ブン</t>
    </rPh>
    <rPh sb="110" eb="112">
      <t>カサン</t>
    </rPh>
    <rPh sb="112" eb="113">
      <t>リツ</t>
    </rPh>
    <rPh sb="121" eb="123">
      <t>ゾウカ</t>
    </rPh>
    <rPh sb="125" eb="127">
      <t>バアイ</t>
    </rPh>
    <rPh sb="130" eb="132">
      <t>キソ</t>
    </rPh>
    <rPh sb="132" eb="133">
      <t>ブン</t>
    </rPh>
    <rPh sb="134" eb="136">
      <t>カサン</t>
    </rPh>
    <rPh sb="136" eb="137">
      <t>リツ</t>
    </rPh>
    <rPh sb="138" eb="140">
      <t>ゾウカ</t>
    </rPh>
    <rPh sb="147" eb="149">
      <t>バアイ</t>
    </rPh>
    <rPh sb="164" eb="165">
      <t>アラ</t>
    </rPh>
    <rPh sb="167" eb="173">
      <t>チンギンカイゼンヨウケン</t>
    </rPh>
    <rPh sb="173" eb="174">
      <t>ブン</t>
    </rPh>
    <rPh sb="175" eb="177">
      <t>テキヨウ</t>
    </rPh>
    <rPh sb="178" eb="179">
      <t>ウ</t>
    </rPh>
    <rPh sb="181" eb="183">
      <t>バアイ</t>
    </rPh>
    <phoneticPr fontId="6"/>
  </si>
  <si>
    <t>加算当年度（R04）に給与支給のあった全職員の氏名を入力してください。
※ 入力欄が不足する場合は、必要な分だけ行を挿入してください。</t>
    <rPh sb="0" eb="2">
      <t>カサン</t>
    </rPh>
    <rPh sb="2" eb="5">
      <t>トウネンド</t>
    </rPh>
    <rPh sb="11" eb="13">
      <t>キュウヨ</t>
    </rPh>
    <rPh sb="13" eb="15">
      <t>シキュウ</t>
    </rPh>
    <rPh sb="19" eb="22">
      <t>ゼンショクイン</t>
    </rPh>
    <rPh sb="23" eb="25">
      <t>シメイ</t>
    </rPh>
    <rPh sb="26" eb="28">
      <t>ニュウリョク</t>
    </rPh>
    <rPh sb="38" eb="40">
      <t>ニュウリョク</t>
    </rPh>
    <rPh sb="40" eb="41">
      <t>ラン</t>
    </rPh>
    <rPh sb="42" eb="44">
      <t>フソク</t>
    </rPh>
    <rPh sb="46" eb="48">
      <t>バアイ</t>
    </rPh>
    <rPh sb="50" eb="52">
      <t>ヒツヨウ</t>
    </rPh>
    <rPh sb="53" eb="54">
      <t>ブン</t>
    </rPh>
    <rPh sb="56" eb="57">
      <t>ギョウ</t>
    </rPh>
    <rPh sb="58" eb="60">
      <t>ソウニュウ</t>
    </rPh>
    <phoneticPr fontId="6"/>
  </si>
  <si>
    <t>加算当年度（R04）の加算Ⅰ～加算Ⅲにより賃金改善を実施した職員は「〇」、実施していない職員は「×」を選択してください。</t>
    <rPh sb="0" eb="5">
      <t>カサントウネンド</t>
    </rPh>
    <rPh sb="11" eb="13">
      <t>カサン</t>
    </rPh>
    <rPh sb="15" eb="17">
      <t>カサン</t>
    </rPh>
    <rPh sb="21" eb="23">
      <t>チンギン</t>
    </rPh>
    <rPh sb="23" eb="25">
      <t>カイゼン</t>
    </rPh>
    <rPh sb="26" eb="28">
      <t>ジッシ</t>
    </rPh>
    <rPh sb="30" eb="32">
      <t>ショクイン</t>
    </rPh>
    <rPh sb="37" eb="39">
      <t>ジッシ</t>
    </rPh>
    <rPh sb="44" eb="46">
      <t>ショクイン</t>
    </rPh>
    <rPh sb="51" eb="53">
      <t>センタク</t>
    </rPh>
    <phoneticPr fontId="6"/>
  </si>
  <si>
    <t>職員の経験年数については、職種、就労時間、日数にかかわらず、所属する施設・事業所及び他の施設・事業所における勤続年月数を通算した年月数を入力してください。</t>
    <rPh sb="0" eb="2">
      <t>ショクイン</t>
    </rPh>
    <rPh sb="3" eb="5">
      <t>ケイケン</t>
    </rPh>
    <rPh sb="5" eb="7">
      <t>ネンスウ</t>
    </rPh>
    <rPh sb="13" eb="15">
      <t>ショクシュ</t>
    </rPh>
    <rPh sb="16" eb="18">
      <t>シュウロウ</t>
    </rPh>
    <rPh sb="18" eb="20">
      <t>ジカン</t>
    </rPh>
    <rPh sb="21" eb="23">
      <t>ニッスウ</t>
    </rPh>
    <rPh sb="30" eb="32">
      <t>ショゾク</t>
    </rPh>
    <rPh sb="34" eb="36">
      <t>シセツ</t>
    </rPh>
    <rPh sb="37" eb="40">
      <t>ジギョウショ</t>
    </rPh>
    <rPh sb="40" eb="41">
      <t>オヨ</t>
    </rPh>
    <rPh sb="42" eb="43">
      <t>タ</t>
    </rPh>
    <rPh sb="44" eb="46">
      <t>シセツ</t>
    </rPh>
    <rPh sb="47" eb="50">
      <t>ジギョウショ</t>
    </rPh>
    <rPh sb="54" eb="56">
      <t>キンゾク</t>
    </rPh>
    <rPh sb="56" eb="58">
      <t>ネンゲツ</t>
    </rPh>
    <rPh sb="58" eb="59">
      <t>スウ</t>
    </rPh>
    <rPh sb="60" eb="62">
      <t>ツウサン</t>
    </rPh>
    <rPh sb="64" eb="66">
      <t>ネンゲツ</t>
    </rPh>
    <rPh sb="66" eb="67">
      <t>スウ</t>
    </rPh>
    <rPh sb="68" eb="70">
      <t>ニュウリョク</t>
    </rPh>
    <phoneticPr fontId="6"/>
  </si>
  <si>
    <r>
      <t xml:space="preserve">基準年度（R03）の賃金水準を適用した場合の職員の基本給、手当、及び賞与（一時金）の年額を入力してください。①～③を入力すると、④小計が自動入力されます。
（賃金に含まれるものの例）
基本給：常勤職員の基本給（本俸）、非常勤職員の時間給
手当：役職手当、職務手当（加算Ⅱを含む）、資格手当、通勤手当、住居手当、扶養手当等
　　　　（通勤以外の交通費実費、超過勤務手当（残業代）は賃金に含めない。）
賞与（一時金）：賞与、期末手当、勤勉手当、決算一時金、その他の臨時に支払われる賃金
</t>
    </r>
    <r>
      <rPr>
        <b/>
        <u/>
        <sz val="9"/>
        <rFont val="ＭＳ Ｐゴシック"/>
        <family val="3"/>
        <charset val="128"/>
      </rPr>
      <t xml:space="preserve">※ 基準年度においては、加算当年度に在籍する職員が同条件で基準年度に在籍した場合を想定し、基準年度の賃金規定等に定める基本給、手当及び賞与（一時金）を記入してください。
※ 賃金規定等に基本給、手当及び賞与（一時金）の明確な算定方法がない場合には、基準年度の①～③は支払い実績額を記入してください。
</t>
    </r>
    <rPh sb="0" eb="2">
      <t>キジュン</t>
    </rPh>
    <rPh sb="2" eb="4">
      <t>ネンド</t>
    </rPh>
    <rPh sb="10" eb="12">
      <t>チンギン</t>
    </rPh>
    <rPh sb="12" eb="14">
      <t>スイジュン</t>
    </rPh>
    <rPh sb="15" eb="17">
      <t>テキヨウ</t>
    </rPh>
    <rPh sb="19" eb="21">
      <t>バアイ</t>
    </rPh>
    <rPh sb="22" eb="24">
      <t>ショクイン</t>
    </rPh>
    <rPh sb="25" eb="28">
      <t>キホンキュウ</t>
    </rPh>
    <rPh sb="29" eb="31">
      <t>テアテ</t>
    </rPh>
    <rPh sb="32" eb="33">
      <t>オヨ</t>
    </rPh>
    <rPh sb="34" eb="36">
      <t>ショウヨ</t>
    </rPh>
    <rPh sb="37" eb="40">
      <t>イチジキン</t>
    </rPh>
    <rPh sb="42" eb="44">
      <t>ネンガク</t>
    </rPh>
    <rPh sb="45" eb="47">
      <t>ニュウリョク</t>
    </rPh>
    <rPh sb="79" eb="81">
      <t>チンギン</t>
    </rPh>
    <rPh sb="82" eb="83">
      <t>フク</t>
    </rPh>
    <rPh sb="89" eb="90">
      <t>レイ</t>
    </rPh>
    <rPh sb="92" eb="95">
      <t>キホンキュウ</t>
    </rPh>
    <rPh sb="96" eb="98">
      <t>ジョウキン</t>
    </rPh>
    <rPh sb="98" eb="100">
      <t>ショクイン</t>
    </rPh>
    <rPh sb="101" eb="104">
      <t>キホンキュウ</t>
    </rPh>
    <rPh sb="105" eb="107">
      <t>ホンポウ</t>
    </rPh>
    <rPh sb="109" eb="112">
      <t>ヒジョウキン</t>
    </rPh>
    <rPh sb="112" eb="114">
      <t>ショクイン</t>
    </rPh>
    <rPh sb="115" eb="118">
      <t>ジカンキュウ</t>
    </rPh>
    <rPh sb="122" eb="124">
      <t>ヤクショク</t>
    </rPh>
    <rPh sb="124" eb="126">
      <t>テアテ</t>
    </rPh>
    <rPh sb="127" eb="129">
      <t>ショクム</t>
    </rPh>
    <rPh sb="129" eb="131">
      <t>テアテ</t>
    </rPh>
    <rPh sb="132" eb="134">
      <t>カサン</t>
    </rPh>
    <rPh sb="136" eb="137">
      <t>フク</t>
    </rPh>
    <rPh sb="140" eb="142">
      <t>シカク</t>
    </rPh>
    <rPh sb="142" eb="144">
      <t>テアテ</t>
    </rPh>
    <rPh sb="145" eb="147">
      <t>ツウキン</t>
    </rPh>
    <rPh sb="147" eb="149">
      <t>テアテ</t>
    </rPh>
    <rPh sb="150" eb="152">
      <t>ジュウキョ</t>
    </rPh>
    <rPh sb="152" eb="154">
      <t>テアテ</t>
    </rPh>
    <rPh sb="155" eb="159">
      <t>フヨウテアテ</t>
    </rPh>
    <rPh sb="159" eb="160">
      <t>トウ</t>
    </rPh>
    <rPh sb="166" eb="168">
      <t>ツウキン</t>
    </rPh>
    <rPh sb="168" eb="170">
      <t>イガイ</t>
    </rPh>
    <rPh sb="171" eb="174">
      <t>コウツウヒ</t>
    </rPh>
    <rPh sb="174" eb="176">
      <t>ジッピ</t>
    </rPh>
    <rPh sb="177" eb="179">
      <t>チョウカ</t>
    </rPh>
    <rPh sb="179" eb="181">
      <t>キンム</t>
    </rPh>
    <rPh sb="181" eb="183">
      <t>テアテ</t>
    </rPh>
    <rPh sb="184" eb="187">
      <t>ザンギョウダイ</t>
    </rPh>
    <rPh sb="189" eb="191">
      <t>チンギン</t>
    </rPh>
    <rPh sb="192" eb="193">
      <t>フク</t>
    </rPh>
    <rPh sb="202" eb="205">
      <t>イチジキン</t>
    </rPh>
    <rPh sb="207" eb="209">
      <t>ショウヨ</t>
    </rPh>
    <rPh sb="210" eb="212">
      <t>キマツ</t>
    </rPh>
    <rPh sb="212" eb="214">
      <t>テアテ</t>
    </rPh>
    <rPh sb="215" eb="219">
      <t>キンベンテアテ</t>
    </rPh>
    <rPh sb="220" eb="222">
      <t>ケッサン</t>
    </rPh>
    <rPh sb="222" eb="225">
      <t>イチジキン</t>
    </rPh>
    <rPh sb="228" eb="229">
      <t>タ</t>
    </rPh>
    <rPh sb="230" eb="232">
      <t>リンジ</t>
    </rPh>
    <rPh sb="233" eb="235">
      <t>シハラ</t>
    </rPh>
    <rPh sb="238" eb="240">
      <t>チンギン</t>
    </rPh>
    <phoneticPr fontId="6"/>
  </si>
  <si>
    <r>
      <t xml:space="preserve">
別シート「事業者入力」の「処遇改善等加算Ⅰの総額」「基礎分の加算率」「賃金改善要件分の加算率」を入力すると自動入力されます。
＜算式＞（基準年度が令和３年度の場合）
「令和４年度（加算当年度）の加算Ⅰの加算額総額」×「１．２％（令和４年度の公定価格における人勧改定率）」÷「令和４年度（加算当年度）に適用を受けた基礎分及び賃金改善要件分に係る加算率（％）」
</t>
    </r>
    <r>
      <rPr>
        <b/>
        <u/>
        <sz val="9"/>
        <rFont val="ＭＳ Ｐゴシック"/>
        <family val="3"/>
        <charset val="128"/>
      </rPr>
      <t>※ 令和４年度の公定価格における人勧改定率は、基準年度が令和３年の場合、「１．２％」となります。</t>
    </r>
    <r>
      <rPr>
        <sz val="9"/>
        <rFont val="ＭＳ Ｐゴシック"/>
        <family val="3"/>
        <charset val="128"/>
      </rPr>
      <t xml:space="preserve">
</t>
    </r>
    <rPh sb="1" eb="2">
      <t>ベツ</t>
    </rPh>
    <rPh sb="6" eb="8">
      <t>ジギョウ</t>
    </rPh>
    <rPh sb="8" eb="9">
      <t>シャ</t>
    </rPh>
    <rPh sb="9" eb="11">
      <t>ニュウリョク</t>
    </rPh>
    <rPh sb="14" eb="16">
      <t>ショグウ</t>
    </rPh>
    <rPh sb="16" eb="18">
      <t>カイゼン</t>
    </rPh>
    <rPh sb="18" eb="19">
      <t>トウ</t>
    </rPh>
    <rPh sb="19" eb="21">
      <t>カサン</t>
    </rPh>
    <rPh sb="23" eb="25">
      <t>ソウガク</t>
    </rPh>
    <rPh sb="27" eb="29">
      <t>キソ</t>
    </rPh>
    <rPh sb="29" eb="30">
      <t>ブン</t>
    </rPh>
    <rPh sb="31" eb="33">
      <t>カサン</t>
    </rPh>
    <rPh sb="33" eb="34">
      <t>リツ</t>
    </rPh>
    <rPh sb="115" eb="117">
      <t>レイワ</t>
    </rPh>
    <rPh sb="118" eb="120">
      <t>ネンド</t>
    </rPh>
    <rPh sb="121" eb="123">
      <t>コウテイ</t>
    </rPh>
    <rPh sb="123" eb="125">
      <t>カカク</t>
    </rPh>
    <rPh sb="129" eb="131">
      <t>ジンカン</t>
    </rPh>
    <rPh sb="182" eb="184">
      <t>レイワ</t>
    </rPh>
    <rPh sb="185" eb="187">
      <t>ネンド</t>
    </rPh>
    <rPh sb="188" eb="190">
      <t>コウテイ</t>
    </rPh>
    <rPh sb="190" eb="192">
      <t>カカク</t>
    </rPh>
    <rPh sb="196" eb="198">
      <t>ジンカン</t>
    </rPh>
    <rPh sb="198" eb="200">
      <t>カイテイ</t>
    </rPh>
    <rPh sb="200" eb="201">
      <t>リツ</t>
    </rPh>
    <rPh sb="203" eb="205">
      <t>キジュン</t>
    </rPh>
    <rPh sb="205" eb="207">
      <t>ネンド</t>
    </rPh>
    <rPh sb="208" eb="210">
      <t>レイワ</t>
    </rPh>
    <rPh sb="211" eb="212">
      <t>ネン</t>
    </rPh>
    <rPh sb="213" eb="215">
      <t>バアイ</t>
    </rPh>
    <phoneticPr fontId="6"/>
  </si>
  <si>
    <r>
      <t xml:space="preserve">加算当年度（R04）に職員に支給した基本給、手当、及び賞与（一時金）の年額を入力してください。⑦～⑨を入力すると、⑩計が自動入力されます。
（賃金に含まれるものの例）
基本給：常勤職員の基本給（本俸）、非常勤職員の時間給
手当：役職手当、職務手当（加算Ⅱを含む）、資格手当、通勤手当、住居手当、扶養手当等
　　　　（通勤以外の交通費実費、超過勤務手当（残業代）は賃金に含めない。）
賞与（一時金）：賞与、期末手当、勤勉手当、決算一時金、その他の臨時に支払われる賃金
　　　　（加算前年度（R03）の加算残額に対する精算額は、一時金等として取り扱う。）
</t>
    </r>
    <r>
      <rPr>
        <b/>
        <u/>
        <sz val="9"/>
        <rFont val="ＭＳ Ｐゴシック"/>
        <family val="3"/>
        <charset val="128"/>
      </rPr>
      <t>※ 加算前年度及び加算当年度の加算残額について精算を行った場合は、その金額を含めて入力してください。</t>
    </r>
    <rPh sb="0" eb="2">
      <t>カサン</t>
    </rPh>
    <rPh sb="2" eb="3">
      <t>トウ</t>
    </rPh>
    <rPh sb="3" eb="5">
      <t>ネンド</t>
    </rPh>
    <rPh sb="11" eb="13">
      <t>ショクイン</t>
    </rPh>
    <rPh sb="14" eb="16">
      <t>シキュウ</t>
    </rPh>
    <rPh sb="18" eb="21">
      <t>キホンキュウ</t>
    </rPh>
    <rPh sb="22" eb="24">
      <t>テアテ</t>
    </rPh>
    <rPh sb="25" eb="26">
      <t>オヨ</t>
    </rPh>
    <rPh sb="27" eb="29">
      <t>ショウヨ</t>
    </rPh>
    <rPh sb="30" eb="33">
      <t>イチジキン</t>
    </rPh>
    <rPh sb="35" eb="37">
      <t>ネンガク</t>
    </rPh>
    <rPh sb="38" eb="40">
      <t>ニュウリョク</t>
    </rPh>
    <rPh sb="71" eb="73">
      <t>チンギン</t>
    </rPh>
    <rPh sb="74" eb="75">
      <t>フク</t>
    </rPh>
    <rPh sb="81" eb="82">
      <t>レイ</t>
    </rPh>
    <rPh sb="84" eb="87">
      <t>キホンキュウ</t>
    </rPh>
    <rPh sb="88" eb="90">
      <t>ジョウキン</t>
    </rPh>
    <rPh sb="90" eb="92">
      <t>ショクイン</t>
    </rPh>
    <rPh sb="93" eb="96">
      <t>キホンキュウ</t>
    </rPh>
    <rPh sb="97" eb="99">
      <t>ホンポウ</t>
    </rPh>
    <rPh sb="101" eb="104">
      <t>ヒジョウキン</t>
    </rPh>
    <rPh sb="104" eb="106">
      <t>ショクイン</t>
    </rPh>
    <rPh sb="107" eb="110">
      <t>ジカンキュウ</t>
    </rPh>
    <rPh sb="114" eb="116">
      <t>ヤクショク</t>
    </rPh>
    <rPh sb="116" eb="118">
      <t>テアテ</t>
    </rPh>
    <rPh sb="119" eb="123">
      <t>ショクムテアテ</t>
    </rPh>
    <rPh sb="124" eb="126">
      <t>カサン</t>
    </rPh>
    <rPh sb="128" eb="129">
      <t>フク</t>
    </rPh>
    <rPh sb="132" eb="134">
      <t>シカク</t>
    </rPh>
    <rPh sb="134" eb="136">
      <t>テアテ</t>
    </rPh>
    <rPh sb="137" eb="139">
      <t>ツウキン</t>
    </rPh>
    <rPh sb="139" eb="141">
      <t>テアテ</t>
    </rPh>
    <rPh sb="142" eb="144">
      <t>ジュウキョ</t>
    </rPh>
    <rPh sb="144" eb="146">
      <t>テアテ</t>
    </rPh>
    <rPh sb="147" eb="151">
      <t>フヨウテアテ</t>
    </rPh>
    <rPh sb="151" eb="152">
      <t>トウ</t>
    </rPh>
    <rPh sb="158" eb="160">
      <t>ツウキン</t>
    </rPh>
    <rPh sb="160" eb="162">
      <t>イガイ</t>
    </rPh>
    <rPh sb="163" eb="166">
      <t>コウツウヒ</t>
    </rPh>
    <rPh sb="166" eb="168">
      <t>ジッピ</t>
    </rPh>
    <rPh sb="169" eb="171">
      <t>チョウカ</t>
    </rPh>
    <rPh sb="171" eb="173">
      <t>キンム</t>
    </rPh>
    <rPh sb="173" eb="175">
      <t>テアテ</t>
    </rPh>
    <rPh sb="176" eb="179">
      <t>ザンギョウダイ</t>
    </rPh>
    <rPh sb="181" eb="183">
      <t>チンギン</t>
    </rPh>
    <rPh sb="184" eb="185">
      <t>フク</t>
    </rPh>
    <rPh sb="194" eb="197">
      <t>イチジキン</t>
    </rPh>
    <rPh sb="199" eb="201">
      <t>ショウヨ</t>
    </rPh>
    <rPh sb="202" eb="204">
      <t>キマツ</t>
    </rPh>
    <rPh sb="204" eb="206">
      <t>テアテ</t>
    </rPh>
    <rPh sb="207" eb="211">
      <t>キンベンテアテ</t>
    </rPh>
    <rPh sb="212" eb="214">
      <t>ケッサン</t>
    </rPh>
    <rPh sb="214" eb="217">
      <t>イチジキン</t>
    </rPh>
    <rPh sb="220" eb="221">
      <t>タ</t>
    </rPh>
    <rPh sb="222" eb="224">
      <t>リンジ</t>
    </rPh>
    <rPh sb="225" eb="227">
      <t>シハラ</t>
    </rPh>
    <rPh sb="230" eb="232">
      <t>チンギン</t>
    </rPh>
    <rPh sb="238" eb="240">
      <t>カサン</t>
    </rPh>
    <rPh sb="240" eb="243">
      <t>ゼンネンド</t>
    </rPh>
    <rPh sb="249" eb="251">
      <t>カサン</t>
    </rPh>
    <rPh sb="251" eb="253">
      <t>ザンガク</t>
    </rPh>
    <rPh sb="254" eb="255">
      <t>タイ</t>
    </rPh>
    <rPh sb="257" eb="259">
      <t>セイサン</t>
    </rPh>
    <rPh sb="259" eb="260">
      <t>ガク</t>
    </rPh>
    <rPh sb="262" eb="266">
      <t>イチジキントウ</t>
    </rPh>
    <rPh sb="269" eb="270">
      <t>ト</t>
    </rPh>
    <rPh sb="271" eb="272">
      <t>アツカ</t>
    </rPh>
    <rPh sb="278" eb="280">
      <t>カサン</t>
    </rPh>
    <rPh sb="280" eb="283">
      <t>ゼンネンド</t>
    </rPh>
    <rPh sb="283" eb="284">
      <t>オヨ</t>
    </rPh>
    <rPh sb="285" eb="287">
      <t>カサン</t>
    </rPh>
    <rPh sb="287" eb="290">
      <t>トウネンド</t>
    </rPh>
    <rPh sb="291" eb="295">
      <t>カサンザンガク</t>
    </rPh>
    <rPh sb="299" eb="301">
      <t>セイサン</t>
    </rPh>
    <rPh sb="302" eb="303">
      <t>オコナ</t>
    </rPh>
    <rPh sb="305" eb="307">
      <t>バアイ</t>
    </rPh>
    <rPh sb="311" eb="313">
      <t>キンガク</t>
    </rPh>
    <rPh sb="314" eb="315">
      <t>フク</t>
    </rPh>
    <rPh sb="317" eb="319">
      <t>ニュウリョク</t>
    </rPh>
    <phoneticPr fontId="6"/>
  </si>
  <si>
    <t>加算前年度（R03）の加算Ⅰに関する加算残額について精算を行った場合は、その金額を入力してください。</t>
    <rPh sb="0" eb="2">
      <t>カサン</t>
    </rPh>
    <rPh sb="2" eb="5">
      <t>ゼンネンド</t>
    </rPh>
    <rPh sb="11" eb="13">
      <t>カサン</t>
    </rPh>
    <rPh sb="15" eb="16">
      <t>カン</t>
    </rPh>
    <rPh sb="18" eb="22">
      <t>カサンザンガク</t>
    </rPh>
    <rPh sb="26" eb="28">
      <t>セイサン</t>
    </rPh>
    <rPh sb="29" eb="30">
      <t>オコナ</t>
    </rPh>
    <rPh sb="32" eb="34">
      <t>バアイ</t>
    </rPh>
    <rPh sb="38" eb="40">
      <t>キンガク</t>
    </rPh>
    <rPh sb="41" eb="43">
      <t>ニュウリョク</t>
    </rPh>
    <phoneticPr fontId="6"/>
  </si>
  <si>
    <t>加算前年度（R03）の加算Ⅱに関する加算残額について精算を行った場合は、その金額を入力してください。</t>
    <rPh sb="0" eb="2">
      <t>カサン</t>
    </rPh>
    <rPh sb="2" eb="5">
      <t>ゼンネンド</t>
    </rPh>
    <rPh sb="11" eb="13">
      <t>カサン</t>
    </rPh>
    <rPh sb="15" eb="16">
      <t>カン</t>
    </rPh>
    <rPh sb="18" eb="22">
      <t>カサンザンガク</t>
    </rPh>
    <rPh sb="26" eb="28">
      <t>セイサン</t>
    </rPh>
    <rPh sb="29" eb="30">
      <t>オコナ</t>
    </rPh>
    <rPh sb="32" eb="34">
      <t>バアイ</t>
    </rPh>
    <rPh sb="38" eb="40">
      <t>キンガク</t>
    </rPh>
    <rPh sb="41" eb="43">
      <t>ニュウリョク</t>
    </rPh>
    <phoneticPr fontId="6"/>
  </si>
  <si>
    <t>加算当年度（R04）賃金改善要件分と支払い実績の額から自動計算されます。</t>
    <rPh sb="0" eb="2">
      <t>カサン</t>
    </rPh>
    <rPh sb="2" eb="5">
      <t>トウネンド</t>
    </rPh>
    <rPh sb="10" eb="17">
      <t>チンギンカイゼンヨウケンブン</t>
    </rPh>
    <rPh sb="18" eb="20">
      <t>シハラ</t>
    </rPh>
    <rPh sb="21" eb="23">
      <t>ジッセキ</t>
    </rPh>
    <rPh sb="24" eb="25">
      <t>ガク</t>
    </rPh>
    <rPh sb="27" eb="29">
      <t>ジドウ</t>
    </rPh>
    <rPh sb="29" eb="31">
      <t>ケイサン</t>
    </rPh>
    <phoneticPr fontId="6"/>
  </si>
  <si>
    <t>施設・事業所の加算当年度（R04）の加算実績額のうち、他の施設・事業所に拠出（配分）した金額を入力してください。</t>
    <rPh sb="0" eb="2">
      <t>シセツ</t>
    </rPh>
    <rPh sb="3" eb="6">
      <t>ジギョウショ</t>
    </rPh>
    <rPh sb="7" eb="9">
      <t>カサン</t>
    </rPh>
    <rPh sb="9" eb="12">
      <t>トウネンド</t>
    </rPh>
    <rPh sb="18" eb="20">
      <t>カサン</t>
    </rPh>
    <rPh sb="20" eb="23">
      <t>ジッセキガク</t>
    </rPh>
    <rPh sb="27" eb="28">
      <t>タ</t>
    </rPh>
    <rPh sb="29" eb="31">
      <t>シセツ</t>
    </rPh>
    <rPh sb="32" eb="35">
      <t>ジギョウショ</t>
    </rPh>
    <rPh sb="36" eb="38">
      <t>キョシュツ</t>
    </rPh>
    <rPh sb="39" eb="41">
      <t>ハイブン</t>
    </rPh>
    <rPh sb="44" eb="46">
      <t>キンガク</t>
    </rPh>
    <rPh sb="47" eb="49">
      <t>ニュウリョク</t>
    </rPh>
    <phoneticPr fontId="6"/>
  </si>
  <si>
    <t>加算当年度（R04）に他の施設・事業所に拠出（配分）した金額が、基準年度に拠出（配分）した金額を超える場合は、その超えた金額を正（プラス）の値で入力し、下回る場合は、その下回った金額を負（マイナス）の値で入力してください。</t>
    <rPh sb="0" eb="2">
      <t>カサン</t>
    </rPh>
    <rPh sb="2" eb="5">
      <t>トウネンド</t>
    </rPh>
    <rPh sb="20" eb="22">
      <t>キョシュツ</t>
    </rPh>
    <rPh sb="23" eb="25">
      <t>ハイブン</t>
    </rPh>
    <rPh sb="28" eb="30">
      <t>キンガク</t>
    </rPh>
    <rPh sb="32" eb="34">
      <t>キジュン</t>
    </rPh>
    <rPh sb="34" eb="36">
      <t>ネンド</t>
    </rPh>
    <rPh sb="37" eb="39">
      <t>キョシュツ</t>
    </rPh>
    <rPh sb="40" eb="42">
      <t>ハイブン</t>
    </rPh>
    <rPh sb="45" eb="47">
      <t>キンガク</t>
    </rPh>
    <rPh sb="48" eb="49">
      <t>コ</t>
    </rPh>
    <rPh sb="51" eb="53">
      <t>バアイ</t>
    </rPh>
    <rPh sb="57" eb="58">
      <t>コ</t>
    </rPh>
    <rPh sb="60" eb="62">
      <t>キンガク</t>
    </rPh>
    <rPh sb="63" eb="64">
      <t>セイ</t>
    </rPh>
    <rPh sb="70" eb="71">
      <t>アタイ</t>
    </rPh>
    <rPh sb="72" eb="74">
      <t>ニュウリョク</t>
    </rPh>
    <rPh sb="76" eb="78">
      <t>シタマワ</t>
    </rPh>
    <rPh sb="79" eb="81">
      <t>バアイ</t>
    </rPh>
    <rPh sb="85" eb="87">
      <t>シタマワ</t>
    </rPh>
    <rPh sb="89" eb="91">
      <t>キンガク</t>
    </rPh>
    <rPh sb="92" eb="93">
      <t>フ</t>
    </rPh>
    <rPh sb="100" eb="101">
      <t>アタイ</t>
    </rPh>
    <rPh sb="102" eb="104">
      <t>ニュウリョク</t>
    </rPh>
    <phoneticPr fontId="6"/>
  </si>
  <si>
    <t>加算当年度（R04）に他の施設・事業所から受け入れた金額が、基準年度に受け入れた金額を超える場合は、その超えた金額を正（プラス）の値で入力し、下回る場合は、その下回った金額を負（マイナス）の値で入力してください。</t>
    <phoneticPr fontId="6"/>
  </si>
  <si>
    <t>加算前年度（R03）の加算残額を精算した場合は、【様式６別添１】賃金改善明細書（職員別）⑫を入力すると「令和３年度の加算残額に対応した支払い賃金額」が自動入力されます。また、法定福利費等の事業主負担増加額を入力してください。</t>
    <rPh sb="32" eb="36">
      <t>チンギンカイゼン</t>
    </rPh>
    <rPh sb="36" eb="39">
      <t>メイサイショ</t>
    </rPh>
    <rPh sb="40" eb="42">
      <t>ショクイン</t>
    </rPh>
    <rPh sb="42" eb="43">
      <t>ベツ</t>
    </rPh>
    <phoneticPr fontId="6"/>
  </si>
  <si>
    <t>加算前年度（R03）の加算残額に対して精算を行った場合は、精算方法（対象者の選定、支払い金額の算定）について入力してください。
（例：加算Ⅱの対象職員に、勤務成績に応じて理事長が決定した金額を一時金として支給）</t>
    <rPh sb="16" eb="17">
      <t>タイ</t>
    </rPh>
    <rPh sb="19" eb="21">
      <t>セイサン</t>
    </rPh>
    <rPh sb="22" eb="23">
      <t>オコナ</t>
    </rPh>
    <rPh sb="25" eb="27">
      <t>バアイ</t>
    </rPh>
    <rPh sb="29" eb="31">
      <t>セイサン</t>
    </rPh>
    <rPh sb="31" eb="33">
      <t>ホウホウ</t>
    </rPh>
    <rPh sb="34" eb="37">
      <t>タイショウシャ</t>
    </rPh>
    <rPh sb="38" eb="40">
      <t>センテイ</t>
    </rPh>
    <rPh sb="41" eb="43">
      <t>シハラ</t>
    </rPh>
    <rPh sb="44" eb="46">
      <t>キンガク</t>
    </rPh>
    <rPh sb="47" eb="49">
      <t>サンテイ</t>
    </rPh>
    <rPh sb="54" eb="56">
      <t>ニュウリョク</t>
    </rPh>
    <rPh sb="65" eb="66">
      <t>レイ</t>
    </rPh>
    <rPh sb="67" eb="69">
      <t>カサン</t>
    </rPh>
    <rPh sb="71" eb="73">
      <t>タイショウ</t>
    </rPh>
    <rPh sb="73" eb="75">
      <t>ショクイン</t>
    </rPh>
    <rPh sb="77" eb="79">
      <t>キンム</t>
    </rPh>
    <rPh sb="79" eb="81">
      <t>セイセキ</t>
    </rPh>
    <rPh sb="82" eb="83">
      <t>オウ</t>
    </rPh>
    <rPh sb="85" eb="88">
      <t>リジチョウ</t>
    </rPh>
    <rPh sb="89" eb="91">
      <t>ケッテイ</t>
    </rPh>
    <rPh sb="93" eb="95">
      <t>キンガク</t>
    </rPh>
    <rPh sb="96" eb="99">
      <t>イチジキン</t>
    </rPh>
    <rPh sb="102" eb="104">
      <t>シキュウ</t>
    </rPh>
    <phoneticPr fontId="6"/>
  </si>
  <si>
    <t xml:space="preserve">加算当年度（R04）に加算Ⅱの対象となった副主任保育士等、職務分野別リーダー等、及び園長以外の管理職に対して、加算当年度に加算Ⅱにより支給した役職手当、職務手当など職位、職責又は職務内容等に応じて、決まって毎月支払われた手当又は基本給（基準翌年度から加算当年度までの公定価格における人件費の改定分による賃金改善額を含む。）の合計が自動入力されます。
</t>
    <rPh sb="55" eb="60">
      <t>カサントウネンド</t>
    </rPh>
    <rPh sb="157" eb="158">
      <t>フク</t>
    </rPh>
    <rPh sb="165" eb="167">
      <t>ジドウ</t>
    </rPh>
    <rPh sb="167" eb="169">
      <t>ニュウリョク</t>
    </rPh>
    <phoneticPr fontId="6"/>
  </si>
  <si>
    <t>③のうち加算前年度（R03）の加算残額に係る精算額が、【様式６別添１】賃金改善明細書（職員別）⑫に入力されると自動入力されます。</t>
    <rPh sb="4" eb="6">
      <t>カサン</t>
    </rPh>
    <rPh sb="6" eb="9">
      <t>ゼンネンド</t>
    </rPh>
    <rPh sb="15" eb="17">
      <t>カサン</t>
    </rPh>
    <rPh sb="17" eb="19">
      <t>ザンガク</t>
    </rPh>
    <rPh sb="20" eb="21">
      <t>カカ</t>
    </rPh>
    <rPh sb="22" eb="24">
      <t>セイサン</t>
    </rPh>
    <rPh sb="24" eb="25">
      <t>ガク</t>
    </rPh>
    <rPh sb="28" eb="30">
      <t>ヨウシキ</t>
    </rPh>
    <rPh sb="31" eb="33">
      <t>ベッテン</t>
    </rPh>
    <rPh sb="35" eb="37">
      <t>チンギン</t>
    </rPh>
    <rPh sb="37" eb="39">
      <t>カイゼン</t>
    </rPh>
    <rPh sb="39" eb="42">
      <t>メイサイショ</t>
    </rPh>
    <rPh sb="43" eb="45">
      <t>ショクイン</t>
    </rPh>
    <rPh sb="45" eb="46">
      <t>ベツ</t>
    </rPh>
    <rPh sb="49" eb="51">
      <t>ニュウリョク</t>
    </rPh>
    <rPh sb="55" eb="57">
      <t>ジドウ</t>
    </rPh>
    <rPh sb="57" eb="59">
      <t>ニュウリョク</t>
    </rPh>
    <phoneticPr fontId="6"/>
  </si>
  <si>
    <t>加算当年度（R04）に加算Ⅱの対象となった副主任保育士等、職務分野別リーダー等、及び園長以外の管理職を基準年度の給与規程等に適用した場合に、加算Ⅱによる役職手当、職務手当など職位、職責又は職務内容等に応じて、決まって毎月支払われる手当又は基本給の合計を記入してください。</t>
    <rPh sb="0" eb="2">
      <t>カサン</t>
    </rPh>
    <rPh sb="2" eb="5">
      <t>トウネンド</t>
    </rPh>
    <rPh sb="11" eb="13">
      <t>カサン</t>
    </rPh>
    <rPh sb="15" eb="17">
      <t>タイショウ</t>
    </rPh>
    <rPh sb="21" eb="24">
      <t>フクシュニン</t>
    </rPh>
    <rPh sb="24" eb="27">
      <t>ホイクシ</t>
    </rPh>
    <rPh sb="27" eb="28">
      <t>トウ</t>
    </rPh>
    <rPh sb="29" eb="34">
      <t>ショクムブンヤベツ</t>
    </rPh>
    <rPh sb="38" eb="39">
      <t>トウ</t>
    </rPh>
    <rPh sb="40" eb="41">
      <t>オヨ</t>
    </rPh>
    <rPh sb="42" eb="44">
      <t>エンチョウ</t>
    </rPh>
    <rPh sb="44" eb="46">
      <t>イガイ</t>
    </rPh>
    <rPh sb="47" eb="49">
      <t>カンリ</t>
    </rPh>
    <rPh sb="49" eb="50">
      <t>ショク</t>
    </rPh>
    <rPh sb="51" eb="53">
      <t>キジュン</t>
    </rPh>
    <rPh sb="53" eb="55">
      <t>ネンド</t>
    </rPh>
    <rPh sb="56" eb="58">
      <t>キュウヨ</t>
    </rPh>
    <rPh sb="58" eb="60">
      <t>キテイ</t>
    </rPh>
    <rPh sb="60" eb="61">
      <t>トウ</t>
    </rPh>
    <rPh sb="62" eb="64">
      <t>テキヨウ</t>
    </rPh>
    <rPh sb="66" eb="68">
      <t>バアイ</t>
    </rPh>
    <rPh sb="70" eb="72">
      <t>カサン</t>
    </rPh>
    <rPh sb="76" eb="78">
      <t>ヤクショク</t>
    </rPh>
    <rPh sb="78" eb="80">
      <t>テアテ</t>
    </rPh>
    <rPh sb="81" eb="83">
      <t>ショクム</t>
    </rPh>
    <rPh sb="83" eb="85">
      <t>テアテ</t>
    </rPh>
    <rPh sb="87" eb="89">
      <t>ショクイ</t>
    </rPh>
    <rPh sb="90" eb="92">
      <t>ショクセキ</t>
    </rPh>
    <rPh sb="92" eb="93">
      <t>マタ</t>
    </rPh>
    <rPh sb="94" eb="96">
      <t>ショクム</t>
    </rPh>
    <rPh sb="96" eb="98">
      <t>ナイヨウ</t>
    </rPh>
    <rPh sb="98" eb="99">
      <t>トウ</t>
    </rPh>
    <rPh sb="100" eb="101">
      <t>オウ</t>
    </rPh>
    <rPh sb="104" eb="105">
      <t>キ</t>
    </rPh>
    <rPh sb="108" eb="110">
      <t>マイツキ</t>
    </rPh>
    <rPh sb="110" eb="112">
      <t>シハラ</t>
    </rPh>
    <rPh sb="115" eb="117">
      <t>テアテ</t>
    </rPh>
    <rPh sb="117" eb="118">
      <t>マタ</t>
    </rPh>
    <rPh sb="119" eb="122">
      <t>キホンキュウ</t>
    </rPh>
    <rPh sb="123" eb="125">
      <t>ゴウケイ</t>
    </rPh>
    <rPh sb="126" eb="128">
      <t>キニュウ</t>
    </rPh>
    <phoneticPr fontId="6"/>
  </si>
  <si>
    <t>基準翌年度から加算当年度（R04）までの公定価格における人件費の改定分による賃金改善額（役職手当、職務手当など職位、職責又は職務内容等に応じて決まって毎月支払われる手当又は基本給に限る。）のうち、加算当年度に加算Ⅱの対象となった副主任保育士等、職務分野別リーダー等、及び園長以外の管理職に係る部分を合算して得た額を入力してください。</t>
    <rPh sb="38" eb="40">
      <t>チンギン</t>
    </rPh>
    <rPh sb="40" eb="42">
      <t>カイゼン</t>
    </rPh>
    <rPh sb="42" eb="43">
      <t>ガク</t>
    </rPh>
    <rPh sb="98" eb="100">
      <t>カサン</t>
    </rPh>
    <rPh sb="100" eb="103">
      <t>トウネンド</t>
    </rPh>
    <rPh sb="104" eb="106">
      <t>カサン</t>
    </rPh>
    <rPh sb="108" eb="110">
      <t>タイショウ</t>
    </rPh>
    <rPh sb="144" eb="145">
      <t>カカ</t>
    </rPh>
    <rPh sb="146" eb="148">
      <t>ブブン</t>
    </rPh>
    <rPh sb="149" eb="151">
      <t>ガッサン</t>
    </rPh>
    <rPh sb="153" eb="154">
      <t>エ</t>
    </rPh>
    <rPh sb="155" eb="156">
      <t>ガク</t>
    </rPh>
    <rPh sb="157" eb="159">
      <t>ニュウリョク</t>
    </rPh>
    <phoneticPr fontId="6"/>
  </si>
  <si>
    <t>新規事由ありの場合のみ、基準年度に加算Ⅱの対象で、かつ加算当年度（R04）に加算Ⅱの対象外となった職員の基準年度における賃金改善額を入力してください。
※ 令和４年度は公定価格の改定による新規事由がないため、該当なし。</t>
    <rPh sb="12" eb="14">
      <t>キジュン</t>
    </rPh>
    <rPh sb="14" eb="16">
      <t>ネンド</t>
    </rPh>
    <rPh sb="17" eb="19">
      <t>カサン</t>
    </rPh>
    <rPh sb="21" eb="23">
      <t>タイショウ</t>
    </rPh>
    <rPh sb="27" eb="29">
      <t>カサン</t>
    </rPh>
    <rPh sb="29" eb="32">
      <t>トウネンド</t>
    </rPh>
    <rPh sb="38" eb="40">
      <t>カサン</t>
    </rPh>
    <rPh sb="42" eb="45">
      <t>タイショウガイ</t>
    </rPh>
    <rPh sb="49" eb="51">
      <t>ショクイン</t>
    </rPh>
    <rPh sb="52" eb="54">
      <t>キジュン</t>
    </rPh>
    <rPh sb="54" eb="56">
      <t>ネンド</t>
    </rPh>
    <rPh sb="60" eb="62">
      <t>チンギン</t>
    </rPh>
    <rPh sb="62" eb="64">
      <t>カイゼン</t>
    </rPh>
    <rPh sb="64" eb="65">
      <t>ガク</t>
    </rPh>
    <rPh sb="66" eb="68">
      <t>ニュウリョク</t>
    </rPh>
    <rPh sb="84" eb="86">
      <t>コウテイ</t>
    </rPh>
    <rPh sb="86" eb="88">
      <t>カカク</t>
    </rPh>
    <rPh sb="89" eb="91">
      <t>カイテイ</t>
    </rPh>
    <rPh sb="94" eb="96">
      <t>シンキ</t>
    </rPh>
    <rPh sb="96" eb="98">
      <t>ジユウ</t>
    </rPh>
    <rPh sb="104" eb="106">
      <t>ガイトウ</t>
    </rPh>
    <phoneticPr fontId="6"/>
  </si>
  <si>
    <t>加算Ⅱ新規事由の有無について選択してください。
（新規事由ありの場合）
① 単価、又は基礎職員数に乗じる割合の改定があった場合（令和４年度は該当なし）
※ 法定福利費等の事業主負担分の算定額のみの改定は該当しない。
② 加算当年度（R04）から新たに加算Ⅱの適用を受けた場合
③ 加算前年度（R03）に加算Ⅱの適用を受けていないが、それ以前に適用を受けたことがある場合</t>
    <rPh sb="0" eb="2">
      <t>カサン</t>
    </rPh>
    <rPh sb="3" eb="7">
      <t>シンキジユウ</t>
    </rPh>
    <rPh sb="8" eb="10">
      <t>ウム</t>
    </rPh>
    <rPh sb="14" eb="16">
      <t>センタク</t>
    </rPh>
    <rPh sb="25" eb="29">
      <t>シンキジユウ</t>
    </rPh>
    <rPh sb="32" eb="34">
      <t>バアイ</t>
    </rPh>
    <rPh sb="38" eb="40">
      <t>タンカ</t>
    </rPh>
    <rPh sb="41" eb="42">
      <t>マタ</t>
    </rPh>
    <rPh sb="43" eb="45">
      <t>キソ</t>
    </rPh>
    <rPh sb="45" eb="47">
      <t>ショクイン</t>
    </rPh>
    <rPh sb="47" eb="48">
      <t>スウ</t>
    </rPh>
    <rPh sb="49" eb="50">
      <t>ジョウ</t>
    </rPh>
    <rPh sb="52" eb="54">
      <t>ワリアイ</t>
    </rPh>
    <rPh sb="55" eb="57">
      <t>カイテイ</t>
    </rPh>
    <rPh sb="61" eb="63">
      <t>バアイ</t>
    </rPh>
    <rPh sb="78" eb="84">
      <t>ホウテイフクリヒトウ</t>
    </rPh>
    <rPh sb="85" eb="91">
      <t>ジギョウヌシフタンブン</t>
    </rPh>
    <rPh sb="92" eb="94">
      <t>サンテイ</t>
    </rPh>
    <rPh sb="94" eb="95">
      <t>ガク</t>
    </rPh>
    <rPh sb="98" eb="100">
      <t>カイテイ</t>
    </rPh>
    <rPh sb="101" eb="103">
      <t>ガイトウ</t>
    </rPh>
    <rPh sb="110" eb="112">
      <t>カサン</t>
    </rPh>
    <rPh sb="112" eb="115">
      <t>トウネンド</t>
    </rPh>
    <rPh sb="122" eb="123">
      <t>アラ</t>
    </rPh>
    <rPh sb="125" eb="127">
      <t>カサン</t>
    </rPh>
    <rPh sb="129" eb="131">
      <t>テキヨウ</t>
    </rPh>
    <rPh sb="132" eb="133">
      <t>ウ</t>
    </rPh>
    <rPh sb="135" eb="137">
      <t>バアイ</t>
    </rPh>
    <rPh sb="140" eb="142">
      <t>カサン</t>
    </rPh>
    <rPh sb="142" eb="145">
      <t>ゼンネンド</t>
    </rPh>
    <rPh sb="151" eb="153">
      <t>カサン</t>
    </rPh>
    <rPh sb="155" eb="157">
      <t>テキヨウ</t>
    </rPh>
    <rPh sb="158" eb="159">
      <t>ウ</t>
    </rPh>
    <rPh sb="168" eb="170">
      <t>イゼン</t>
    </rPh>
    <rPh sb="171" eb="173">
      <t>テキヨウ</t>
    </rPh>
    <rPh sb="174" eb="175">
      <t>ウ</t>
    </rPh>
    <rPh sb="182" eb="184">
      <t>バアイ</t>
    </rPh>
    <phoneticPr fontId="6"/>
  </si>
  <si>
    <t>加算実績額と賃金改善に要した費用の総額との差額（加算残額）がある場合は、精算を行う時期を入力してください。（例：２０２３年９月賞与と同時）</t>
    <rPh sb="0" eb="2">
      <t>カサン</t>
    </rPh>
    <rPh sb="2" eb="5">
      <t>ジッセキガク</t>
    </rPh>
    <rPh sb="6" eb="8">
      <t>チンギン</t>
    </rPh>
    <rPh sb="8" eb="10">
      <t>カイゼン</t>
    </rPh>
    <rPh sb="11" eb="12">
      <t>ヨウ</t>
    </rPh>
    <rPh sb="14" eb="16">
      <t>ヒヨウ</t>
    </rPh>
    <rPh sb="17" eb="19">
      <t>ソウガク</t>
    </rPh>
    <rPh sb="21" eb="23">
      <t>サガク</t>
    </rPh>
    <rPh sb="24" eb="26">
      <t>カサン</t>
    </rPh>
    <rPh sb="26" eb="28">
      <t>ザンガク</t>
    </rPh>
    <rPh sb="32" eb="34">
      <t>バアイ</t>
    </rPh>
    <rPh sb="36" eb="38">
      <t>セイサン</t>
    </rPh>
    <rPh sb="39" eb="40">
      <t>オコナ</t>
    </rPh>
    <rPh sb="41" eb="43">
      <t>ジキ</t>
    </rPh>
    <rPh sb="44" eb="46">
      <t>ニュウリョク</t>
    </rPh>
    <rPh sb="54" eb="55">
      <t>レイ</t>
    </rPh>
    <rPh sb="60" eb="61">
      <t>ネン</t>
    </rPh>
    <rPh sb="62" eb="63">
      <t>ガツ</t>
    </rPh>
    <rPh sb="63" eb="65">
      <t>ショウヨ</t>
    </rPh>
    <rPh sb="66" eb="68">
      <t>ドウジ</t>
    </rPh>
    <phoneticPr fontId="6"/>
  </si>
  <si>
    <t>加算当年度（R04）に他の施設・事業所から受け入れた金額が、基準年度に受け入れた金額を超える場合は、その超えた金額を正（プラス）の値で入力し、下回る場合は、その下回った金額を負（マイナス）の値で入力してください。</t>
    <phoneticPr fontId="6"/>
  </si>
  <si>
    <t>加算を受けて賃金改善を実施した期間を入力してください。
処遇改善等加算Ⅲが公定価格の加算に位置付けられた令和４年１０月から当該年度終了までの期間があらかじめ入力されています。</t>
    <rPh sb="0" eb="2">
      <t>カサン</t>
    </rPh>
    <rPh sb="3" eb="4">
      <t>ウ</t>
    </rPh>
    <rPh sb="6" eb="8">
      <t>チンギン</t>
    </rPh>
    <rPh sb="8" eb="10">
      <t>カイゼン</t>
    </rPh>
    <rPh sb="11" eb="13">
      <t>ジッシ</t>
    </rPh>
    <rPh sb="15" eb="17">
      <t>キカン</t>
    </rPh>
    <rPh sb="18" eb="20">
      <t>ニュウリョク</t>
    </rPh>
    <rPh sb="28" eb="30">
      <t>ショグウ</t>
    </rPh>
    <rPh sb="30" eb="32">
      <t>カイゼン</t>
    </rPh>
    <rPh sb="32" eb="33">
      <t>トウ</t>
    </rPh>
    <rPh sb="33" eb="35">
      <t>カサン</t>
    </rPh>
    <rPh sb="37" eb="39">
      <t>コウテイ</t>
    </rPh>
    <rPh sb="39" eb="41">
      <t>カカク</t>
    </rPh>
    <rPh sb="42" eb="44">
      <t>カサン</t>
    </rPh>
    <rPh sb="45" eb="48">
      <t>イチヅ</t>
    </rPh>
    <rPh sb="52" eb="54">
      <t>レイワ</t>
    </rPh>
    <rPh sb="55" eb="56">
      <t>ネン</t>
    </rPh>
    <rPh sb="58" eb="59">
      <t>ガツ</t>
    </rPh>
    <rPh sb="61" eb="63">
      <t>トウガイ</t>
    </rPh>
    <rPh sb="63" eb="65">
      <t>ネンド</t>
    </rPh>
    <rPh sb="65" eb="67">
      <t>シュウリョウ</t>
    </rPh>
    <rPh sb="70" eb="72">
      <t>キカン</t>
    </rPh>
    <rPh sb="78" eb="80">
      <t>ニュウリョク</t>
    </rPh>
    <phoneticPr fontId="6"/>
  </si>
  <si>
    <t>令和４年度賃金改善実績報告書（処遇改善等加算Ⅲ）</t>
    <rPh sb="0" eb="2">
      <t>レイワ</t>
    </rPh>
    <rPh sb="3" eb="5">
      <t>ネンド</t>
    </rPh>
    <rPh sb="5" eb="7">
      <t>チンギン</t>
    </rPh>
    <rPh sb="7" eb="9">
      <t>カイゼン</t>
    </rPh>
    <rPh sb="9" eb="11">
      <t>ジッセキ</t>
    </rPh>
    <rPh sb="11" eb="14">
      <t>ホウコクショ</t>
    </rPh>
    <rPh sb="15" eb="17">
      <t>ショグウ</t>
    </rPh>
    <rPh sb="17" eb="19">
      <t>カイゼン</t>
    </rPh>
    <rPh sb="19" eb="20">
      <t>トウ</t>
    </rPh>
    <rPh sb="20" eb="22">
      <t>カサン</t>
    </rPh>
    <phoneticPr fontId="6"/>
  </si>
  <si>
    <t>【様式１０別添１】加算Ⅲによる賃金改善額で入力された値をもとに自動入力されます。</t>
    <rPh sb="1" eb="3">
      <t>ヨウシキ</t>
    </rPh>
    <rPh sb="5" eb="7">
      <t>ベッテン</t>
    </rPh>
    <rPh sb="9" eb="11">
      <t>カサン</t>
    </rPh>
    <rPh sb="15" eb="17">
      <t>チンギン</t>
    </rPh>
    <rPh sb="17" eb="19">
      <t>カイゼン</t>
    </rPh>
    <rPh sb="19" eb="20">
      <t>ガク</t>
    </rPh>
    <rPh sb="21" eb="23">
      <t>ニュウリョク</t>
    </rPh>
    <rPh sb="26" eb="27">
      <t>アタイ</t>
    </rPh>
    <rPh sb="31" eb="33">
      <t>ジドウ</t>
    </rPh>
    <rPh sb="33" eb="35">
      <t>ニュウリョク</t>
    </rPh>
    <phoneticPr fontId="6"/>
  </si>
  <si>
    <t xml:space="preserve">【事業者入力シート】に入力された加算Ⅲの加算実績額及び【別紙様式１０別添１】加算Ⅲによる賃金改善額を基に自動入力されます。
</t>
    <rPh sb="1" eb="4">
      <t>ジギョウシャ</t>
    </rPh>
    <rPh sb="4" eb="6">
      <t>ニュウリョク</t>
    </rPh>
    <rPh sb="16" eb="18">
      <t>カサン</t>
    </rPh>
    <rPh sb="20" eb="22">
      <t>カサン</t>
    </rPh>
    <rPh sb="22" eb="25">
      <t>ジッセキガク</t>
    </rPh>
    <rPh sb="25" eb="26">
      <t>オヨ</t>
    </rPh>
    <rPh sb="28" eb="30">
      <t>ベッシ</t>
    </rPh>
    <rPh sb="30" eb="32">
      <t>ヨウシキ</t>
    </rPh>
    <rPh sb="34" eb="36">
      <t>ベッテン</t>
    </rPh>
    <rPh sb="38" eb="40">
      <t>カサン</t>
    </rPh>
    <rPh sb="44" eb="46">
      <t>チンギン</t>
    </rPh>
    <rPh sb="46" eb="48">
      <t>カイゼン</t>
    </rPh>
    <rPh sb="48" eb="49">
      <t>ガク</t>
    </rPh>
    <phoneticPr fontId="6"/>
  </si>
  <si>
    <t xml:space="preserve">加算実績額と賃金改善に要した費用の総額との差額がある場合は金額が自動入力されます。
差額がない場合は「残額なし」と表示されます。
</t>
    <rPh sb="0" eb="2">
      <t>カサン</t>
    </rPh>
    <rPh sb="2" eb="5">
      <t>ジッセキガク</t>
    </rPh>
    <rPh sb="6" eb="8">
      <t>チンギン</t>
    </rPh>
    <rPh sb="8" eb="10">
      <t>カイゼン</t>
    </rPh>
    <rPh sb="11" eb="12">
      <t>ヨウ</t>
    </rPh>
    <rPh sb="14" eb="16">
      <t>ヒヨウ</t>
    </rPh>
    <rPh sb="17" eb="19">
      <t>ソウガク</t>
    </rPh>
    <rPh sb="21" eb="23">
      <t>サガク</t>
    </rPh>
    <rPh sb="26" eb="28">
      <t>バアイ</t>
    </rPh>
    <rPh sb="29" eb="31">
      <t>キンガク</t>
    </rPh>
    <rPh sb="32" eb="34">
      <t>ジドウ</t>
    </rPh>
    <rPh sb="34" eb="36">
      <t>ニュウリョク</t>
    </rPh>
    <rPh sb="42" eb="44">
      <t>サガク</t>
    </rPh>
    <rPh sb="47" eb="49">
      <t>バアイ</t>
    </rPh>
    <rPh sb="51" eb="53">
      <t>ザンガク</t>
    </rPh>
    <rPh sb="57" eb="59">
      <t>ヒョウジ</t>
    </rPh>
    <phoneticPr fontId="6"/>
  </si>
  <si>
    <t>② 支払いの有無</t>
    <rPh sb="2" eb="4">
      <t>シハラ</t>
    </rPh>
    <rPh sb="6" eb="8">
      <t>ウム</t>
    </rPh>
    <phoneticPr fontId="6"/>
  </si>
  <si>
    <t>②　支払い時期</t>
    <rPh sb="2" eb="4">
      <t>シハラ</t>
    </rPh>
    <rPh sb="5" eb="7">
      <t>ジキ</t>
    </rPh>
    <phoneticPr fontId="6"/>
  </si>
  <si>
    <t>加算当年度（R04）の加算残額に対して加算翌年度（R05）に精算を行った（行う予定の）場合は、精算方法（対象者の選定、支払い金額の算定）について、精算済みの部分と未精算の部分に分けて入力してください。</t>
    <rPh sb="16" eb="17">
      <t>タイ</t>
    </rPh>
    <rPh sb="19" eb="24">
      <t>カサンヨクネンド</t>
    </rPh>
    <rPh sb="30" eb="32">
      <t>セイサン</t>
    </rPh>
    <rPh sb="33" eb="34">
      <t>オコナ</t>
    </rPh>
    <rPh sb="37" eb="38">
      <t>オコナ</t>
    </rPh>
    <rPh sb="39" eb="41">
      <t>ヨテイ</t>
    </rPh>
    <rPh sb="43" eb="45">
      <t>バアイ</t>
    </rPh>
    <rPh sb="47" eb="49">
      <t>セイサン</t>
    </rPh>
    <rPh sb="49" eb="51">
      <t>ホウホウ</t>
    </rPh>
    <rPh sb="52" eb="55">
      <t>タイショウシャ</t>
    </rPh>
    <rPh sb="56" eb="58">
      <t>センテイ</t>
    </rPh>
    <rPh sb="59" eb="61">
      <t>シハラ</t>
    </rPh>
    <rPh sb="62" eb="64">
      <t>キンガク</t>
    </rPh>
    <rPh sb="65" eb="67">
      <t>サンテイ</t>
    </rPh>
    <rPh sb="73" eb="75">
      <t>セイサン</t>
    </rPh>
    <rPh sb="75" eb="76">
      <t>ズ</t>
    </rPh>
    <rPh sb="78" eb="80">
      <t>ブブン</t>
    </rPh>
    <rPh sb="81" eb="84">
      <t>ミセイサン</t>
    </rPh>
    <rPh sb="85" eb="87">
      <t>ブブン</t>
    </rPh>
    <rPh sb="88" eb="89">
      <t>ワ</t>
    </rPh>
    <rPh sb="91" eb="93">
      <t>ニュウリョク</t>
    </rPh>
    <phoneticPr fontId="6"/>
  </si>
  <si>
    <t>該当入力</t>
    <phoneticPr fontId="6"/>
  </si>
  <si>
    <t xml:space="preserve"> 【様式１０別添１】賃金改善明細（職員別表）</t>
    <rPh sb="2" eb="4">
      <t>ヨウシキ</t>
    </rPh>
    <rPh sb="6" eb="8">
      <t>ベッテン</t>
    </rPh>
    <rPh sb="10" eb="12">
      <t>チンギン</t>
    </rPh>
    <rPh sb="12" eb="14">
      <t>カイゼン</t>
    </rPh>
    <rPh sb="14" eb="16">
      <t>メイサイ</t>
    </rPh>
    <rPh sb="17" eb="19">
      <t>ショクイン</t>
    </rPh>
    <rPh sb="19" eb="20">
      <t>ベツ</t>
    </rPh>
    <rPh sb="20" eb="21">
      <t>ヒョウ</t>
    </rPh>
    <phoneticPr fontId="6"/>
  </si>
  <si>
    <r>
      <t>加算当年度</t>
    </r>
    <r>
      <rPr>
        <sz val="9"/>
        <color rgb="FFFF0000"/>
        <rFont val="ＭＳ Ｐゴシック"/>
        <family val="3"/>
        <charset val="128"/>
      </rPr>
      <t>（R04）</t>
    </r>
    <r>
      <rPr>
        <sz val="9"/>
        <rFont val="ＭＳ Ｐゴシック"/>
        <family val="3"/>
        <charset val="128"/>
      </rPr>
      <t>における、施設・事業所に現に勤務している職員全員(職種を問わず、非常勤を含む。)を記入してください。</t>
    </r>
    <rPh sb="0" eb="2">
      <t>カサン</t>
    </rPh>
    <rPh sb="2" eb="5">
      <t>トウネンド</t>
    </rPh>
    <phoneticPr fontId="6"/>
  </si>
  <si>
    <t>職員の職種をプルダウンから選択してください。あてはまるものがない場合は「その他」を選択してください。</t>
    <rPh sb="0" eb="2">
      <t>ショクイン</t>
    </rPh>
    <rPh sb="3" eb="5">
      <t>ショクシュ</t>
    </rPh>
    <rPh sb="13" eb="15">
      <t>センタク</t>
    </rPh>
    <rPh sb="32" eb="34">
      <t>バアイ</t>
    </rPh>
    <rPh sb="38" eb="39">
      <t>タ</t>
    </rPh>
    <rPh sb="41" eb="43">
      <t>センタク</t>
    </rPh>
    <phoneticPr fontId="6"/>
  </si>
  <si>
    <t>　加算Ⅲによる賃金改善額</t>
    <rPh sb="1" eb="3">
      <t>カサン</t>
    </rPh>
    <rPh sb="7" eb="9">
      <t>チンギン</t>
    </rPh>
    <rPh sb="9" eb="11">
      <t>カイゼン</t>
    </rPh>
    <rPh sb="11" eb="12">
      <t>ガク</t>
    </rPh>
    <phoneticPr fontId="6"/>
  </si>
  <si>
    <t>　賃金改善に伴い増加する法定福利費等の事業主負担分</t>
    <phoneticPr fontId="6"/>
  </si>
  <si>
    <t>【事業者入力シート】の加算当年度の社会保険料率及び「加算Ⅲによる賃金改善額」を入力すると自動で入力されます。</t>
    <rPh sb="1" eb="4">
      <t>ジギョウシャ</t>
    </rPh>
    <rPh sb="4" eb="6">
      <t>ニュウリョク</t>
    </rPh>
    <rPh sb="11" eb="13">
      <t>カサン</t>
    </rPh>
    <rPh sb="13" eb="16">
      <t>トウネンド</t>
    </rPh>
    <rPh sb="17" eb="19">
      <t>シャカイ</t>
    </rPh>
    <rPh sb="19" eb="22">
      <t>ホケンリョウ</t>
    </rPh>
    <rPh sb="22" eb="23">
      <t>リツ</t>
    </rPh>
    <rPh sb="23" eb="24">
      <t>オヨ</t>
    </rPh>
    <rPh sb="26" eb="28">
      <t>カサン</t>
    </rPh>
    <rPh sb="32" eb="34">
      <t>チンギン</t>
    </rPh>
    <rPh sb="34" eb="36">
      <t>カイゼン</t>
    </rPh>
    <rPh sb="36" eb="37">
      <t>ガク</t>
    </rPh>
    <rPh sb="39" eb="41">
      <t>ニュウリョク</t>
    </rPh>
    <rPh sb="44" eb="46">
      <t>ジドウ</t>
    </rPh>
    <rPh sb="47" eb="49">
      <t>ニュウリョク</t>
    </rPh>
    <phoneticPr fontId="6"/>
  </si>
  <si>
    <t>　賃金改善月額</t>
    <rPh sb="5" eb="6">
      <t>ツキ</t>
    </rPh>
    <rPh sb="6" eb="7">
      <t>ガク</t>
    </rPh>
    <phoneticPr fontId="6"/>
  </si>
  <si>
    <t>職員ごとに次の算式により賃金改善月額を計算し、入力してください。
【算式】
当該年における賃金改善額÷賃金改善実施期間÷常勤換算値＝賃金改善月額</t>
    <rPh sb="0" eb="2">
      <t>ショクイン</t>
    </rPh>
    <rPh sb="5" eb="6">
      <t>ツギ</t>
    </rPh>
    <rPh sb="7" eb="9">
      <t>サンシキ</t>
    </rPh>
    <rPh sb="12" eb="14">
      <t>チンギン</t>
    </rPh>
    <rPh sb="14" eb="16">
      <t>カイゼン</t>
    </rPh>
    <rPh sb="16" eb="17">
      <t>ツキ</t>
    </rPh>
    <rPh sb="17" eb="18">
      <t>ガク</t>
    </rPh>
    <rPh sb="19" eb="21">
      <t>ケイサン</t>
    </rPh>
    <rPh sb="23" eb="25">
      <t>ニュウリョク</t>
    </rPh>
    <rPh sb="34" eb="36">
      <t>サンシキ</t>
    </rPh>
    <phoneticPr fontId="6"/>
  </si>
  <si>
    <t>賃金改善実施期間中の採用や退職がある場合にはその旨、また、賃金改善額が他の職員と比較して高額(低額、賃金改善を実施しない場合も含む)である場合についてはその理由を記入してください。</t>
    <phoneticPr fontId="6"/>
  </si>
  <si>
    <t>　備考</t>
    <rPh sb="1" eb="3">
      <t>ビコウ</t>
    </rPh>
    <phoneticPr fontId="6"/>
  </si>
  <si>
    <t>【様式１０別添２】配分変更一覧表</t>
    <rPh sb="1" eb="3">
      <t>ヨウシキ</t>
    </rPh>
    <rPh sb="5" eb="7">
      <t>ベッテン</t>
    </rPh>
    <rPh sb="9" eb="11">
      <t>ハイブン</t>
    </rPh>
    <rPh sb="11" eb="13">
      <t>ヘンコウ</t>
    </rPh>
    <rPh sb="13" eb="16">
      <t>イチランヒョウ</t>
    </rPh>
    <phoneticPr fontId="6"/>
  </si>
  <si>
    <t>「事業者入力シート」の施設・事業所名を入力すると自動で入力されます。</t>
    <rPh sb="1" eb="4">
      <t>ジギョウシャ</t>
    </rPh>
    <rPh sb="4" eb="6">
      <t>ニュウリョク</t>
    </rPh>
    <rPh sb="11" eb="13">
      <t>シセツ</t>
    </rPh>
    <rPh sb="14" eb="17">
      <t>ジギョウショ</t>
    </rPh>
    <rPh sb="17" eb="18">
      <t>メイ</t>
    </rPh>
    <rPh sb="19" eb="21">
      <t>ニュウリョク</t>
    </rPh>
    <rPh sb="24" eb="26">
      <t>ジドウ</t>
    </rPh>
    <rPh sb="27" eb="29">
      <t>ニュウリョク</t>
    </rPh>
    <phoneticPr fontId="6"/>
  </si>
  <si>
    <t>⑥事業主負担増加相当総額</t>
    <rPh sb="8" eb="10">
      <t>ソウトウ</t>
    </rPh>
    <rPh sb="10" eb="11">
      <t>ソウ</t>
    </rPh>
    <phoneticPr fontId="6"/>
  </si>
  <si>
    <t xml:space="preserve">⑦
</t>
    <phoneticPr fontId="26"/>
  </si>
  <si>
    <t>⑥ 事業主負担増加相当額</t>
    <rPh sb="2" eb="5">
      <t>ジギョウヌシ</t>
    </rPh>
    <rPh sb="5" eb="7">
      <t>フタン</t>
    </rPh>
    <rPh sb="7" eb="9">
      <t>ゾウカ</t>
    </rPh>
    <rPh sb="9" eb="11">
      <t>ソウトウ</t>
    </rPh>
    <rPh sb="11" eb="12">
      <t>ガク</t>
    </rPh>
    <phoneticPr fontId="6"/>
  </si>
  <si>
    <t>賃金改善等実績総額（②＋⑥）（千円未満の端数は切り捨て）</t>
    <rPh sb="0" eb="2">
      <t>チンギン</t>
    </rPh>
    <rPh sb="2" eb="4">
      <t>カイゼン</t>
    </rPh>
    <rPh sb="4" eb="5">
      <t>トウ</t>
    </rPh>
    <rPh sb="5" eb="7">
      <t>ジッセキ</t>
    </rPh>
    <rPh sb="7" eb="9">
      <t>ソウガク</t>
    </rPh>
    <phoneticPr fontId="6"/>
  </si>
  <si>
    <t>⑦ 令和４年10月以降の賃金水準が、令和４年９月までの賃金水準を下回っていないこと。</t>
    <phoneticPr fontId="6"/>
  </si>
  <si>
    <t>設問に対する回答を選択してください。</t>
    <rPh sb="0" eb="2">
      <t>セツモン</t>
    </rPh>
    <rPh sb="3" eb="4">
      <t>タイ</t>
    </rPh>
    <rPh sb="6" eb="8">
      <t>カイトウ</t>
    </rPh>
    <rPh sb="9" eb="11">
      <t>センタク</t>
    </rPh>
    <phoneticPr fontId="6"/>
  </si>
  <si>
    <t>① 賃金改善等実績総額（②＋⑥）
　　（千円未満の端数は切り捨て）</t>
    <rPh sb="2" eb="4">
      <t>チンギン</t>
    </rPh>
    <rPh sb="4" eb="6">
      <t>カイゼン</t>
    </rPh>
    <rPh sb="6" eb="7">
      <t>トウ</t>
    </rPh>
    <rPh sb="7" eb="9">
      <t>ジッセキ</t>
    </rPh>
    <rPh sb="9" eb="11">
      <t>ソウガク</t>
    </rPh>
    <rPh sb="20" eb="24">
      <t>センエンミマン</t>
    </rPh>
    <rPh sb="25" eb="27">
      <t>ハスウ</t>
    </rPh>
    <rPh sb="28" eb="29">
      <t>キ</t>
    </rPh>
    <rPh sb="30" eb="31">
      <t>ス</t>
    </rPh>
    <phoneticPr fontId="6"/>
  </si>
  <si>
    <t>加算当年度の加算Ⅲに関する加算残額について精算を行った場合は、その金額を入力してください。</t>
    <rPh sb="0" eb="2">
      <t>カサン</t>
    </rPh>
    <rPh sb="2" eb="5">
      <t>トウネンド</t>
    </rPh>
    <rPh sb="6" eb="8">
      <t>カサン</t>
    </rPh>
    <rPh sb="10" eb="11">
      <t>カン</t>
    </rPh>
    <rPh sb="13" eb="17">
      <t>カサンザンガク</t>
    </rPh>
    <rPh sb="21" eb="23">
      <t>セイサン</t>
    </rPh>
    <rPh sb="24" eb="25">
      <t>オコナ</t>
    </rPh>
    <rPh sb="27" eb="29">
      <t>バアイ</t>
    </rPh>
    <rPh sb="33" eb="35">
      <t>キンガク</t>
    </rPh>
    <rPh sb="36" eb="38">
      <t>ニュウリョク</t>
    </rPh>
    <phoneticPr fontId="6"/>
  </si>
  <si>
    <t>⑬ ⑩のうち加算Ⅲに係る賃金改善額</t>
    <rPh sb="6" eb="8">
      <t>カサン</t>
    </rPh>
    <rPh sb="10" eb="11">
      <t>カカ</t>
    </rPh>
    <rPh sb="12" eb="14">
      <t>チンギン</t>
    </rPh>
    <rPh sb="14" eb="16">
      <t>カイゼン</t>
    </rPh>
    <rPh sb="16" eb="17">
      <t>ガク</t>
    </rPh>
    <phoneticPr fontId="6"/>
  </si>
  <si>
    <t>⑩のうち
加算Ⅲによる賃金改善額※８
⑬</t>
    <rPh sb="11" eb="13">
      <t>チンギン</t>
    </rPh>
    <rPh sb="13" eb="15">
      <t>カイゼン</t>
    </rPh>
    <rPh sb="15" eb="16">
      <t>ガク</t>
    </rPh>
    <phoneticPr fontId="6"/>
  </si>
  <si>
    <t>※2　</t>
    <phoneticPr fontId="6"/>
  </si>
  <si>
    <t>※4</t>
    <phoneticPr fontId="6"/>
  </si>
  <si>
    <t>経験年数については、「施設型給付費等に係る処遇改善等加算Ⅰ及び処遇改善等加算Ⅱについて」（令和２年７月30日　府子本第761号、２文科初第643号、子発0730第２号 以下「処遇改善等加算通知」という）第４の１によるものとする。</t>
    <phoneticPr fontId="6"/>
  </si>
  <si>
    <t>「常勤」とは、原則として施設で定めた勤務時間（所定労働時間）の全てを勤務する者、又は１日６時間以上かつ20日以上勤務している者をいい、「非常勤」とは常勤以外の者をいう。</t>
    <phoneticPr fontId="6"/>
  </si>
  <si>
    <t>常勤換算値について、常勤の者については1.0とし、非常勤の者については下記の算式によって得た値とする。</t>
    <phoneticPr fontId="6"/>
  </si>
  <si>
    <t>算式　常勤以外の職員の１か月の勤務時間数の合計÷各施設・事業所の就業規則等で定めた常勤職員の１か月の勤務時間数＝常勤換算値</t>
    <phoneticPr fontId="6"/>
  </si>
  <si>
    <t>法定福利費等の事業主負担額を除く。基準年度については、処遇改善等加算通知第４の２(1)キ又は(2)オによるものとする。</t>
    <phoneticPr fontId="6"/>
  </si>
  <si>
    <t>別シート「事業者入力」の「前年度の加算残額」を入力すると自動入力されます。加算残額については、令和３年度賃金改善額実績報告書を確認してください。</t>
    <rPh sb="0" eb="1">
      <t>ベツ</t>
    </rPh>
    <rPh sb="5" eb="8">
      <t>ジギョウシャ</t>
    </rPh>
    <rPh sb="8" eb="10">
      <t>ニュウリョク</t>
    </rPh>
    <rPh sb="13" eb="16">
      <t>ゼンネンド</t>
    </rPh>
    <rPh sb="17" eb="19">
      <t>カサン</t>
    </rPh>
    <rPh sb="19" eb="20">
      <t>ザン</t>
    </rPh>
    <rPh sb="20" eb="21">
      <t>ガク</t>
    </rPh>
    <rPh sb="23" eb="25">
      <t>ニュウリョク</t>
    </rPh>
    <rPh sb="28" eb="30">
      <t>ジドウ</t>
    </rPh>
    <rPh sb="30" eb="32">
      <t>ニュウリョク</t>
    </rPh>
    <rPh sb="37" eb="39">
      <t>カサン</t>
    </rPh>
    <rPh sb="39" eb="41">
      <t>ザンガク</t>
    </rPh>
    <rPh sb="47" eb="49">
      <t>レイワ</t>
    </rPh>
    <rPh sb="50" eb="52">
      <t>ネンド</t>
    </rPh>
    <rPh sb="52" eb="57">
      <t>チンギンカイゼンガク</t>
    </rPh>
    <rPh sb="57" eb="59">
      <t>ジッセキ</t>
    </rPh>
    <rPh sb="59" eb="61">
      <t>ホウコク</t>
    </rPh>
    <rPh sb="61" eb="62">
      <t>ショ</t>
    </rPh>
    <rPh sb="63" eb="65">
      <t>カクニン</t>
    </rPh>
    <phoneticPr fontId="6"/>
  </si>
  <si>
    <t>加算前年度（R03）の加算残額に対して精算を行った場合は、精算を行った給与の項目を選択し、項目の左に「〇」を入力してください。</t>
    <rPh sb="0" eb="2">
      <t>カサン</t>
    </rPh>
    <rPh sb="2" eb="5">
      <t>ゼンネンド</t>
    </rPh>
    <rPh sb="11" eb="13">
      <t>カサン</t>
    </rPh>
    <rPh sb="13" eb="15">
      <t>ザンガク</t>
    </rPh>
    <rPh sb="16" eb="17">
      <t>タイ</t>
    </rPh>
    <rPh sb="19" eb="21">
      <t>セイサン</t>
    </rPh>
    <rPh sb="22" eb="23">
      <t>オコナ</t>
    </rPh>
    <rPh sb="25" eb="27">
      <t>バアイ</t>
    </rPh>
    <rPh sb="29" eb="31">
      <t>セイサン</t>
    </rPh>
    <rPh sb="32" eb="33">
      <t>オコナ</t>
    </rPh>
    <rPh sb="35" eb="37">
      <t>キュウヨ</t>
    </rPh>
    <rPh sb="38" eb="40">
      <t>コウモク</t>
    </rPh>
    <rPh sb="41" eb="43">
      <t>センタク</t>
    </rPh>
    <rPh sb="45" eb="47">
      <t>コウモク</t>
    </rPh>
    <rPh sb="48" eb="49">
      <t>ヒダリ</t>
    </rPh>
    <rPh sb="54" eb="56">
      <t>ニュウリョク</t>
    </rPh>
    <phoneticPr fontId="6"/>
  </si>
  <si>
    <t>別シート「事業者入力」の「加算Ⅱ　賃金改善加算実績額」を入力すると自動入力されます。加算当年度（R04）の加算実績額について、保育課からの案内を参照して入力してください。なお、施設・事業所間で加算額の一部の配分を調整した場合は、別紙様式８別添２に他施設・事業所への配分等についてを入力してください。</t>
    <rPh sb="13" eb="15">
      <t>カサン</t>
    </rPh>
    <rPh sb="28" eb="30">
      <t>ニュウリョク</t>
    </rPh>
    <rPh sb="33" eb="35">
      <t>ジドウ</t>
    </rPh>
    <rPh sb="35" eb="37">
      <t>ニュウリョク</t>
    </rPh>
    <rPh sb="44" eb="47">
      <t>トウネンド</t>
    </rPh>
    <rPh sb="53" eb="55">
      <t>カサン</t>
    </rPh>
    <rPh sb="55" eb="58">
      <t>ジッセキガク</t>
    </rPh>
    <rPh sb="63" eb="65">
      <t>ホイク</t>
    </rPh>
    <rPh sb="65" eb="66">
      <t>カ</t>
    </rPh>
    <rPh sb="69" eb="71">
      <t>アンナイ</t>
    </rPh>
    <rPh sb="72" eb="74">
      <t>サンショウ</t>
    </rPh>
    <rPh sb="76" eb="78">
      <t>ニュウリョク</t>
    </rPh>
    <rPh sb="88" eb="90">
      <t>シセツ</t>
    </rPh>
    <rPh sb="91" eb="94">
      <t>ジギョウショ</t>
    </rPh>
    <rPh sb="94" eb="95">
      <t>カン</t>
    </rPh>
    <rPh sb="96" eb="99">
      <t>カサンガク</t>
    </rPh>
    <rPh sb="100" eb="102">
      <t>イチブ</t>
    </rPh>
    <rPh sb="103" eb="105">
      <t>ハイブン</t>
    </rPh>
    <rPh sb="106" eb="108">
      <t>チョウセイ</t>
    </rPh>
    <rPh sb="110" eb="112">
      <t>バアイ</t>
    </rPh>
    <rPh sb="114" eb="116">
      <t>ベッシ</t>
    </rPh>
    <rPh sb="116" eb="118">
      <t>ヨウシキ</t>
    </rPh>
    <rPh sb="119" eb="121">
      <t>ベッテン</t>
    </rPh>
    <rPh sb="140" eb="142">
      <t>ニュウリョク</t>
    </rPh>
    <phoneticPr fontId="6"/>
  </si>
  <si>
    <t>新規事由ありの場合のみ、賃金改善実績額に応じて増加した法定福利費等の事業主負担分について、別シート「事業者」の「社会保険料率」を記入すると自動計算されます。</t>
    <phoneticPr fontId="6"/>
  </si>
  <si>
    <t>別シート「【様式８別添２】一覧表」の「他事業所への拠出額」「他事業所からの受入額」を入力すると自動入力されます。</t>
    <rPh sb="0" eb="1">
      <t>ベツ</t>
    </rPh>
    <rPh sb="6" eb="8">
      <t>ヨウシキ</t>
    </rPh>
    <rPh sb="9" eb="11">
      <t>ベッテン</t>
    </rPh>
    <rPh sb="13" eb="15">
      <t>イチラン</t>
    </rPh>
    <rPh sb="15" eb="16">
      <t>ヒョウ</t>
    </rPh>
    <rPh sb="19" eb="23">
      <t>タジギョウショ</t>
    </rPh>
    <rPh sb="25" eb="27">
      <t>キョシュツ</t>
    </rPh>
    <rPh sb="27" eb="28">
      <t>ガク</t>
    </rPh>
    <rPh sb="30" eb="34">
      <t>タジギョウショ</t>
    </rPh>
    <rPh sb="37" eb="39">
      <t>ウケイレ</t>
    </rPh>
    <rPh sb="39" eb="40">
      <t>ガク</t>
    </rPh>
    <rPh sb="42" eb="44">
      <t>ニュウリョク</t>
    </rPh>
    <rPh sb="47" eb="49">
      <t>ジドウ</t>
    </rPh>
    <rPh sb="49" eb="51">
      <t>ニュウリョク</t>
    </rPh>
    <phoneticPr fontId="6"/>
  </si>
  <si>
    <t>加算当年度（R04）の加算残額に対して加算翌年度（R05）に精算を行った（行う予定の）場合は、精算方法（対象者の選定、支払い金額の算定）について、精算済みの部分と未精算の部分に分けて入力してください。
（例①：加算Ⅱの対象職員に、勤務成績に応じて理事長が決定した金額を支給した）
（例②：未精算の部分については、給与規程第〇条の規定により、全職員に均等に配分予定）</t>
    <rPh sb="16" eb="17">
      <t>タイ</t>
    </rPh>
    <rPh sb="19" eb="24">
      <t>カサンヨクネンド</t>
    </rPh>
    <rPh sb="30" eb="32">
      <t>セイサン</t>
    </rPh>
    <rPh sb="33" eb="34">
      <t>オコナ</t>
    </rPh>
    <rPh sb="37" eb="38">
      <t>オコナ</t>
    </rPh>
    <rPh sb="39" eb="41">
      <t>ヨテイ</t>
    </rPh>
    <rPh sb="43" eb="45">
      <t>バアイ</t>
    </rPh>
    <rPh sb="47" eb="49">
      <t>セイサン</t>
    </rPh>
    <rPh sb="49" eb="51">
      <t>ホウホウ</t>
    </rPh>
    <rPh sb="52" eb="55">
      <t>タイショウシャ</t>
    </rPh>
    <rPh sb="56" eb="58">
      <t>センテイ</t>
    </rPh>
    <rPh sb="59" eb="61">
      <t>シハラ</t>
    </rPh>
    <rPh sb="62" eb="64">
      <t>キンガク</t>
    </rPh>
    <rPh sb="65" eb="67">
      <t>サンテイ</t>
    </rPh>
    <rPh sb="73" eb="75">
      <t>セイサン</t>
    </rPh>
    <rPh sb="75" eb="76">
      <t>ズ</t>
    </rPh>
    <rPh sb="78" eb="80">
      <t>ブブン</t>
    </rPh>
    <rPh sb="81" eb="84">
      <t>ミセイサン</t>
    </rPh>
    <rPh sb="85" eb="87">
      <t>ブブン</t>
    </rPh>
    <rPh sb="88" eb="89">
      <t>ワ</t>
    </rPh>
    <rPh sb="91" eb="93">
      <t>ニュウリョク</t>
    </rPh>
    <rPh sb="102" eb="103">
      <t>レイ</t>
    </rPh>
    <rPh sb="105" eb="107">
      <t>カサン</t>
    </rPh>
    <rPh sb="109" eb="111">
      <t>タイショウ</t>
    </rPh>
    <rPh sb="111" eb="113">
      <t>ショクイン</t>
    </rPh>
    <rPh sb="115" eb="117">
      <t>キンム</t>
    </rPh>
    <rPh sb="117" eb="119">
      <t>セイセキ</t>
    </rPh>
    <rPh sb="120" eb="121">
      <t>オウ</t>
    </rPh>
    <rPh sb="123" eb="126">
      <t>リジチョウ</t>
    </rPh>
    <rPh sb="127" eb="129">
      <t>ケッテイ</t>
    </rPh>
    <rPh sb="131" eb="133">
      <t>キンガク</t>
    </rPh>
    <rPh sb="134" eb="136">
      <t>シキュウ</t>
    </rPh>
    <rPh sb="144" eb="147">
      <t>ミセイサン</t>
    </rPh>
    <rPh sb="148" eb="150">
      <t>ブブン</t>
    </rPh>
    <rPh sb="170" eb="173">
      <t>ゼンショクイン</t>
    </rPh>
    <rPh sb="174" eb="176">
      <t>キントウ</t>
    </rPh>
    <rPh sb="177" eb="179">
      <t>ハイブン</t>
    </rPh>
    <rPh sb="179" eb="181">
      <t>ヨテイ</t>
    </rPh>
    <phoneticPr fontId="6"/>
  </si>
  <si>
    <t>加算前年度（R03）の加算残額に対して精算が不十分となっている場合は、精算を行った時期を入力してください。
（例：２０２２年８月給与と同時）</t>
    <rPh sb="0" eb="2">
      <t>カサン</t>
    </rPh>
    <rPh sb="2" eb="5">
      <t>ゼンネンド</t>
    </rPh>
    <rPh sb="11" eb="13">
      <t>カサン</t>
    </rPh>
    <rPh sb="13" eb="15">
      <t>ザンガク</t>
    </rPh>
    <rPh sb="16" eb="17">
      <t>タイ</t>
    </rPh>
    <rPh sb="31" eb="33">
      <t>バアイ</t>
    </rPh>
    <rPh sb="35" eb="37">
      <t>セイサン</t>
    </rPh>
    <rPh sb="38" eb="39">
      <t>オコナ</t>
    </rPh>
    <rPh sb="41" eb="43">
      <t>ジキ</t>
    </rPh>
    <rPh sb="44" eb="46">
      <t>ニュウリョク</t>
    </rPh>
    <rPh sb="55" eb="56">
      <t>レイ</t>
    </rPh>
    <rPh sb="61" eb="62">
      <t>ネン</t>
    </rPh>
    <rPh sb="63" eb="64">
      <t>ガツ</t>
    </rPh>
    <rPh sb="64" eb="66">
      <t>キュウヨ</t>
    </rPh>
    <rPh sb="67" eb="69">
      <t>ドウジ</t>
    </rPh>
    <phoneticPr fontId="6"/>
  </si>
  <si>
    <t>加算前年度（R03）の加算残額に対して精算が十分な場合は「残額なし」、不十分な場合は金額が自動入力されます。
金額が入力された場合は、一時金等により速やかに精算を行い、精算の状況を踏まえて本報告書を提出してください。</t>
    <rPh sb="0" eb="5">
      <t>カサンゼンネンド</t>
    </rPh>
    <rPh sb="11" eb="13">
      <t>カサン</t>
    </rPh>
    <rPh sb="13" eb="15">
      <t>ザンガク</t>
    </rPh>
    <rPh sb="16" eb="17">
      <t>タイ</t>
    </rPh>
    <rPh sb="19" eb="21">
      <t>セイサン</t>
    </rPh>
    <rPh sb="22" eb="24">
      <t>ジュウブン</t>
    </rPh>
    <rPh sb="25" eb="27">
      <t>バアイ</t>
    </rPh>
    <rPh sb="29" eb="31">
      <t>ザンガク</t>
    </rPh>
    <rPh sb="35" eb="38">
      <t>フジュウブン</t>
    </rPh>
    <rPh sb="39" eb="41">
      <t>バアイ</t>
    </rPh>
    <rPh sb="42" eb="44">
      <t>キンガク</t>
    </rPh>
    <rPh sb="45" eb="47">
      <t>ジドウ</t>
    </rPh>
    <rPh sb="47" eb="49">
      <t>ニュウリョク</t>
    </rPh>
    <rPh sb="55" eb="57">
      <t>キンガク</t>
    </rPh>
    <rPh sb="58" eb="60">
      <t>ニュウリョク</t>
    </rPh>
    <rPh sb="63" eb="65">
      <t>バアイ</t>
    </rPh>
    <rPh sb="67" eb="70">
      <t>イチジキン</t>
    </rPh>
    <rPh sb="70" eb="71">
      <t>トウ</t>
    </rPh>
    <rPh sb="74" eb="75">
      <t>スミ</t>
    </rPh>
    <rPh sb="78" eb="80">
      <t>セイサン</t>
    </rPh>
    <rPh sb="81" eb="82">
      <t>オコナ</t>
    </rPh>
    <rPh sb="84" eb="86">
      <t>セイサン</t>
    </rPh>
    <rPh sb="87" eb="89">
      <t>ジョウキョウ</t>
    </rPh>
    <rPh sb="90" eb="91">
      <t>フ</t>
    </rPh>
    <rPh sb="94" eb="95">
      <t>ホン</t>
    </rPh>
    <rPh sb="95" eb="98">
      <t>ホウコクショ</t>
    </rPh>
    <phoneticPr fontId="6"/>
  </si>
  <si>
    <t>【様式８】及び【様式８別添１】に入力された値を基に自動入力されます。
（新規事由ありの場合）
差額 ＝ （２）②特定加算実績額 － （３）①賃金改善等実績総額
（新規事由なしの場合）
差額 ＝ （２）①加算実績額 － ｛【別紙様式８別添１】（６）③副主任保育士等に係る賃金改善額 ＋【別紙様式８別添１】（６）③副主任保育士等に係る法定福利費等の事業主負担分の総額＋ 【別紙様式８別添１】（７）③職務分野別リーダー等に係る賃金改善額 ＋ 【別紙様式８別添１】（７）③職務分野別リーダー等に係る法定福利費等の事業主負担分の総額｝</t>
    <rPh sb="1" eb="3">
      <t>ヨウシキ</t>
    </rPh>
    <rPh sb="5" eb="6">
      <t>オヨ</t>
    </rPh>
    <rPh sb="36" eb="40">
      <t>シンキジユウ</t>
    </rPh>
    <rPh sb="43" eb="45">
      <t>バアイ</t>
    </rPh>
    <rPh sb="47" eb="49">
      <t>サガク</t>
    </rPh>
    <rPh sb="56" eb="58">
      <t>トクテイ</t>
    </rPh>
    <rPh sb="58" eb="60">
      <t>カサン</t>
    </rPh>
    <rPh sb="60" eb="63">
      <t>ジッセキガク</t>
    </rPh>
    <rPh sb="70" eb="74">
      <t>チンギンカイゼン</t>
    </rPh>
    <rPh sb="74" eb="75">
      <t>トウ</t>
    </rPh>
    <rPh sb="81" eb="83">
      <t>シンキ</t>
    </rPh>
    <rPh sb="83" eb="85">
      <t>ジユウ</t>
    </rPh>
    <rPh sb="88" eb="90">
      <t>バアイ</t>
    </rPh>
    <rPh sb="92" eb="94">
      <t>サガク</t>
    </rPh>
    <rPh sb="101" eb="103">
      <t>カサン</t>
    </rPh>
    <rPh sb="103" eb="106">
      <t>ジッセキガク</t>
    </rPh>
    <rPh sb="111" eb="113">
      <t>ベッシ</t>
    </rPh>
    <rPh sb="113" eb="115">
      <t>ヨウシキ</t>
    </rPh>
    <rPh sb="116" eb="118">
      <t>ベッテン</t>
    </rPh>
    <rPh sb="124" eb="127">
      <t>フクシュニン</t>
    </rPh>
    <rPh sb="127" eb="130">
      <t>ホイクシ</t>
    </rPh>
    <rPh sb="130" eb="131">
      <t>トウ</t>
    </rPh>
    <rPh sb="132" eb="133">
      <t>カカ</t>
    </rPh>
    <rPh sb="134" eb="136">
      <t>チンギン</t>
    </rPh>
    <rPh sb="136" eb="138">
      <t>カイゼン</t>
    </rPh>
    <rPh sb="138" eb="139">
      <t>ガク</t>
    </rPh>
    <rPh sb="184" eb="186">
      <t>ベッシ</t>
    </rPh>
    <rPh sb="186" eb="188">
      <t>ヨウシキ</t>
    </rPh>
    <rPh sb="189" eb="191">
      <t>ベッテン</t>
    </rPh>
    <rPh sb="197" eb="202">
      <t>ショクムブンヤベツ</t>
    </rPh>
    <phoneticPr fontId="6"/>
  </si>
  <si>
    <t>就業規則等に定める副主任保育士等に相当する職位等、及び加算Ⅱの対象となった園長以外の管理職の発令を受けた職員の職種を入力してください。</t>
    <rPh sb="0" eb="2">
      <t>シュウギョウ</t>
    </rPh>
    <rPh sb="2" eb="4">
      <t>キソク</t>
    </rPh>
    <rPh sb="4" eb="5">
      <t>トウ</t>
    </rPh>
    <rPh sb="6" eb="7">
      <t>サダ</t>
    </rPh>
    <rPh sb="9" eb="16">
      <t>フクシュニンホイクシトウ</t>
    </rPh>
    <rPh sb="17" eb="19">
      <t>ソウトウ</t>
    </rPh>
    <rPh sb="21" eb="23">
      <t>ショクイ</t>
    </rPh>
    <rPh sb="23" eb="24">
      <t>トウ</t>
    </rPh>
    <rPh sb="25" eb="26">
      <t>オヨ</t>
    </rPh>
    <rPh sb="27" eb="29">
      <t>カサン</t>
    </rPh>
    <rPh sb="31" eb="33">
      <t>タイショウ</t>
    </rPh>
    <rPh sb="46" eb="48">
      <t>ハツレイ</t>
    </rPh>
    <rPh sb="52" eb="54">
      <t>ショクイン</t>
    </rPh>
    <rPh sb="55" eb="57">
      <t>ショクシュ</t>
    </rPh>
    <rPh sb="58" eb="60">
      <t>ニュウリョク</t>
    </rPh>
    <phoneticPr fontId="6"/>
  </si>
  <si>
    <t>就業規則等に定める職務分野別リーダー等に相当する職位等の発令を受けた職員の職種を入力してください。</t>
    <rPh sb="0" eb="2">
      <t>シュウギョウ</t>
    </rPh>
    <rPh sb="2" eb="4">
      <t>キソク</t>
    </rPh>
    <rPh sb="4" eb="5">
      <t>トウ</t>
    </rPh>
    <rPh sb="6" eb="7">
      <t>サダ</t>
    </rPh>
    <rPh sb="9" eb="11">
      <t>ショクム</t>
    </rPh>
    <rPh sb="11" eb="13">
      <t>ブンヤ</t>
    </rPh>
    <rPh sb="13" eb="14">
      <t>ベツ</t>
    </rPh>
    <rPh sb="18" eb="19">
      <t>トウ</t>
    </rPh>
    <rPh sb="20" eb="22">
      <t>ソウトウ</t>
    </rPh>
    <rPh sb="24" eb="26">
      <t>ショクイ</t>
    </rPh>
    <rPh sb="26" eb="27">
      <t>トウ</t>
    </rPh>
    <rPh sb="28" eb="30">
      <t>ハツレイ</t>
    </rPh>
    <rPh sb="34" eb="36">
      <t>ショクイン</t>
    </rPh>
    <rPh sb="37" eb="39">
      <t>ショクシュ</t>
    </rPh>
    <rPh sb="40" eb="42">
      <t>ニュウリョク</t>
    </rPh>
    <phoneticPr fontId="6"/>
  </si>
  <si>
    <t>（基準年度と加算当年度の給与規程等との比較）</t>
    <rPh sb="15" eb="16">
      <t>テイ</t>
    </rPh>
    <phoneticPr fontId="6"/>
  </si>
  <si>
    <t>②賃金改善実績総額（③－④－⑤）</t>
    <rPh sb="5" eb="7">
      <t>ジッセキ</t>
    </rPh>
    <phoneticPr fontId="6"/>
  </si>
  <si>
    <t>別シート「事業者入力」の「前年度の加算残額」を入力すると自動入力されます。加算残額については、令和３年度賃金改善額実績報告書を確認してください。
※令和４年度は該当なし</t>
    <rPh sb="20" eb="21">
      <t>ガク</t>
    </rPh>
    <rPh sb="74" eb="76">
      <t>レイワ</t>
    </rPh>
    <rPh sb="77" eb="79">
      <t>ネンド</t>
    </rPh>
    <rPh sb="80" eb="82">
      <t>ガイトウ</t>
    </rPh>
    <phoneticPr fontId="6"/>
  </si>
  <si>
    <r>
      <t>加算前年度</t>
    </r>
    <r>
      <rPr>
        <sz val="9"/>
        <color rgb="FFFF0000"/>
        <rFont val="ＭＳ Ｐゴシック"/>
        <family val="3"/>
        <charset val="128"/>
      </rPr>
      <t>（R03）</t>
    </r>
    <r>
      <rPr>
        <sz val="9"/>
        <rFont val="ＭＳ Ｐゴシック"/>
        <family val="3"/>
        <charset val="128"/>
      </rPr>
      <t>の加算残額に対して精算（支払い）を行った時期を入力してください。
支払いが不十分となっている場合は、精算を行った時期を入力してください。（例：２０２２年８月給与と同時）</t>
    </r>
    <rPh sb="0" eb="2">
      <t>カサン</t>
    </rPh>
    <rPh sb="2" eb="5">
      <t>ゼンネンド</t>
    </rPh>
    <rPh sb="11" eb="13">
      <t>カサン</t>
    </rPh>
    <rPh sb="13" eb="15">
      <t>ザンガク</t>
    </rPh>
    <rPh sb="16" eb="17">
      <t>タイ</t>
    </rPh>
    <rPh sb="22" eb="24">
      <t>シハラ</t>
    </rPh>
    <rPh sb="27" eb="28">
      <t>オコナ</t>
    </rPh>
    <rPh sb="30" eb="32">
      <t>ジキ</t>
    </rPh>
    <rPh sb="33" eb="35">
      <t>ニュウリョク</t>
    </rPh>
    <rPh sb="43" eb="45">
      <t>シハラ</t>
    </rPh>
    <rPh sb="56" eb="58">
      <t>バアイ</t>
    </rPh>
    <rPh sb="60" eb="62">
      <t>セイサン</t>
    </rPh>
    <rPh sb="63" eb="64">
      <t>オコナ</t>
    </rPh>
    <rPh sb="66" eb="68">
      <t>ジキ</t>
    </rPh>
    <rPh sb="69" eb="71">
      <t>ニュウリョク</t>
    </rPh>
    <rPh sb="79" eb="80">
      <t>レイ</t>
    </rPh>
    <rPh sb="85" eb="86">
      <t>ネン</t>
    </rPh>
    <rPh sb="87" eb="88">
      <t>ガツ</t>
    </rPh>
    <rPh sb="88" eb="90">
      <t>キュウヨ</t>
    </rPh>
    <rPh sb="91" eb="93">
      <t>ドウジ</t>
    </rPh>
    <phoneticPr fontId="6"/>
  </si>
  <si>
    <r>
      <t>加算前年度</t>
    </r>
    <r>
      <rPr>
        <sz val="9"/>
        <color rgb="FFFF0000"/>
        <rFont val="ＭＳ Ｐゴシック"/>
        <family val="3"/>
        <charset val="128"/>
      </rPr>
      <t>（R03）</t>
    </r>
    <r>
      <rPr>
        <sz val="9"/>
        <rFont val="ＭＳ Ｐゴシック"/>
        <family val="3"/>
        <charset val="128"/>
      </rPr>
      <t>の加算残額に対して精算を行った場合は、精算を行った給与の項目を選択し、項目の左に「〇」を入力してください。</t>
    </r>
    <rPh sb="0" eb="2">
      <t>カサン</t>
    </rPh>
    <rPh sb="2" eb="5">
      <t>ゼンネンド</t>
    </rPh>
    <rPh sb="11" eb="13">
      <t>カサン</t>
    </rPh>
    <rPh sb="13" eb="15">
      <t>ザンガク</t>
    </rPh>
    <rPh sb="16" eb="17">
      <t>タイ</t>
    </rPh>
    <rPh sb="19" eb="21">
      <t>セイサン</t>
    </rPh>
    <rPh sb="22" eb="23">
      <t>オコナ</t>
    </rPh>
    <rPh sb="25" eb="27">
      <t>バアイ</t>
    </rPh>
    <rPh sb="29" eb="31">
      <t>セイサン</t>
    </rPh>
    <rPh sb="32" eb="33">
      <t>オコナ</t>
    </rPh>
    <rPh sb="35" eb="37">
      <t>キュウヨ</t>
    </rPh>
    <rPh sb="38" eb="40">
      <t>コウモク</t>
    </rPh>
    <rPh sb="41" eb="43">
      <t>センタク</t>
    </rPh>
    <rPh sb="45" eb="47">
      <t>コウモク</t>
    </rPh>
    <rPh sb="48" eb="49">
      <t>ヒダリ</t>
    </rPh>
    <rPh sb="54" eb="56">
      <t>ニュウリョク</t>
    </rPh>
    <phoneticPr fontId="6"/>
  </si>
  <si>
    <t>② 賃金改善実績総額
　　（③－④－⑤）</t>
    <rPh sb="2" eb="4">
      <t>チンギン</t>
    </rPh>
    <rPh sb="4" eb="6">
      <t>カイゼン</t>
    </rPh>
    <rPh sb="6" eb="8">
      <t>ジッセキ</t>
    </rPh>
    <rPh sb="8" eb="10">
      <t>ソウガク</t>
    </rPh>
    <phoneticPr fontId="6"/>
  </si>
  <si>
    <t>【様式１０】②、⑥に入力された値を基に自動入力されます。</t>
    <rPh sb="1" eb="3">
      <t>ヨウシキ</t>
    </rPh>
    <rPh sb="10" eb="12">
      <t>ニュウリョク</t>
    </rPh>
    <rPh sb="15" eb="16">
      <t>アタイ</t>
    </rPh>
    <rPh sb="17" eb="18">
      <t>モト</t>
    </rPh>
    <rPh sb="19" eb="21">
      <t>ジドウ</t>
    </rPh>
    <rPh sb="21" eb="23">
      <t>ニュウリョク</t>
    </rPh>
    <phoneticPr fontId="6"/>
  </si>
  <si>
    <t>【様式６別添１】賃金改善明細書（職員別）で入力された値をもとに自動入力されます。</t>
    <phoneticPr fontId="6"/>
  </si>
  <si>
    <t>加算実績額と賃金改善に要した費用の総額との差額がある場合は、精算を行う時期を入力してください。
（例：２０２３年９月賞与と同時）</t>
    <rPh sb="26" eb="28">
      <t>バアイ</t>
    </rPh>
    <rPh sb="30" eb="32">
      <t>セイサン</t>
    </rPh>
    <rPh sb="33" eb="34">
      <t>オコナ</t>
    </rPh>
    <rPh sb="35" eb="37">
      <t>ジキ</t>
    </rPh>
    <rPh sb="38" eb="40">
      <t>ニュウリョク</t>
    </rPh>
    <rPh sb="49" eb="50">
      <t>レイ</t>
    </rPh>
    <rPh sb="55" eb="56">
      <t>ネン</t>
    </rPh>
    <rPh sb="57" eb="58">
      <t>ガツ</t>
    </rPh>
    <rPh sb="58" eb="60">
      <t>ショウヨ</t>
    </rPh>
    <rPh sb="61" eb="63">
      <t>ドウジ</t>
    </rPh>
    <phoneticPr fontId="6"/>
  </si>
  <si>
    <t>　常勤・非常勤の別</t>
    <rPh sb="1" eb="3">
      <t>ジョウキン</t>
    </rPh>
    <rPh sb="4" eb="7">
      <t>ヒジョウキン</t>
    </rPh>
    <rPh sb="8" eb="9">
      <t>ベツ</t>
    </rPh>
    <phoneticPr fontId="6"/>
  </si>
  <si>
    <r>
      <t xml:space="preserve">職員の職種について、園長、副園長、主任保育士、副主任保育士、専門リーダー、職務分野別リーダー、中核リーダー、若手リーダー、保育士、教諭、子育て支援員、看護師、准看護師、保健師、栄養士、調理員、用務員、事務員、その他の管理職、及びその他の職員の中から選択し、入力してください。
</t>
    </r>
    <r>
      <rPr>
        <b/>
        <u/>
        <sz val="9"/>
        <rFont val="ＭＳ Ｐゴシック"/>
        <family val="3"/>
        <charset val="128"/>
      </rPr>
      <t>※ 加算Ⅱの対象職員には必ず副主任保育士等の役職名をいれてください。
※ 加算Ⅱの支給対象職員について、役職名を専門リーダーや職務分野別リーダー等ではなく、園独自で名称を設定している場合、「施設型給付費等に係る処遇改善等加算について」第５章２（１）ケに基づく名称を適用して記入してください。</t>
    </r>
    <rPh sb="0" eb="2">
      <t>ショクイン</t>
    </rPh>
    <rPh sb="3" eb="5">
      <t>ショクシュ</t>
    </rPh>
    <rPh sb="10" eb="12">
      <t>エンチョウ</t>
    </rPh>
    <rPh sb="13" eb="14">
      <t>フク</t>
    </rPh>
    <rPh sb="14" eb="16">
      <t>エンチョウ</t>
    </rPh>
    <rPh sb="17" eb="19">
      <t>シュニン</t>
    </rPh>
    <rPh sb="19" eb="22">
      <t>ホイクシ</t>
    </rPh>
    <rPh sb="23" eb="26">
      <t>フクシュニン</t>
    </rPh>
    <rPh sb="26" eb="29">
      <t>ホイクシ</t>
    </rPh>
    <rPh sb="30" eb="32">
      <t>センモン</t>
    </rPh>
    <rPh sb="37" eb="41">
      <t>ショクムブンヤ</t>
    </rPh>
    <rPh sb="41" eb="42">
      <t>ベツ</t>
    </rPh>
    <rPh sb="47" eb="49">
      <t>チュウカク</t>
    </rPh>
    <rPh sb="54" eb="56">
      <t>ワカテ</t>
    </rPh>
    <rPh sb="61" eb="64">
      <t>ホイクシ</t>
    </rPh>
    <rPh sb="65" eb="67">
      <t>キョウユ</t>
    </rPh>
    <rPh sb="68" eb="70">
      <t>コソダ</t>
    </rPh>
    <rPh sb="71" eb="74">
      <t>シエンイン</t>
    </rPh>
    <rPh sb="75" eb="78">
      <t>カンゴシ</t>
    </rPh>
    <rPh sb="84" eb="87">
      <t>ホケンシ</t>
    </rPh>
    <rPh sb="88" eb="91">
      <t>エイヨウシ</t>
    </rPh>
    <rPh sb="92" eb="95">
      <t>チョウリイン</t>
    </rPh>
    <rPh sb="96" eb="99">
      <t>ヨウムイン</t>
    </rPh>
    <rPh sb="100" eb="103">
      <t>ジムイン</t>
    </rPh>
    <rPh sb="106" eb="107">
      <t>タ</t>
    </rPh>
    <rPh sb="108" eb="110">
      <t>カンリ</t>
    </rPh>
    <rPh sb="110" eb="111">
      <t>ショク</t>
    </rPh>
    <rPh sb="112" eb="113">
      <t>オヨ</t>
    </rPh>
    <rPh sb="116" eb="117">
      <t>タ</t>
    </rPh>
    <rPh sb="118" eb="120">
      <t>ショクイン</t>
    </rPh>
    <rPh sb="121" eb="122">
      <t>ナカ</t>
    </rPh>
    <rPh sb="124" eb="126">
      <t>センタク</t>
    </rPh>
    <rPh sb="128" eb="130">
      <t>ニュウリョク</t>
    </rPh>
    <rPh sb="140" eb="142">
      <t>カサン</t>
    </rPh>
    <rPh sb="144" eb="146">
      <t>タイショウ</t>
    </rPh>
    <rPh sb="146" eb="148">
      <t>ショクイン</t>
    </rPh>
    <rPh sb="150" eb="151">
      <t>カナラ</t>
    </rPh>
    <rPh sb="152" eb="159">
      <t>フクシュニンホイクシナド</t>
    </rPh>
    <rPh sb="160" eb="163">
      <t>ヤクショクメイ</t>
    </rPh>
    <rPh sb="175" eb="177">
      <t>カサン</t>
    </rPh>
    <rPh sb="179" eb="181">
      <t>シキュウ</t>
    </rPh>
    <rPh sb="181" eb="183">
      <t>タイショウ</t>
    </rPh>
    <rPh sb="183" eb="185">
      <t>ショクイン</t>
    </rPh>
    <rPh sb="190" eb="193">
      <t>ヤクショクメイ</t>
    </rPh>
    <rPh sb="194" eb="196">
      <t>センモン</t>
    </rPh>
    <rPh sb="201" eb="205">
      <t>ショクムブンヤ</t>
    </rPh>
    <rPh sb="205" eb="206">
      <t>ベツ</t>
    </rPh>
    <rPh sb="210" eb="211">
      <t>ナド</t>
    </rPh>
    <rPh sb="216" eb="217">
      <t>エン</t>
    </rPh>
    <rPh sb="217" eb="219">
      <t>ドクジ</t>
    </rPh>
    <rPh sb="220" eb="222">
      <t>メイショウ</t>
    </rPh>
    <rPh sb="223" eb="225">
      <t>セッテイ</t>
    </rPh>
    <rPh sb="229" eb="231">
      <t>バアイ</t>
    </rPh>
    <rPh sb="233" eb="236">
      <t>シセツガタ</t>
    </rPh>
    <rPh sb="236" eb="239">
      <t>キュウフヒ</t>
    </rPh>
    <rPh sb="239" eb="240">
      <t>ナド</t>
    </rPh>
    <rPh sb="241" eb="242">
      <t>カカ</t>
    </rPh>
    <rPh sb="243" eb="250">
      <t>ショグウカイゼンナドカサン</t>
    </rPh>
    <rPh sb="255" eb="256">
      <t>ダイ</t>
    </rPh>
    <rPh sb="257" eb="258">
      <t>ショウ</t>
    </rPh>
    <rPh sb="264" eb="265">
      <t>モト</t>
    </rPh>
    <rPh sb="267" eb="269">
      <t>メイショウ</t>
    </rPh>
    <rPh sb="270" eb="272">
      <t>テキヨウ</t>
    </rPh>
    <rPh sb="274" eb="276">
      <t>キニュウ</t>
    </rPh>
    <phoneticPr fontId="6"/>
  </si>
  <si>
    <r>
      <t xml:space="preserve">加算当年度（R04）の給与規程等に規定される給与表に基づく職員の等級を入力してください。
</t>
    </r>
    <r>
      <rPr>
        <b/>
        <u/>
        <sz val="9"/>
        <rFont val="ＭＳ Ｐゴシック"/>
        <family val="3"/>
        <charset val="128"/>
      </rPr>
      <t>※給与規程等に基本給表を定めていない場合には、空欄で構いません。</t>
    </r>
    <r>
      <rPr>
        <u/>
        <sz val="9"/>
        <rFont val="ＭＳ Ｐゴシック"/>
        <family val="3"/>
        <charset val="128"/>
      </rPr>
      <t xml:space="preserve">
</t>
    </r>
    <r>
      <rPr>
        <b/>
        <u/>
        <sz val="9"/>
        <rFont val="ＭＳ Ｐゴシック"/>
        <family val="3"/>
        <charset val="128"/>
      </rPr>
      <t>ただし、基準年度（R03）及び加算当年度（R04）における各職員の基本給の決定に係る書類をご提出ください。（例：稟議書、決裁書等）</t>
    </r>
    <rPh sb="0" eb="2">
      <t>カサン</t>
    </rPh>
    <rPh sb="2" eb="5">
      <t>トウネンド</t>
    </rPh>
    <rPh sb="11" eb="13">
      <t>キュウヨ</t>
    </rPh>
    <rPh sb="13" eb="15">
      <t>キテイ</t>
    </rPh>
    <rPh sb="15" eb="16">
      <t>ナド</t>
    </rPh>
    <rPh sb="17" eb="19">
      <t>キテイ</t>
    </rPh>
    <rPh sb="22" eb="24">
      <t>キュウヨ</t>
    </rPh>
    <rPh sb="24" eb="25">
      <t>ヒョウ</t>
    </rPh>
    <rPh sb="26" eb="27">
      <t>モト</t>
    </rPh>
    <rPh sb="29" eb="31">
      <t>ショクイン</t>
    </rPh>
    <rPh sb="32" eb="34">
      <t>トウキュウ</t>
    </rPh>
    <rPh sb="35" eb="37">
      <t>ニュウリョク</t>
    </rPh>
    <rPh sb="46" eb="48">
      <t>キュウヨ</t>
    </rPh>
    <rPh sb="48" eb="50">
      <t>キテイ</t>
    </rPh>
    <rPh sb="50" eb="51">
      <t>ナド</t>
    </rPh>
    <rPh sb="52" eb="55">
      <t>キホンキュウ</t>
    </rPh>
    <rPh sb="55" eb="56">
      <t>ヒョウ</t>
    </rPh>
    <rPh sb="57" eb="58">
      <t>サダ</t>
    </rPh>
    <rPh sb="63" eb="65">
      <t>バアイ</t>
    </rPh>
    <rPh sb="68" eb="70">
      <t>クウラン</t>
    </rPh>
    <rPh sb="71" eb="72">
      <t>カマ</t>
    </rPh>
    <rPh sb="82" eb="84">
      <t>キジュン</t>
    </rPh>
    <rPh sb="84" eb="86">
      <t>ネンド</t>
    </rPh>
    <rPh sb="91" eb="92">
      <t>オヨ</t>
    </rPh>
    <rPh sb="93" eb="95">
      <t>カサン</t>
    </rPh>
    <rPh sb="95" eb="98">
      <t>トウネンド</t>
    </rPh>
    <rPh sb="107" eb="110">
      <t>カクショクイン</t>
    </rPh>
    <rPh sb="111" eb="114">
      <t>キホンキュウ</t>
    </rPh>
    <rPh sb="115" eb="117">
      <t>ケッテイ</t>
    </rPh>
    <rPh sb="118" eb="119">
      <t>カカ</t>
    </rPh>
    <rPh sb="120" eb="122">
      <t>ショルイ</t>
    </rPh>
    <rPh sb="124" eb="126">
      <t>テイシュツ</t>
    </rPh>
    <rPh sb="132" eb="133">
      <t>レイ</t>
    </rPh>
    <rPh sb="134" eb="137">
      <t>リンギショ</t>
    </rPh>
    <rPh sb="138" eb="141">
      <t>ケッサイショ</t>
    </rPh>
    <rPh sb="141" eb="142">
      <t>ナド</t>
    </rPh>
    <phoneticPr fontId="6"/>
  </si>
  <si>
    <t xml:space="preserve"> 【様式8別添１】内訳書</t>
    <rPh sb="2" eb="4">
      <t>ヨウシキ</t>
    </rPh>
    <rPh sb="5" eb="7">
      <t>ベッテン</t>
    </rPh>
    <rPh sb="9" eb="12">
      <t>ウチワケショ</t>
    </rPh>
    <phoneticPr fontId="6"/>
  </si>
  <si>
    <t>② 事業実施期間</t>
    <rPh sb="2" eb="4">
      <t>ジギョウ</t>
    </rPh>
    <rPh sb="4" eb="6">
      <t>ジッシ</t>
    </rPh>
    <rPh sb="6" eb="8">
      <t>キカン</t>
    </rPh>
    <phoneticPr fontId="6"/>
  </si>
  <si>
    <t>加算前年度（R03）の加算残額に対して精算が不十分となっている場合は、精算を行った時期を入力してください。（例：２０２２年８月給与と同時）</t>
    <rPh sb="0" eb="2">
      <t>カサン</t>
    </rPh>
    <rPh sb="2" eb="5">
      <t>ゼンネンド</t>
    </rPh>
    <rPh sb="11" eb="13">
      <t>カサン</t>
    </rPh>
    <rPh sb="13" eb="15">
      <t>ザンガク</t>
    </rPh>
    <rPh sb="16" eb="17">
      <t>タイ</t>
    </rPh>
    <rPh sb="31" eb="33">
      <t>バアイ</t>
    </rPh>
    <rPh sb="35" eb="37">
      <t>セイサン</t>
    </rPh>
    <rPh sb="38" eb="39">
      <t>オコナ</t>
    </rPh>
    <rPh sb="41" eb="43">
      <t>ジキ</t>
    </rPh>
    <rPh sb="44" eb="46">
      <t>ニュウリョク</t>
    </rPh>
    <rPh sb="54" eb="55">
      <t>レイ</t>
    </rPh>
    <rPh sb="60" eb="61">
      <t>ネン</t>
    </rPh>
    <rPh sb="62" eb="63">
      <t>ガツ</t>
    </rPh>
    <rPh sb="63" eb="65">
      <t>キュウヨ</t>
    </rPh>
    <rPh sb="66" eb="68">
      <t>ドウジ</t>
    </rPh>
    <phoneticPr fontId="6"/>
  </si>
  <si>
    <t>別シート「事業者入力」の「加算実績額のうち賃金改善要件分に係る金額」を入力すると自動入力されます。加算当年度（R04）の加算実績額について、保育課からの案内を参照して入力してください。なお、施設・事業所間で加算額の一部の配分を調整した場合は、別紙様式６別添２に他施設・事業所への配分等についてを入力してください。</t>
    <rPh sb="35" eb="37">
      <t>ニュウリョク</t>
    </rPh>
    <rPh sb="40" eb="42">
      <t>ジドウ</t>
    </rPh>
    <rPh sb="42" eb="44">
      <t>ニュウリョク</t>
    </rPh>
    <rPh sb="51" eb="54">
      <t>トウネンド</t>
    </rPh>
    <rPh sb="60" eb="62">
      <t>カサン</t>
    </rPh>
    <rPh sb="62" eb="65">
      <t>ジッセキガク</t>
    </rPh>
    <rPh sb="70" eb="72">
      <t>ホイク</t>
    </rPh>
    <rPh sb="72" eb="73">
      <t>カ</t>
    </rPh>
    <rPh sb="76" eb="78">
      <t>アンナイ</t>
    </rPh>
    <rPh sb="79" eb="81">
      <t>サンショウ</t>
    </rPh>
    <rPh sb="83" eb="85">
      <t>ニュウリョク</t>
    </rPh>
    <rPh sb="95" eb="97">
      <t>シセツ</t>
    </rPh>
    <rPh sb="98" eb="101">
      <t>ジギョウショ</t>
    </rPh>
    <rPh sb="101" eb="102">
      <t>カン</t>
    </rPh>
    <rPh sb="103" eb="106">
      <t>カサンガク</t>
    </rPh>
    <rPh sb="107" eb="109">
      <t>イチブ</t>
    </rPh>
    <rPh sb="110" eb="112">
      <t>ハイブン</t>
    </rPh>
    <rPh sb="113" eb="115">
      <t>チョウセイ</t>
    </rPh>
    <rPh sb="117" eb="119">
      <t>バアイ</t>
    </rPh>
    <rPh sb="121" eb="123">
      <t>ベッシ</t>
    </rPh>
    <rPh sb="123" eb="125">
      <t>ヨウシキ</t>
    </rPh>
    <rPh sb="126" eb="128">
      <t>ベッテン</t>
    </rPh>
    <rPh sb="147" eb="149">
      <t>ニュウリョク</t>
    </rPh>
    <phoneticPr fontId="6"/>
  </si>
  <si>
    <t>① 賃金改善等実績総額（②＋⑩）
　　（千円未満の端数は切り捨て）</t>
    <rPh sb="2" eb="4">
      <t>チンギン</t>
    </rPh>
    <rPh sb="4" eb="6">
      <t>カイゼン</t>
    </rPh>
    <rPh sb="6" eb="7">
      <t>トウ</t>
    </rPh>
    <rPh sb="7" eb="9">
      <t>ジッセキ</t>
    </rPh>
    <rPh sb="9" eb="11">
      <t>ソウガク</t>
    </rPh>
    <rPh sb="20" eb="24">
      <t>センエンミマン</t>
    </rPh>
    <rPh sb="25" eb="27">
      <t>ハスウ</t>
    </rPh>
    <rPh sb="28" eb="29">
      <t>キ</t>
    </rPh>
    <rPh sb="30" eb="31">
      <t>ス</t>
    </rPh>
    <phoneticPr fontId="6"/>
  </si>
  <si>
    <t>【別紙様式６別添１】及び【別紙様式６別添２】に入力された値を基に自動入力されます。
（新規事由ありの場合）
差額 ＝ （２）②特定加算実績額 － （３）①賃金改善等実績総額
（新規事由なしの場合）
差額 ＝ （３）⑦起点賃金水準 － ｛（３）③支払賃金 － （３）④加算前年度の加算残額に係る支払賃金 － （３）⑤加算Ⅱの新規事由による賃金改善額 － （３）⑥加算Ⅲによる賃金改善額｝ － （４）②拠出実績額のうち基準年度からの増減分 ＋ （４）④受入実績額のうち基準年度からの増減分</t>
    <rPh sb="1" eb="3">
      <t>ベッシ</t>
    </rPh>
    <rPh sb="10" eb="11">
      <t>オヨ</t>
    </rPh>
    <rPh sb="13" eb="15">
      <t>ベッシ</t>
    </rPh>
    <rPh sb="43" eb="47">
      <t>シンキジユウ</t>
    </rPh>
    <rPh sb="50" eb="52">
      <t>バアイ</t>
    </rPh>
    <rPh sb="54" eb="56">
      <t>サガク</t>
    </rPh>
    <rPh sb="63" eb="65">
      <t>トクテイ</t>
    </rPh>
    <rPh sb="65" eb="67">
      <t>カサン</t>
    </rPh>
    <rPh sb="67" eb="70">
      <t>ジッセキガク</t>
    </rPh>
    <rPh sb="77" eb="81">
      <t>チンギンカイゼン</t>
    </rPh>
    <rPh sb="81" eb="82">
      <t>トウ</t>
    </rPh>
    <rPh sb="88" eb="90">
      <t>シンキ</t>
    </rPh>
    <rPh sb="90" eb="92">
      <t>ジユウ</t>
    </rPh>
    <rPh sb="95" eb="97">
      <t>バアイ</t>
    </rPh>
    <rPh sb="99" eb="101">
      <t>サガク</t>
    </rPh>
    <rPh sb="108" eb="110">
      <t>キテン</t>
    </rPh>
    <rPh sb="110" eb="114">
      <t>チンギンスイジュン</t>
    </rPh>
    <rPh sb="122" eb="124">
      <t>シハライ</t>
    </rPh>
    <rPh sb="124" eb="126">
      <t>チンギン</t>
    </rPh>
    <rPh sb="133" eb="135">
      <t>カサン</t>
    </rPh>
    <rPh sb="135" eb="138">
      <t>ゼンネンド</t>
    </rPh>
    <rPh sb="139" eb="141">
      <t>カサン</t>
    </rPh>
    <rPh sb="141" eb="143">
      <t>ザンガク</t>
    </rPh>
    <rPh sb="144" eb="145">
      <t>カカ</t>
    </rPh>
    <rPh sb="146" eb="150">
      <t>シハライチンギン</t>
    </rPh>
    <rPh sb="157" eb="159">
      <t>カサン</t>
    </rPh>
    <rPh sb="161" eb="165">
      <t>シンキジユウ</t>
    </rPh>
    <rPh sb="168" eb="172">
      <t>チンギンカイゼン</t>
    </rPh>
    <rPh sb="172" eb="173">
      <t>ガク</t>
    </rPh>
    <rPh sb="180" eb="182">
      <t>カサン</t>
    </rPh>
    <rPh sb="186" eb="188">
      <t>チンギン</t>
    </rPh>
    <rPh sb="188" eb="190">
      <t>カイゼン</t>
    </rPh>
    <rPh sb="190" eb="191">
      <t>ガク</t>
    </rPh>
    <rPh sb="199" eb="201">
      <t>キョシュツ</t>
    </rPh>
    <rPh sb="201" eb="204">
      <t>ジッセキガク</t>
    </rPh>
    <rPh sb="207" eb="209">
      <t>キジュン</t>
    </rPh>
    <rPh sb="209" eb="211">
      <t>ネンド</t>
    </rPh>
    <rPh sb="214" eb="216">
      <t>ゾウゲン</t>
    </rPh>
    <rPh sb="216" eb="217">
      <t>ブン</t>
    </rPh>
    <rPh sb="224" eb="226">
      <t>ウケイレ</t>
    </rPh>
    <rPh sb="226" eb="229">
      <t>ジッセキガク</t>
    </rPh>
    <rPh sb="232" eb="236">
      <t>キジュンネンド</t>
    </rPh>
    <rPh sb="239" eb="242">
      <t>ゾウゲンブン</t>
    </rPh>
    <phoneticPr fontId="6"/>
  </si>
  <si>
    <t>⑮ ⑦⑧もしくは⑨のうち賃金改善要件分による
　　賃金改善額</t>
    <phoneticPr fontId="6"/>
  </si>
  <si>
    <t>⑰加算当年度における賃金改善要件分の
　加算額と支払い実績の差額について</t>
    <phoneticPr fontId="6"/>
  </si>
  <si>
    <t>加算前年度（R03）の加算残額を精算した場合は、【様式６別添１】賃金改善明細書（職員別）⑪を入力すると「令和３年度の加算残額に対応した支払い賃金額」が自動入力されます。また、法定福利費等の事業主負担増加額を入力してください。</t>
    <rPh sb="32" eb="36">
      <t>チンギンカイゼン</t>
    </rPh>
    <rPh sb="36" eb="39">
      <t>メイサイショ</t>
    </rPh>
    <rPh sb="40" eb="42">
      <t>ショクイン</t>
    </rPh>
    <rPh sb="42" eb="43">
      <t>ベツ</t>
    </rPh>
    <phoneticPr fontId="6"/>
  </si>
  <si>
    <t>令和５年　　月　　日</t>
    <rPh sb="0" eb="2">
      <t>レイワ</t>
    </rPh>
    <rPh sb="3" eb="4">
      <t>ネン</t>
    </rPh>
    <rPh sb="6" eb="7">
      <t>ツキ</t>
    </rPh>
    <rPh sb="9" eb="10">
      <t>ヒ</t>
    </rPh>
    <phoneticPr fontId="6"/>
  </si>
  <si>
    <t>前年度の加算Ⅲ残額に対応した支払いがある場合にはその金額を入力してください。※R4は該当なし。</t>
    <rPh sb="0" eb="3">
      <t>ゼンネンド</t>
    </rPh>
    <rPh sb="4" eb="6">
      <t>カサン</t>
    </rPh>
    <rPh sb="7" eb="9">
      <t>ザンガク</t>
    </rPh>
    <rPh sb="10" eb="12">
      <t>タイオウ</t>
    </rPh>
    <rPh sb="14" eb="16">
      <t>シハラ</t>
    </rPh>
    <rPh sb="20" eb="22">
      <t>バアイ</t>
    </rPh>
    <rPh sb="26" eb="28">
      <t>キンガク</t>
    </rPh>
    <rPh sb="29" eb="31">
      <t>ニュウリョク</t>
    </rPh>
    <rPh sb="42" eb="44">
      <t>ガイトウ</t>
    </rPh>
    <phoneticPr fontId="6"/>
  </si>
  <si>
    <t>基準年度における賃金を加算当年度の支払賃金（基本給・手当・賞与（一時金））と同額にしてください。
なお、⑪～⑭に記入がある場合は、起算賃金水準の精算を行った給与項目からその値を差し引いてください。</t>
    <rPh sb="0" eb="2">
      <t>キジュン</t>
    </rPh>
    <rPh sb="2" eb="4">
      <t>ネンド</t>
    </rPh>
    <rPh sb="8" eb="10">
      <t>チンギン</t>
    </rPh>
    <rPh sb="11" eb="13">
      <t>カサン</t>
    </rPh>
    <rPh sb="13" eb="16">
      <t>トウネンド</t>
    </rPh>
    <rPh sb="17" eb="19">
      <t>シハラ</t>
    </rPh>
    <rPh sb="19" eb="21">
      <t>チンギン</t>
    </rPh>
    <rPh sb="22" eb="25">
      <t>キホンキュウ</t>
    </rPh>
    <rPh sb="26" eb="28">
      <t>テアテ</t>
    </rPh>
    <rPh sb="29" eb="31">
      <t>ショウヨ</t>
    </rPh>
    <rPh sb="32" eb="35">
      <t>イチジキン</t>
    </rPh>
    <rPh sb="38" eb="40">
      <t>ドウガク</t>
    </rPh>
    <rPh sb="56" eb="58">
      <t>キニュウ</t>
    </rPh>
    <rPh sb="61" eb="63">
      <t>バアイ</t>
    </rPh>
    <rPh sb="65" eb="67">
      <t>キサン</t>
    </rPh>
    <rPh sb="67" eb="69">
      <t>チンギン</t>
    </rPh>
    <rPh sb="69" eb="71">
      <t>スイジュン</t>
    </rPh>
    <rPh sb="72" eb="74">
      <t>セイサン</t>
    </rPh>
    <rPh sb="75" eb="76">
      <t>オコナ</t>
    </rPh>
    <rPh sb="78" eb="80">
      <t>キュウヨ</t>
    </rPh>
    <rPh sb="80" eb="82">
      <t>コウモク</t>
    </rPh>
    <rPh sb="86" eb="87">
      <t>アタイ</t>
    </rPh>
    <rPh sb="88" eb="89">
      <t>サ</t>
    </rPh>
    <rPh sb="90" eb="91">
      <t>ヒ</t>
    </rPh>
    <phoneticPr fontId="6"/>
  </si>
  <si>
    <t>加算残額</t>
    <rPh sb="0" eb="2">
      <t>カサン</t>
    </rPh>
    <rPh sb="2" eb="4">
      <t>ザンガク</t>
    </rPh>
    <phoneticPr fontId="6"/>
  </si>
  <si>
    <t>職員ごとの加算Ⅲによる賃金改善額を「毎月決まって支払われる基本給又は手当」と「その他」の賃金項目に分けて入力してください。
加算Ⅲの賃金改善実施期間は原則、R410～R5.3 までとなります。</t>
    <rPh sb="0" eb="2">
      <t>ショクイン</t>
    </rPh>
    <rPh sb="5" eb="7">
      <t>カサン</t>
    </rPh>
    <rPh sb="11" eb="13">
      <t>チンギン</t>
    </rPh>
    <rPh sb="13" eb="15">
      <t>カイゼン</t>
    </rPh>
    <rPh sb="15" eb="16">
      <t>ガク</t>
    </rPh>
    <rPh sb="18" eb="20">
      <t>マイツキ</t>
    </rPh>
    <rPh sb="20" eb="21">
      <t>キ</t>
    </rPh>
    <rPh sb="24" eb="26">
      <t>シハラ</t>
    </rPh>
    <rPh sb="29" eb="32">
      <t>キホンキュウ</t>
    </rPh>
    <rPh sb="32" eb="33">
      <t>マタ</t>
    </rPh>
    <rPh sb="34" eb="36">
      <t>テアテ</t>
    </rPh>
    <rPh sb="41" eb="42">
      <t>タ</t>
    </rPh>
    <rPh sb="44" eb="46">
      <t>チンギン</t>
    </rPh>
    <rPh sb="46" eb="48">
      <t>コウモク</t>
    </rPh>
    <rPh sb="49" eb="50">
      <t>ワ</t>
    </rPh>
    <rPh sb="52" eb="54">
      <t>ニュウリョク</t>
    </rPh>
    <rPh sb="62" eb="64">
      <t>カサン</t>
    </rPh>
    <rPh sb="66" eb="68">
      <t>チンギン</t>
    </rPh>
    <rPh sb="68" eb="70">
      <t>カイゼン</t>
    </rPh>
    <rPh sb="70" eb="72">
      <t>ジッシ</t>
    </rPh>
    <rPh sb="72" eb="74">
      <t>キカン</t>
    </rPh>
    <rPh sb="75" eb="77">
      <t>ゲンソク</t>
    </rPh>
    <phoneticPr fontId="6"/>
  </si>
  <si>
    <t>　加算実績額</t>
    <rPh sb="1" eb="3">
      <t>カサン</t>
    </rPh>
    <rPh sb="3" eb="6">
      <t>ジッセキガク</t>
    </rPh>
    <phoneticPr fontId="6"/>
  </si>
  <si>
    <t>加算当年度（R04）の処遇改善等加算Ⅲの加算実績額を保育課からの案内を参照し、入力してください。(施設間配分を行う場合は、配分前の金額を入力してください）</t>
    <rPh sb="49" eb="51">
      <t>シセツ</t>
    </rPh>
    <rPh sb="51" eb="52">
      <t>アイダ</t>
    </rPh>
    <rPh sb="52" eb="54">
      <t>ハイブン</t>
    </rPh>
    <rPh sb="55" eb="56">
      <t>オコナ</t>
    </rPh>
    <rPh sb="57" eb="59">
      <t>バアイ</t>
    </rPh>
    <rPh sb="61" eb="63">
      <t>ハイブン</t>
    </rPh>
    <rPh sb="63" eb="64">
      <t>マエ</t>
    </rPh>
    <rPh sb="65" eb="67">
      <t>キンガク</t>
    </rPh>
    <rPh sb="68" eb="70">
      <t>ニュウリョク</t>
    </rPh>
    <phoneticPr fontId="6"/>
  </si>
  <si>
    <t>前年度（令和３年度）の賃金改善額実績報告書を確認して、前年度の処遇改善等加算Ⅲの加算残額を入力してください。
※令和４年度は該当なし</t>
    <rPh sb="0" eb="3">
      <t>ゼンネンド</t>
    </rPh>
    <rPh sb="4" eb="6">
      <t>レイワ</t>
    </rPh>
    <rPh sb="7" eb="9">
      <t>ネンド</t>
    </rPh>
    <rPh sb="27" eb="30">
      <t>ゼンネンド</t>
    </rPh>
    <rPh sb="31" eb="33">
      <t>ショグウ</t>
    </rPh>
    <rPh sb="33" eb="35">
      <t>カイゼン</t>
    </rPh>
    <rPh sb="35" eb="36">
      <t>トウ</t>
    </rPh>
    <rPh sb="36" eb="38">
      <t>カサン</t>
    </rPh>
    <rPh sb="40" eb="42">
      <t>カサン</t>
    </rPh>
    <rPh sb="42" eb="44">
      <t>ザンガク</t>
    </rPh>
    <rPh sb="45" eb="47">
      <t>ニュウリョク</t>
    </rPh>
    <rPh sb="56" eb="58">
      <t>レイワ</t>
    </rPh>
    <rPh sb="59" eb="61">
      <t>ネンド</t>
    </rPh>
    <rPh sb="62" eb="64">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</si>
</sst>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_ "/>
    <numFmt numFmtId="177" formatCode="#,###"/>
    <numFmt numFmtId="178" formatCode="0.0_ "/>
    <numFmt numFmtId="179" formatCode="#,##0;&quot;▲ &quot;#,##0"/>
    <numFmt numFmtId="180" formatCode="#,##0_ ;[Red]\-#,##0\ "/>
    <numFmt numFmtId="181" formatCode="#,##0&quot;人&quot;\ "/>
    <numFmt numFmtId="182" formatCode="#,##0&quot;月&quot;\ "/>
    <numFmt numFmtId="183" formatCode="#,##0.0&quot;人&quot;\ "/>
    <numFmt numFmtId="184" formatCode="0.00_ "/>
    <numFmt numFmtId="185" formatCode="0_);[Red]\(0\)"/>
    <numFmt numFmtId="186" formatCode="0.0_);[Red]\(0.0\)"/>
    <numFmt numFmtId="187" formatCode="0.00_);[Red]\(0.00\)"/>
    <numFmt numFmtId="188" formatCode="0.000_);[Red]\(0.000\)"/>
    <numFmt numFmtId="189" formatCode="#,##0&quot;％&quot;"/>
    <numFmt numFmtId="190" formatCode="#,##0&quot;円&quot;"/>
    <numFmt numFmtId="191" formatCode="#"/>
    <numFmt numFmtId="192" formatCode="###"/>
    <numFmt numFmtId="193" formatCode="##"/>
    <numFmt numFmtId="194" formatCode="0.0%"/>
    <numFmt numFmtId="195" formatCode="#,##0_);[Red]\(#,##0\)"/>
    <numFmt numFmtId="196" formatCode="0.0"/>
  </numFmts>
  <fonts count="1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u/>
      <sz val="12"/>
      <name val="HGｺﾞｼｯｸM"/>
      <family val="3"/>
      <charset val="128"/>
    </font>
    <font>
      <sz val="11"/>
      <name val="HGｺﾞｼｯｸM"/>
      <family val="3"/>
      <charset val="128"/>
    </font>
    <font>
      <sz val="10"/>
      <name val="HGｺﾞｼｯｸM"/>
      <family val="3"/>
      <charset val="128"/>
    </font>
    <font>
      <b/>
      <sz val="14"/>
      <name val="HGｺﾞｼｯｸM"/>
      <family val="3"/>
      <charset val="128"/>
    </font>
    <font>
      <sz val="9"/>
      <name val="HGｺﾞｼｯｸM"/>
      <family val="3"/>
      <charset val="128"/>
    </font>
    <font>
      <sz val="8"/>
      <name val="HGｺﾞｼｯｸM"/>
      <family val="3"/>
      <charset val="128"/>
    </font>
    <font>
      <sz val="11"/>
      <name val="ＭＳ Ｐゴシック"/>
      <family val="3"/>
      <charset val="128"/>
    </font>
    <font>
      <sz val="12"/>
      <color theme="1"/>
      <name val="HGｺﾞｼｯｸM"/>
      <family val="3"/>
      <charset val="128"/>
    </font>
    <font>
      <b/>
      <sz val="12"/>
      <name val="HGｺﾞｼｯｸM"/>
      <family val="3"/>
      <charset val="128"/>
    </font>
    <font>
      <sz val="14"/>
      <name val="HGｺﾞｼｯｸM"/>
      <family val="3"/>
      <charset val="128"/>
    </font>
    <font>
      <strike/>
      <sz val="12"/>
      <name val="HGｺﾞｼｯｸM"/>
      <family val="3"/>
      <charset val="128"/>
    </font>
    <font>
      <strike/>
      <sz val="12"/>
      <name val="ＭＳ Ｐゴシック"/>
      <family val="3"/>
      <charset val="128"/>
    </font>
    <font>
      <sz val="10.5"/>
      <name val="HGｺﾞｼｯｸM"/>
      <family val="3"/>
      <charset val="128"/>
    </font>
    <font>
      <b/>
      <sz val="9"/>
      <color indexed="81"/>
      <name val="ＭＳ Ｐゴシック"/>
      <family val="3"/>
      <charset val="128"/>
    </font>
    <font>
      <sz val="12"/>
      <name val="ＭＳ Ｐゴシック"/>
      <family val="3"/>
      <charset val="128"/>
    </font>
    <font>
      <b/>
      <sz val="11"/>
      <name val="HGｺﾞｼｯｸM"/>
      <family val="3"/>
      <charset val="128"/>
    </font>
    <font>
      <sz val="12"/>
      <name val="HGｺﾞｼｯｸE"/>
      <family val="3"/>
      <charset val="128"/>
    </font>
    <font>
      <sz val="13"/>
      <name val="HGｺﾞｼｯｸE"/>
      <family val="3"/>
      <charset val="128"/>
    </font>
    <font>
      <sz val="6"/>
      <name val="ＭＳ Ｐゴシック"/>
      <family val="2"/>
      <charset val="128"/>
      <scheme val="minor"/>
    </font>
    <font>
      <vertAlign val="superscript"/>
      <sz val="9"/>
      <name val="HGｺﾞｼｯｸM"/>
      <family val="3"/>
      <charset val="128"/>
    </font>
    <font>
      <vertAlign val="superscript"/>
      <sz val="11"/>
      <name val="HGｺﾞｼｯｸM"/>
      <family val="3"/>
      <charset val="128"/>
    </font>
    <font>
      <sz val="10"/>
      <name val="ＭＳ Ｐゴシック"/>
      <family val="3"/>
      <charset val="128"/>
    </font>
    <font>
      <sz val="18"/>
      <name val="HGSｺﾞｼｯｸM"/>
      <family val="3"/>
      <charset val="128"/>
    </font>
    <font>
      <sz val="10"/>
      <name val="ＭＳ Ｐ明朝"/>
      <family val="1"/>
      <charset val="128"/>
    </font>
    <font>
      <sz val="11"/>
      <color indexed="8"/>
      <name val="ＭＳ Ｐゴシック"/>
      <family val="3"/>
      <charset val="128"/>
    </font>
    <font>
      <sz val="14"/>
      <name val="ＭＳ ゴシック"/>
      <family val="3"/>
      <charset val="128"/>
    </font>
    <font>
      <sz val="12"/>
      <name val="ＭＳ ゴシック"/>
      <family val="3"/>
      <charset val="128"/>
    </font>
    <font>
      <sz val="14"/>
      <name val="ＭＳ Ｐ明朝"/>
      <family val="1"/>
      <charset val="128"/>
    </font>
    <font>
      <sz val="14"/>
      <name val="ＭＳ Ｐゴシック"/>
      <family val="3"/>
      <charset val="128"/>
      <scheme val="major"/>
    </font>
    <font>
      <sz val="12"/>
      <name val="ＭＳ Ｐ明朝"/>
      <family val="1"/>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indexed="81"/>
      <name val="MS P ゴシック"/>
      <family val="3"/>
      <charset val="128"/>
    </font>
    <font>
      <sz val="10"/>
      <color indexed="10"/>
      <name val="MS P ゴシック"/>
      <family val="3"/>
      <charset val="128"/>
    </font>
    <font>
      <sz val="9"/>
      <color indexed="81"/>
      <name val="MS P ゴシック"/>
      <family val="3"/>
      <charset val="128"/>
    </font>
    <font>
      <sz val="9"/>
      <color indexed="10"/>
      <name val="MS P ゴシック"/>
      <family val="3"/>
      <charset val="128"/>
    </font>
    <font>
      <sz val="16"/>
      <name val="HGｺﾞｼｯｸE"/>
      <family val="3"/>
      <charset val="128"/>
    </font>
    <font>
      <sz val="14"/>
      <name val="ＭＳ Ｐゴシック"/>
      <family val="3"/>
      <charset val="128"/>
    </font>
    <font>
      <sz val="22"/>
      <name val="ＭＳ Ｐゴシック"/>
      <family val="3"/>
      <charset val="128"/>
    </font>
    <font>
      <sz val="16"/>
      <name val="ＭＳ Ｐゴシック"/>
      <family val="3"/>
      <charset val="128"/>
    </font>
    <font>
      <b/>
      <sz val="14"/>
      <name val="ＭＳ ゴシック"/>
      <family val="3"/>
      <charset val="128"/>
    </font>
    <font>
      <b/>
      <sz val="13"/>
      <name val="HGｺﾞｼｯｸM"/>
      <family val="3"/>
      <charset val="128"/>
    </font>
    <font>
      <vertAlign val="superscript"/>
      <sz val="10"/>
      <name val="HGｺﾞｼｯｸM"/>
      <family val="3"/>
      <charset val="128"/>
    </font>
    <font>
      <vertAlign val="superscript"/>
      <sz val="12"/>
      <name val="HGｺﾞｼｯｸM"/>
      <family val="3"/>
      <charset val="128"/>
    </font>
    <font>
      <sz val="11"/>
      <name val="ＭＳ ゴシック"/>
      <family val="3"/>
      <charset val="128"/>
    </font>
    <font>
      <sz val="10"/>
      <color theme="1"/>
      <name val="HGｺﾞｼｯｸM"/>
      <family val="3"/>
      <charset val="128"/>
    </font>
    <font>
      <sz val="11"/>
      <color theme="1"/>
      <name val="ＭＳ Ｐゴシック"/>
      <family val="3"/>
      <charset val="128"/>
    </font>
    <font>
      <sz val="11"/>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b/>
      <u/>
      <sz val="12"/>
      <color theme="1"/>
      <name val="Meiryo UI"/>
      <family val="3"/>
      <charset val="128"/>
    </font>
    <font>
      <b/>
      <sz val="11"/>
      <color rgb="FFFF0000"/>
      <name val="ＭＳ Ｐゴシック"/>
      <family val="3"/>
      <charset val="128"/>
      <scheme val="minor"/>
    </font>
    <font>
      <sz val="11"/>
      <color theme="1"/>
      <name val="Meiryo UI"/>
      <family val="3"/>
      <charset val="128"/>
    </font>
    <font>
      <sz val="12"/>
      <color theme="1"/>
      <name val="ＭＳ Ｐゴシック"/>
      <family val="3"/>
      <charset val="128"/>
      <scheme val="minor"/>
    </font>
    <font>
      <b/>
      <sz val="24"/>
      <color theme="1"/>
      <name val="ＭＳ Ｐゴシック"/>
      <family val="3"/>
      <charset val="128"/>
      <scheme val="minor"/>
    </font>
    <font>
      <sz val="11"/>
      <color theme="1"/>
      <name val="HG丸ｺﾞｼｯｸM-PRO"/>
      <family val="3"/>
      <charset val="128"/>
    </font>
    <font>
      <b/>
      <sz val="11"/>
      <color theme="1"/>
      <name val="HG丸ｺﾞｼｯｸM-PRO"/>
      <family val="3"/>
      <charset val="128"/>
    </font>
    <font>
      <b/>
      <sz val="12"/>
      <color theme="1"/>
      <name val="HG丸ｺﾞｼｯｸM-PRO"/>
      <family val="3"/>
      <charset val="128"/>
    </font>
    <font>
      <b/>
      <sz val="11"/>
      <name val="HG丸ｺﾞｼｯｸM-PRO"/>
      <family val="3"/>
      <charset val="128"/>
    </font>
    <font>
      <sz val="12"/>
      <color theme="1"/>
      <name val="HG丸ｺﾞｼｯｸM-PRO"/>
      <family val="3"/>
      <charset val="128"/>
    </font>
    <font>
      <b/>
      <sz val="12"/>
      <name val="HG丸ｺﾞｼｯｸM-PRO"/>
      <family val="3"/>
      <charset val="128"/>
    </font>
    <font>
      <sz val="11"/>
      <color theme="2" tint="-0.249977111117893"/>
      <name val="HG丸ｺﾞｼｯｸM-PRO"/>
      <family val="3"/>
      <charset val="128"/>
    </font>
    <font>
      <sz val="9"/>
      <color theme="1"/>
      <name val="HG丸ｺﾞｼｯｸM-PRO"/>
      <family val="3"/>
      <charset val="128"/>
    </font>
    <font>
      <sz val="11"/>
      <name val="HG丸ｺﾞｼｯｸM-PRO"/>
      <family val="3"/>
      <charset val="128"/>
    </font>
    <font>
      <sz val="12"/>
      <color theme="2" tint="-0.249977111117893"/>
      <name val="HG丸ｺﾞｼｯｸM-PRO"/>
      <family val="3"/>
      <charset val="128"/>
    </font>
    <font>
      <sz val="10"/>
      <name val="HG丸ｺﾞｼｯｸM-PRO"/>
      <family val="3"/>
      <charset val="128"/>
    </font>
    <font>
      <sz val="11"/>
      <color theme="2" tint="-0.499984740745262"/>
      <name val="HG丸ｺﾞｼｯｸM-PRO"/>
      <family val="3"/>
      <charset val="128"/>
    </font>
    <font>
      <sz val="11"/>
      <color theme="0"/>
      <name val="HG丸ｺﾞｼｯｸM-PRO"/>
      <family val="3"/>
      <charset val="128"/>
    </font>
    <font>
      <sz val="11"/>
      <color rgb="FFFF0000"/>
      <name val="HG丸ｺﾞｼｯｸM-PRO"/>
      <family val="3"/>
      <charset val="128"/>
    </font>
    <font>
      <sz val="14"/>
      <color theme="1"/>
      <name val="ＭＳ Ｐゴシック"/>
      <family val="2"/>
      <charset val="128"/>
      <scheme val="minor"/>
    </font>
    <font>
      <sz val="14"/>
      <color theme="1"/>
      <name val="HG丸ｺﾞｼｯｸM-PRO"/>
      <family val="3"/>
      <charset val="128"/>
    </font>
    <font>
      <sz val="12"/>
      <color indexed="81"/>
      <name val="MS P ゴシック"/>
      <family val="3"/>
      <charset val="128"/>
    </font>
    <font>
      <sz val="14"/>
      <color rgb="FFFFFF00"/>
      <name val="HGS創英角ﾎﾟｯﾌﾟ体"/>
      <family val="3"/>
      <charset val="128"/>
    </font>
    <font>
      <b/>
      <sz val="18"/>
      <color theme="1"/>
      <name val="ＭＳ Ｐゴシック"/>
      <family val="3"/>
      <charset val="128"/>
      <scheme val="minor"/>
    </font>
    <font>
      <sz val="10"/>
      <color theme="1"/>
      <name val="ＭＳ Ｐゴシック"/>
      <family val="3"/>
      <charset val="128"/>
      <scheme val="minor"/>
    </font>
    <font>
      <sz val="13"/>
      <name val="ＭＳ Ｐゴシック"/>
      <family val="3"/>
      <charset val="128"/>
    </font>
    <font>
      <sz val="11"/>
      <name val="HGSｺﾞｼｯｸM"/>
      <family val="3"/>
      <charset val="128"/>
    </font>
    <font>
      <sz val="11"/>
      <color theme="1"/>
      <name val="HGｺﾞｼｯｸM"/>
      <family val="3"/>
      <charset val="128"/>
    </font>
    <font>
      <b/>
      <sz val="12"/>
      <name val="ＭＳ Ｐゴシック"/>
      <family val="3"/>
      <charset val="128"/>
    </font>
    <font>
      <b/>
      <sz val="10"/>
      <name val="ＭＳ Ｐゴシック"/>
      <family val="3"/>
      <charset val="128"/>
    </font>
    <font>
      <b/>
      <sz val="9"/>
      <name val="ＭＳ Ｐゴシック"/>
      <family val="3"/>
      <charset val="128"/>
    </font>
    <font>
      <sz val="9"/>
      <name val="ＭＳ Ｐゴシック"/>
      <family val="3"/>
      <charset val="128"/>
    </font>
    <font>
      <u/>
      <sz val="11"/>
      <name val="ＭＳ Ｐゴシック"/>
      <family val="3"/>
      <charset val="128"/>
    </font>
    <font>
      <sz val="14"/>
      <color indexed="81"/>
      <name val="ＭＳ Ｐゴシック"/>
      <family val="3"/>
      <charset val="128"/>
    </font>
    <font>
      <sz val="16"/>
      <name val="ＭＳ Ｐ明朝"/>
      <family val="1"/>
      <charset val="128"/>
    </font>
    <font>
      <sz val="9"/>
      <color indexed="81"/>
      <name val="ＭＳ Ｐゴシック"/>
      <family val="3"/>
      <charset val="128"/>
    </font>
    <font>
      <b/>
      <u/>
      <sz val="12"/>
      <name val="ＭＳ ゴシック"/>
      <family val="3"/>
      <charset val="128"/>
    </font>
    <font>
      <b/>
      <sz val="12"/>
      <color rgb="FFFF0000"/>
      <name val="HGｺﾞｼｯｸM"/>
      <family val="3"/>
      <charset val="128"/>
    </font>
    <font>
      <b/>
      <sz val="16"/>
      <name val="ＭＳ Ｐゴシック"/>
      <family val="3"/>
      <charset val="128"/>
      <scheme val="major"/>
    </font>
    <font>
      <b/>
      <sz val="18"/>
      <color indexed="81"/>
      <name val="ＭＳ Ｐゴシック"/>
      <family val="3"/>
      <charset val="128"/>
    </font>
    <font>
      <b/>
      <sz val="16"/>
      <name val="ＭＳ Ｐゴシック"/>
      <family val="3"/>
      <charset val="128"/>
    </font>
    <font>
      <sz val="10"/>
      <name val="ＭＳ Ｐゴシック"/>
      <family val="3"/>
      <charset val="128"/>
      <scheme val="major"/>
    </font>
    <font>
      <sz val="9"/>
      <color rgb="FFFF0000"/>
      <name val="ＭＳ Ｐゴシック"/>
      <family val="3"/>
      <charset val="128"/>
    </font>
    <font>
      <u/>
      <sz val="11"/>
      <color rgb="FFFF0000"/>
      <name val="ＭＳ Ｐゴシック"/>
      <family val="3"/>
      <charset val="128"/>
    </font>
    <font>
      <b/>
      <u/>
      <sz val="9"/>
      <name val="ＭＳ Ｐゴシック"/>
      <family val="3"/>
      <charset val="128"/>
    </font>
    <font>
      <u/>
      <sz val="9"/>
      <name val="ＭＳ Ｐゴシック"/>
      <family val="3"/>
      <charset val="128"/>
    </font>
    <font>
      <b/>
      <sz val="12"/>
      <color theme="1"/>
      <name val="HGｺﾞｼｯｸM"/>
      <family val="3"/>
      <charset val="128"/>
    </font>
    <font>
      <b/>
      <sz val="14"/>
      <color theme="1"/>
      <name val="HGｺﾞｼｯｸM"/>
      <family val="3"/>
      <charset val="128"/>
    </font>
    <font>
      <sz val="14"/>
      <color theme="1"/>
      <name val="HGｺﾞｼｯｸM"/>
      <family val="3"/>
      <charset val="128"/>
    </font>
    <font>
      <sz val="12"/>
      <color theme="1"/>
      <name val="ＭＳ Ｐゴシック"/>
      <family val="3"/>
      <charset val="128"/>
    </font>
    <font>
      <b/>
      <sz val="16"/>
      <color theme="1"/>
      <name val="HGｺﾞｼｯｸM"/>
      <family val="3"/>
      <charset val="128"/>
    </font>
    <font>
      <sz val="10"/>
      <color theme="1"/>
      <name val="ＭＳ Ｐ明朝"/>
      <family val="1"/>
      <charset val="128"/>
    </font>
    <font>
      <sz val="18"/>
      <color theme="1"/>
      <name val="HGｺﾞｼｯｸM"/>
      <family val="3"/>
      <charset val="128"/>
    </font>
    <font>
      <b/>
      <sz val="18"/>
      <color theme="1"/>
      <name val="HGｺﾞｼｯｸM"/>
      <family val="3"/>
      <charset val="128"/>
    </font>
    <font>
      <sz val="22"/>
      <color theme="1"/>
      <name val="HGｺﾞｼｯｸM"/>
      <family val="3"/>
      <charset val="128"/>
    </font>
    <font>
      <sz val="16"/>
      <color theme="1"/>
      <name val="HGｺﾞｼｯｸM"/>
      <family val="3"/>
      <charset val="128"/>
    </font>
    <font>
      <u/>
      <sz val="12"/>
      <color theme="1"/>
      <name val="HGｺﾞｼｯｸM"/>
      <family val="3"/>
      <charset val="128"/>
    </font>
    <font>
      <u/>
      <sz val="11"/>
      <color theme="10"/>
      <name val="ＭＳ Ｐゴシック"/>
      <family val="3"/>
      <charset val="128"/>
    </font>
    <font>
      <sz val="14"/>
      <name val="HGｺﾞｼｯｸE"/>
      <family val="3"/>
      <charset val="128"/>
    </font>
  </fonts>
  <fills count="2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rgb="FFFDE9D9"/>
        <bgColor indexed="64"/>
      </patternFill>
    </fill>
    <fill>
      <patternFill patternType="solid">
        <fgColor rgb="FFCCFFFF"/>
        <bgColor indexed="64"/>
      </patternFill>
    </fill>
    <fill>
      <patternFill patternType="solid">
        <fgColor rgb="FFF79646"/>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00B0F0"/>
        <bgColor indexed="64"/>
      </patternFill>
    </fill>
  </fills>
  <borders count="26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style="thick">
        <color indexed="64"/>
      </bottom>
      <diagonal/>
    </border>
    <border>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diagonal/>
    </border>
    <border>
      <left style="thin">
        <color indexed="64"/>
      </left>
      <right/>
      <top style="dotted">
        <color indexed="64"/>
      </top>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right/>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style="medium">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hair">
        <color indexed="64"/>
      </left>
      <right style="thin">
        <color indexed="64"/>
      </right>
      <top/>
      <bottom style="medium">
        <color indexed="64"/>
      </bottom>
      <diagonal/>
    </border>
    <border>
      <left/>
      <right style="thin">
        <color indexed="64"/>
      </right>
      <top style="thick">
        <color indexed="64"/>
      </top>
      <bottom style="thick">
        <color indexed="64"/>
      </bottom>
      <diagonal/>
    </border>
    <border>
      <left/>
      <right style="thick">
        <color indexed="64"/>
      </right>
      <top style="medium">
        <color indexed="64"/>
      </top>
      <bottom style="thin">
        <color indexed="64"/>
      </bottom>
      <diagonal/>
    </border>
    <border>
      <left/>
      <right style="dotted">
        <color indexed="64"/>
      </right>
      <top style="dotted">
        <color indexed="64"/>
      </top>
      <bottom/>
      <diagonal/>
    </border>
    <border>
      <left/>
      <right style="dotted">
        <color indexed="64"/>
      </right>
      <top/>
      <bottom style="dotted">
        <color indexed="64"/>
      </bottom>
      <diagonal/>
    </border>
    <border>
      <left/>
      <right style="medium">
        <color indexed="64"/>
      </right>
      <top style="dotted">
        <color indexed="64"/>
      </top>
      <bottom/>
      <diagonal/>
    </border>
    <border>
      <left/>
      <right style="medium">
        <color indexed="64"/>
      </right>
      <top/>
      <bottom style="dotted">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hair">
        <color indexed="64"/>
      </top>
      <bottom/>
      <diagonal/>
    </border>
    <border>
      <left style="thick">
        <color indexed="64"/>
      </left>
      <right/>
      <top style="medium">
        <color indexed="64"/>
      </top>
      <bottom/>
      <diagonal/>
    </border>
    <border>
      <left/>
      <right style="thin">
        <color indexed="64"/>
      </right>
      <top style="dotted">
        <color indexed="64"/>
      </top>
      <bottom style="medium">
        <color indexed="64"/>
      </bottom>
      <diagonal/>
    </border>
    <border>
      <left style="medium">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style="hair">
        <color indexed="64"/>
      </top>
      <bottom style="double">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top style="medium">
        <color indexed="64"/>
      </top>
      <bottom/>
      <diagonal style="thin">
        <color auto="1"/>
      </diagonal>
    </border>
    <border diagonalDown="1">
      <left style="medium">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medium">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medium">
        <color indexed="64"/>
      </bottom>
      <diagonal/>
    </border>
    <border>
      <left style="thick">
        <color indexed="64"/>
      </left>
      <right/>
      <top/>
      <bottom/>
      <diagonal/>
    </border>
    <border>
      <left style="thick">
        <color indexed="64"/>
      </left>
      <right/>
      <top/>
      <bottom style="thick">
        <color indexed="64"/>
      </bottom>
      <diagonal/>
    </border>
    <border>
      <left style="thin">
        <color indexed="64"/>
      </left>
      <right/>
      <top style="dashed">
        <color indexed="64"/>
      </top>
      <bottom/>
      <diagonal/>
    </border>
    <border>
      <left/>
      <right/>
      <top style="dashed">
        <color indexed="64"/>
      </top>
      <bottom/>
      <diagonal/>
    </border>
    <border diagonalDown="1">
      <left style="thin">
        <color indexed="64"/>
      </left>
      <right/>
      <top style="medium">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medium">
        <color indexed="64"/>
      </bottom>
      <diagonal style="thin">
        <color indexed="64"/>
      </diagonal>
    </border>
    <border>
      <left style="thick">
        <color indexed="64"/>
      </left>
      <right/>
      <top style="thin">
        <color indexed="64"/>
      </top>
      <bottom/>
      <diagonal/>
    </border>
  </borders>
  <cellStyleXfs count="19">
    <xf numFmtId="0" fontId="0" fillId="0" borderId="0">
      <alignment vertical="center"/>
    </xf>
    <xf numFmtId="0" fontId="14" fillId="0" borderId="0"/>
    <xf numFmtId="0" fontId="14" fillId="0" borderId="0"/>
    <xf numFmtId="0" fontId="14" fillId="0" borderId="0"/>
    <xf numFmtId="0" fontId="14" fillId="0" borderId="0">
      <alignment vertical="center"/>
    </xf>
    <xf numFmtId="0" fontId="5" fillId="0" borderId="0">
      <alignment vertical="center"/>
    </xf>
    <xf numFmtId="38" fontId="14" fillId="0" borderId="0" applyFont="0" applyFill="0" applyBorder="0" applyAlignment="0" applyProtection="0">
      <alignment vertical="center"/>
    </xf>
    <xf numFmtId="0" fontId="4" fillId="0" borderId="0">
      <alignment vertical="center"/>
    </xf>
    <xf numFmtId="0" fontId="3" fillId="0" borderId="0">
      <alignment vertical="center"/>
    </xf>
    <xf numFmtId="0" fontId="29" fillId="0" borderId="0"/>
    <xf numFmtId="0" fontId="32" fillId="0" borderId="0">
      <alignment vertical="center"/>
    </xf>
    <xf numFmtId="0" fontId="14"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14" fillId="0" borderId="0" applyFont="0" applyFill="0" applyBorder="0" applyAlignment="0" applyProtection="0">
      <alignment vertical="center"/>
    </xf>
    <xf numFmtId="0" fontId="29" fillId="0" borderId="0"/>
    <xf numFmtId="38" fontId="14" fillId="0" borderId="0" applyFont="0" applyFill="0" applyBorder="0" applyAlignment="0" applyProtection="0">
      <alignment vertical="center"/>
    </xf>
    <xf numFmtId="0" fontId="118" fillId="0" borderId="0" applyNumberFormat="0" applyFill="0" applyBorder="0" applyAlignment="0" applyProtection="0">
      <alignment vertical="center"/>
    </xf>
  </cellStyleXfs>
  <cellXfs count="3174">
    <xf numFmtId="0" fontId="0" fillId="0" borderId="0" xfId="0">
      <alignment vertical="center"/>
    </xf>
    <xf numFmtId="0" fontId="7" fillId="0" borderId="0" xfId="0" applyFont="1" applyProtection="1">
      <alignment vertical="center"/>
    </xf>
    <xf numFmtId="0" fontId="10" fillId="4" borderId="146" xfId="0" applyFont="1" applyFill="1" applyBorder="1" applyAlignment="1" applyProtection="1">
      <alignment horizontal="left" vertical="center"/>
      <protection locked="0"/>
    </xf>
    <xf numFmtId="0" fontId="7" fillId="3" borderId="18" xfId="0" applyFont="1" applyFill="1" applyBorder="1" applyAlignment="1" applyProtection="1">
      <alignment horizontal="distributed" vertical="center"/>
      <protection locked="0"/>
    </xf>
    <xf numFmtId="0" fontId="7" fillId="3" borderId="24" xfId="0" applyFont="1" applyFill="1" applyBorder="1" applyAlignment="1" applyProtection="1">
      <alignment horizontal="distributed" vertical="center"/>
      <protection locked="0"/>
    </xf>
    <xf numFmtId="0" fontId="7" fillId="3" borderId="23" xfId="0" applyFont="1" applyFill="1" applyBorder="1" applyAlignment="1" applyProtection="1">
      <alignment horizontal="distributed" vertical="center"/>
      <protection locked="0"/>
    </xf>
    <xf numFmtId="0" fontId="7" fillId="3" borderId="31" xfId="0" applyFont="1" applyFill="1" applyBorder="1" applyAlignment="1" applyProtection="1">
      <alignment horizontal="distributed" vertical="center"/>
      <protection locked="0"/>
    </xf>
    <xf numFmtId="0" fontId="17" fillId="0" borderId="0" xfId="0" applyFont="1" applyAlignment="1" applyProtection="1">
      <alignment horizontal="center" vertical="center"/>
    </xf>
    <xf numFmtId="0" fontId="8" fillId="0" borderId="0" xfId="0" applyFont="1" applyAlignment="1" applyProtection="1">
      <alignment horizontal="center" vertical="center"/>
    </xf>
    <xf numFmtId="0" fontId="7" fillId="0" borderId="0" xfId="0" applyFont="1" applyBorder="1" applyAlignment="1" applyProtection="1">
      <alignment horizontal="right" vertical="center"/>
    </xf>
    <xf numFmtId="0" fontId="7" fillId="0" borderId="0" xfId="0" applyFont="1" applyBorder="1" applyProtection="1">
      <alignment vertical="center"/>
    </xf>
    <xf numFmtId="0" fontId="7" fillId="0" borderId="16" xfId="0" applyFont="1" applyBorder="1" applyProtection="1">
      <alignment vertical="center"/>
    </xf>
    <xf numFmtId="0" fontId="7" fillId="0" borderId="36" xfId="0" applyFont="1" applyBorder="1" applyAlignment="1" applyProtection="1">
      <alignment horizontal="distributed" vertical="center"/>
    </xf>
    <xf numFmtId="0" fontId="7" fillId="0" borderId="0" xfId="0" applyFont="1" applyBorder="1" applyAlignment="1" applyProtection="1">
      <alignment vertical="center"/>
    </xf>
    <xf numFmtId="0" fontId="10" fillId="0" borderId="0" xfId="0" applyFont="1" applyBorder="1" applyAlignment="1" applyProtection="1">
      <alignment horizontal="left" vertical="center"/>
    </xf>
    <xf numFmtId="0" fontId="7" fillId="0" borderId="0" xfId="0" applyFont="1" applyBorder="1" applyAlignment="1" applyProtection="1">
      <alignment horizontal="distributed" vertical="center" wrapText="1"/>
    </xf>
    <xf numFmtId="0" fontId="7" fillId="0" borderId="0" xfId="0" applyFont="1" applyBorder="1" applyAlignment="1" applyProtection="1">
      <alignment horizontal="center" vertical="center" wrapText="1"/>
    </xf>
    <xf numFmtId="0" fontId="7" fillId="0" borderId="0" xfId="0" applyFont="1" applyAlignment="1" applyProtection="1">
      <alignment vertical="center"/>
    </xf>
    <xf numFmtId="0" fontId="18" fillId="0" borderId="0" xfId="0" applyFont="1" applyBorder="1" applyProtection="1">
      <alignment vertical="center"/>
    </xf>
    <xf numFmtId="0" fontId="19" fillId="0" borderId="0" xfId="0" applyFont="1" applyBorder="1" applyProtection="1">
      <alignment vertical="center"/>
    </xf>
    <xf numFmtId="0" fontId="19" fillId="0" borderId="0" xfId="0" applyFont="1" applyProtection="1">
      <alignment vertical="center"/>
    </xf>
    <xf numFmtId="0" fontId="9" fillId="0" borderId="17" xfId="0" applyFont="1" applyBorder="1" applyAlignment="1" applyProtection="1">
      <alignment vertical="center"/>
    </xf>
    <xf numFmtId="0" fontId="19" fillId="0" borderId="80" xfId="0" applyFont="1" applyBorder="1" applyAlignment="1" applyProtection="1">
      <alignment vertical="center"/>
    </xf>
    <xf numFmtId="0" fontId="9" fillId="0" borderId="48" xfId="0" applyFont="1" applyBorder="1" applyAlignment="1" applyProtection="1">
      <alignment vertical="center"/>
    </xf>
    <xf numFmtId="0" fontId="7" fillId="0" borderId="98" xfId="0" applyFont="1" applyBorder="1" applyProtection="1">
      <alignment vertical="center"/>
    </xf>
    <xf numFmtId="0" fontId="7" fillId="0" borderId="98" xfId="0" applyFont="1" applyBorder="1" applyAlignment="1" applyProtection="1">
      <alignment horizontal="center" vertical="center" wrapText="1"/>
    </xf>
    <xf numFmtId="0" fontId="7" fillId="0" borderId="98" xfId="0" applyFont="1" applyBorder="1" applyAlignment="1" applyProtection="1">
      <alignment horizontal="distributed" vertical="center"/>
    </xf>
    <xf numFmtId="0" fontId="7" fillId="0" borderId="101" xfId="0" applyFont="1" applyBorder="1" applyProtection="1">
      <alignment vertical="center"/>
    </xf>
    <xf numFmtId="0" fontId="7" fillId="0" borderId="101" xfId="0" applyFont="1" applyBorder="1" applyAlignment="1" applyProtection="1">
      <alignment horizontal="center" vertical="center" wrapText="1"/>
    </xf>
    <xf numFmtId="0" fontId="7" fillId="0" borderId="101" xfId="0" applyFont="1" applyBorder="1" applyAlignment="1" applyProtection="1">
      <alignment horizontal="distributed" vertical="center"/>
    </xf>
    <xf numFmtId="0" fontId="7" fillId="0" borderId="100" xfId="0" applyFont="1" applyBorder="1" applyProtection="1">
      <alignment vertical="center"/>
    </xf>
    <xf numFmtId="0" fontId="7" fillId="0" borderId="102" xfId="0" applyFont="1" applyBorder="1" applyAlignment="1" applyProtection="1">
      <alignment horizontal="center" vertical="center" wrapText="1"/>
    </xf>
    <xf numFmtId="0" fontId="7" fillId="0" borderId="116" xfId="0" applyFont="1" applyBorder="1" applyProtection="1">
      <alignment vertical="center"/>
    </xf>
    <xf numFmtId="0" fontId="7" fillId="0" borderId="116" xfId="0" applyFont="1" applyBorder="1" applyAlignment="1" applyProtection="1">
      <alignment horizontal="center" vertical="center" wrapText="1"/>
    </xf>
    <xf numFmtId="0" fontId="7" fillId="0" borderId="116" xfId="0" applyFont="1" applyBorder="1" applyAlignment="1" applyProtection="1">
      <alignment horizontal="distributed" vertical="center"/>
    </xf>
    <xf numFmtId="0" fontId="7" fillId="0" borderId="124" xfId="0" applyFont="1" applyBorder="1" applyProtection="1">
      <alignment vertical="center"/>
    </xf>
    <xf numFmtId="0" fontId="7" fillId="0" borderId="106" xfId="0" applyFont="1" applyBorder="1" applyProtection="1">
      <alignment vertical="center"/>
    </xf>
    <xf numFmtId="0" fontId="7" fillId="0" borderId="106" xfId="0" applyFont="1" applyBorder="1" applyAlignment="1" applyProtection="1">
      <alignment horizontal="center" vertical="center" wrapText="1"/>
    </xf>
    <xf numFmtId="0" fontId="7" fillId="0" borderId="106" xfId="0" applyFont="1" applyBorder="1" applyAlignment="1" applyProtection="1">
      <alignment horizontal="distributed" vertical="center"/>
    </xf>
    <xf numFmtId="0" fontId="7" fillId="0" borderId="5" xfId="0" applyFont="1" applyBorder="1" applyProtection="1">
      <alignment vertical="center"/>
    </xf>
    <xf numFmtId="0" fontId="7" fillId="0" borderId="1" xfId="0" applyFont="1" applyBorder="1" applyProtection="1">
      <alignment vertical="center"/>
    </xf>
    <xf numFmtId="0" fontId="7" fillId="0" borderId="1" xfId="0" applyFont="1" applyBorder="1" applyAlignment="1" applyProtection="1">
      <alignment horizontal="distributed" vertical="center"/>
    </xf>
    <xf numFmtId="0" fontId="7" fillId="0" borderId="104" xfId="0" applyFont="1" applyBorder="1" applyProtection="1">
      <alignment vertical="center"/>
    </xf>
    <xf numFmtId="0" fontId="7" fillId="0" borderId="104" xfId="0" applyFont="1" applyBorder="1" applyAlignment="1" applyProtection="1">
      <alignment horizontal="center" vertical="center" wrapText="1"/>
    </xf>
    <xf numFmtId="0" fontId="7" fillId="0" borderId="104" xfId="0" applyFont="1" applyBorder="1" applyAlignment="1" applyProtection="1">
      <alignment horizontal="distributed" vertical="center"/>
    </xf>
    <xf numFmtId="0" fontId="7" fillId="0" borderId="99" xfId="0" applyFont="1" applyBorder="1" applyAlignment="1" applyProtection="1">
      <alignment horizontal="center" vertical="center" wrapText="1"/>
    </xf>
    <xf numFmtId="0" fontId="7" fillId="0" borderId="121" xfId="0" applyFont="1" applyBorder="1" applyAlignment="1" applyProtection="1">
      <alignment horizontal="center" vertical="center" wrapText="1"/>
    </xf>
    <xf numFmtId="0" fontId="7" fillId="0" borderId="105"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6" xfId="0" applyFont="1" applyBorder="1" applyAlignment="1" applyProtection="1">
      <alignment horizontal="distributed" vertical="center"/>
    </xf>
    <xf numFmtId="0" fontId="7" fillId="0" borderId="48" xfId="0" applyFont="1" applyBorder="1" applyAlignment="1" applyProtection="1">
      <alignment horizontal="center" vertical="center" wrapText="1"/>
    </xf>
    <xf numFmtId="0" fontId="7" fillId="0" borderId="97" xfId="0" applyFont="1" applyBorder="1" applyProtection="1">
      <alignment vertical="center"/>
    </xf>
    <xf numFmtId="0" fontId="7" fillId="0" borderId="119" xfId="0" applyFont="1" applyBorder="1" applyProtection="1">
      <alignment vertical="center"/>
    </xf>
    <xf numFmtId="0" fontId="7" fillId="0" borderId="109" xfId="0" applyFont="1" applyBorder="1" applyProtection="1">
      <alignment vertical="center"/>
    </xf>
    <xf numFmtId="0" fontId="7" fillId="0" borderId="6" xfId="0" applyFont="1" applyBorder="1" applyProtection="1">
      <alignment vertical="center"/>
    </xf>
    <xf numFmtId="0" fontId="7" fillId="0" borderId="9" xfId="0" applyFont="1" applyBorder="1" applyAlignment="1" applyProtection="1">
      <alignment horizontal="center" vertical="center" wrapText="1"/>
    </xf>
    <xf numFmtId="0" fontId="7" fillId="0" borderId="107" xfId="0" applyFont="1" applyBorder="1" applyAlignment="1" applyProtection="1">
      <alignment horizontal="center" vertical="center" wrapText="1"/>
    </xf>
    <xf numFmtId="0" fontId="7" fillId="0" borderId="79" xfId="0" applyFont="1" applyBorder="1" applyProtection="1">
      <alignment vertical="center"/>
    </xf>
    <xf numFmtId="0" fontId="7" fillId="0" borderId="36" xfId="0" applyFont="1" applyBorder="1" applyProtection="1">
      <alignment vertical="center"/>
    </xf>
    <xf numFmtId="0" fontId="7" fillId="0" borderId="36" xfId="0" applyFont="1" applyBorder="1" applyAlignment="1" applyProtection="1">
      <alignment horizontal="center" vertical="center" wrapText="1"/>
    </xf>
    <xf numFmtId="0" fontId="9" fillId="0" borderId="118" xfId="0" applyFont="1" applyBorder="1" applyAlignment="1" applyProtection="1">
      <alignment vertical="center"/>
    </xf>
    <xf numFmtId="0" fontId="9" fillId="0" borderId="114" xfId="0" applyFont="1" applyBorder="1" applyAlignment="1" applyProtection="1">
      <alignment vertical="center"/>
    </xf>
    <xf numFmtId="0" fontId="7" fillId="0" borderId="111" xfId="0" applyFont="1" applyBorder="1" applyAlignment="1" applyProtection="1">
      <alignment vertical="center"/>
    </xf>
    <xf numFmtId="0" fontId="7" fillId="0" borderId="111" xfId="0" applyFont="1" applyBorder="1" applyAlignment="1" applyProtection="1">
      <alignment horizontal="distributed" vertical="center"/>
    </xf>
    <xf numFmtId="0" fontId="7" fillId="0" borderId="111" xfId="0" applyFont="1" applyBorder="1" applyAlignment="1" applyProtection="1">
      <alignment horizontal="center" vertical="center" wrapText="1"/>
    </xf>
    <xf numFmtId="0" fontId="9" fillId="0" borderId="113" xfId="0" applyFont="1" applyBorder="1" applyAlignment="1" applyProtection="1">
      <alignment vertical="center"/>
    </xf>
    <xf numFmtId="0" fontId="10" fillId="0" borderId="0" xfId="0" applyFont="1" applyAlignment="1" applyProtection="1">
      <alignment vertical="center"/>
    </xf>
    <xf numFmtId="0" fontId="9" fillId="3" borderId="68" xfId="0" applyFont="1" applyFill="1" applyBorder="1" applyAlignment="1" applyProtection="1">
      <alignment vertical="center"/>
      <protection locked="0"/>
    </xf>
    <xf numFmtId="176" fontId="8" fillId="0" borderId="0" xfId="0" applyNumberFormat="1" applyFont="1" applyBorder="1" applyAlignment="1" applyProtection="1">
      <alignment horizontal="center" vertical="center"/>
    </xf>
    <xf numFmtId="0" fontId="7" fillId="0" borderId="7" xfId="0" applyFont="1" applyBorder="1" applyProtection="1">
      <alignment vertical="center"/>
    </xf>
    <xf numFmtId="0" fontId="9" fillId="0" borderId="0" xfId="0" applyFont="1" applyBorder="1" applyAlignment="1" applyProtection="1">
      <alignment horizontal="distributed" vertical="center"/>
    </xf>
    <xf numFmtId="0" fontId="7" fillId="2" borderId="19" xfId="0" applyFont="1" applyFill="1" applyBorder="1" applyAlignment="1" applyProtection="1">
      <alignment horizontal="distributed" vertical="center"/>
    </xf>
    <xf numFmtId="0" fontId="7" fillId="2" borderId="21" xfId="0" applyFont="1" applyFill="1" applyBorder="1" applyAlignment="1" applyProtection="1">
      <alignment horizontal="distributed" vertical="center"/>
    </xf>
    <xf numFmtId="0" fontId="7" fillId="2" borderId="20" xfId="0" applyFont="1" applyFill="1" applyBorder="1" applyAlignment="1" applyProtection="1">
      <alignment horizontal="distributed" vertical="center"/>
    </xf>
    <xf numFmtId="0" fontId="7" fillId="2" borderId="22" xfId="0" applyFont="1" applyFill="1" applyBorder="1" applyAlignment="1" applyProtection="1">
      <alignment horizontal="distributed" vertical="center"/>
    </xf>
    <xf numFmtId="0" fontId="9" fillId="0" borderId="7" xfId="0" applyFont="1" applyBorder="1" applyAlignment="1" applyProtection="1">
      <alignment horizontal="right" vertical="center"/>
    </xf>
    <xf numFmtId="0" fontId="9" fillId="0" borderId="11" xfId="0" applyFont="1" applyBorder="1" applyAlignment="1" applyProtection="1">
      <alignment horizontal="right" vertical="center"/>
    </xf>
    <xf numFmtId="0" fontId="9" fillId="0" borderId="95" xfId="0" applyFont="1" applyBorder="1" applyAlignment="1" applyProtection="1">
      <alignment horizontal="right" vertical="center"/>
    </xf>
    <xf numFmtId="0" fontId="10" fillId="0" borderId="0" xfId="0" applyFont="1" applyProtection="1">
      <alignment vertical="center"/>
    </xf>
    <xf numFmtId="0" fontId="10" fillId="0" borderId="0" xfId="0" applyFont="1" applyBorder="1" applyAlignment="1" applyProtection="1">
      <alignment horizontal="center" vertical="top"/>
    </xf>
    <xf numFmtId="0" fontId="10" fillId="0" borderId="0" xfId="0" applyFont="1" applyBorder="1" applyAlignment="1" applyProtection="1">
      <alignment horizontal="left" vertical="top"/>
    </xf>
    <xf numFmtId="0" fontId="9" fillId="0" borderId="0" xfId="0" applyFont="1" applyBorder="1" applyAlignment="1" applyProtection="1">
      <alignment vertical="top"/>
    </xf>
    <xf numFmtId="0" fontId="9" fillId="0" borderId="0" xfId="0" applyFont="1" applyBorder="1" applyAlignment="1" applyProtection="1">
      <alignment horizontal="left" vertical="top"/>
    </xf>
    <xf numFmtId="0" fontId="9" fillId="0" borderId="93" xfId="0" applyFont="1" applyBorder="1" applyAlignment="1" applyProtection="1">
      <alignment horizontal="left" vertical="center"/>
    </xf>
    <xf numFmtId="0" fontId="10" fillId="0" borderId="0" xfId="0" applyFont="1" applyFill="1" applyProtection="1">
      <alignment vertical="center"/>
    </xf>
    <xf numFmtId="0" fontId="10" fillId="0" borderId="0" xfId="0" applyFont="1" applyFill="1" applyAlignment="1" applyProtection="1">
      <alignment horizontal="left" vertical="top"/>
    </xf>
    <xf numFmtId="0" fontId="10" fillId="0" borderId="0" xfId="0" applyFont="1" applyAlignment="1" applyProtection="1">
      <alignment horizontal="left" vertical="top"/>
    </xf>
    <xf numFmtId="0" fontId="10" fillId="0" borderId="0" xfId="0" applyFont="1" applyAlignment="1" applyProtection="1">
      <alignment horizontal="left" vertical="top" wrapText="1"/>
    </xf>
    <xf numFmtId="0" fontId="9" fillId="0" borderId="71" xfId="0" applyFont="1" applyBorder="1" applyAlignment="1" applyProtection="1">
      <alignment horizontal="left" vertical="center"/>
    </xf>
    <xf numFmtId="0" fontId="9" fillId="0" borderId="0" xfId="8" applyFont="1" applyProtection="1">
      <alignment vertical="center"/>
    </xf>
    <xf numFmtId="0" fontId="9" fillId="0" borderId="0" xfId="8" applyFont="1" applyAlignment="1" applyProtection="1">
      <alignment vertical="center" wrapText="1"/>
    </xf>
    <xf numFmtId="176" fontId="9" fillId="0" borderId="43" xfId="0" applyNumberFormat="1" applyFont="1" applyBorder="1" applyAlignment="1" applyProtection="1">
      <alignment horizontal="center" vertical="center"/>
    </xf>
    <xf numFmtId="176" fontId="9" fillId="0" borderId="95" xfId="0" applyNumberFormat="1" applyFont="1" applyBorder="1" applyAlignment="1" applyProtection="1">
      <alignment horizontal="right" vertical="center"/>
    </xf>
    <xf numFmtId="0" fontId="9" fillId="0" borderId="0" xfId="8" applyFont="1" applyFill="1" applyProtection="1">
      <alignment vertical="center"/>
    </xf>
    <xf numFmtId="0" fontId="7" fillId="0" borderId="0" xfId="0" applyFont="1" applyFill="1" applyProtection="1">
      <alignment vertical="center"/>
    </xf>
    <xf numFmtId="0" fontId="9" fillId="0" borderId="0" xfId="8" applyFont="1" applyBorder="1" applyProtection="1">
      <alignment vertical="center"/>
    </xf>
    <xf numFmtId="0" fontId="7" fillId="0" borderId="0" xfId="0" applyFont="1" applyFill="1" applyBorder="1" applyProtection="1">
      <alignment vertical="center"/>
    </xf>
    <xf numFmtId="0" fontId="7" fillId="0" borderId="0" xfId="0" applyFont="1" applyAlignment="1" applyProtection="1">
      <alignment horizontal="left" vertical="center"/>
    </xf>
    <xf numFmtId="0" fontId="7" fillId="3" borderId="63" xfId="0" applyFont="1" applyFill="1" applyBorder="1" applyAlignment="1" applyProtection="1">
      <alignment horizontal="center" vertical="center" shrinkToFit="1"/>
      <protection locked="0"/>
    </xf>
    <xf numFmtId="0" fontId="7" fillId="2" borderId="151" xfId="0" applyFont="1" applyFill="1" applyBorder="1" applyAlignment="1" applyProtection="1">
      <alignment horizontal="distributed" vertical="center"/>
    </xf>
    <xf numFmtId="0" fontId="24" fillId="0" borderId="0" xfId="0" applyFont="1" applyProtection="1">
      <alignment vertical="center"/>
    </xf>
    <xf numFmtId="0" fontId="9" fillId="0" borderId="0" xfId="0" applyFont="1" applyFill="1" applyBorder="1" applyAlignment="1" applyProtection="1">
      <alignment horizontal="distributed" vertical="center"/>
    </xf>
    <xf numFmtId="0" fontId="19" fillId="0" borderId="25" xfId="0" applyFont="1" applyBorder="1" applyAlignment="1" applyProtection="1">
      <alignment vertical="center"/>
    </xf>
    <xf numFmtId="0" fontId="7" fillId="0" borderId="101" xfId="0" applyFont="1" applyBorder="1" applyAlignment="1" applyProtection="1">
      <alignment vertical="center" wrapText="1"/>
    </xf>
    <xf numFmtId="0" fontId="7" fillId="0" borderId="101" xfId="0" applyFont="1" applyBorder="1" applyAlignment="1" applyProtection="1">
      <alignment vertical="center"/>
    </xf>
    <xf numFmtId="0" fontId="7" fillId="0" borderId="154" xfId="0" applyFont="1" applyBorder="1" applyAlignment="1" applyProtection="1">
      <alignment horizontal="center" vertical="center" wrapText="1"/>
    </xf>
    <xf numFmtId="0" fontId="7" fillId="0" borderId="155" xfId="0" applyFont="1" applyBorder="1" applyAlignment="1" applyProtection="1">
      <alignment horizontal="center" vertical="center" wrapText="1"/>
    </xf>
    <xf numFmtId="0" fontId="9" fillId="0" borderId="51" xfId="0" applyFont="1" applyBorder="1" applyAlignment="1" applyProtection="1">
      <alignment horizontal="left" vertical="center"/>
    </xf>
    <xf numFmtId="0" fontId="9" fillId="4" borderId="15" xfId="0" applyFont="1" applyFill="1" applyBorder="1" applyAlignment="1" applyProtection="1">
      <alignment vertical="center"/>
      <protection locked="0"/>
    </xf>
    <xf numFmtId="0" fontId="9" fillId="0" borderId="93" xfId="0" applyFont="1" applyBorder="1" applyAlignment="1" applyProtection="1">
      <alignment horizontal="right" vertical="center"/>
    </xf>
    <xf numFmtId="0" fontId="7" fillId="0" borderId="47" xfId="0" applyFont="1" applyBorder="1" applyProtection="1">
      <alignment vertical="center"/>
    </xf>
    <xf numFmtId="0" fontId="7" fillId="3" borderId="72" xfId="0" applyFont="1" applyFill="1" applyBorder="1" applyAlignment="1" applyProtection="1">
      <alignment horizontal="center" vertical="center" shrinkToFit="1"/>
      <protection locked="0"/>
    </xf>
    <xf numFmtId="176" fontId="9" fillId="0" borderId="1" xfId="0" applyNumberFormat="1" applyFont="1" applyBorder="1" applyAlignment="1" applyProtection="1">
      <alignment horizontal="center" vertical="center"/>
    </xf>
    <xf numFmtId="0" fontId="30" fillId="0" borderId="0" xfId="9" applyFont="1" applyAlignment="1" applyProtection="1">
      <alignment vertical="top"/>
    </xf>
    <xf numFmtId="0" fontId="31" fillId="0" borderId="0" xfId="9" applyFont="1" applyProtection="1"/>
    <xf numFmtId="0" fontId="31" fillId="0" borderId="0" xfId="9" applyFont="1" applyBorder="1" applyAlignment="1" applyProtection="1">
      <alignment horizontal="center" vertical="center"/>
    </xf>
    <xf numFmtId="0" fontId="31" fillId="0" borderId="0" xfId="9" applyFont="1" applyBorder="1" applyAlignment="1" applyProtection="1">
      <alignment horizontal="center"/>
    </xf>
    <xf numFmtId="0" fontId="31" fillId="0" borderId="7" xfId="9" applyFont="1" applyBorder="1" applyAlignment="1" applyProtection="1">
      <alignment horizontal="center"/>
    </xf>
    <xf numFmtId="0" fontId="33" fillId="8" borderId="41" xfId="11" applyFont="1" applyFill="1" applyBorder="1" applyAlignment="1" applyProtection="1">
      <alignment horizontal="center" vertical="center" wrapText="1" shrinkToFit="1"/>
    </xf>
    <xf numFmtId="0" fontId="35" fillId="0" borderId="0" xfId="9" applyFont="1" applyProtection="1"/>
    <xf numFmtId="0" fontId="36" fillId="0" borderId="0" xfId="9" applyFont="1" applyAlignment="1" applyProtection="1">
      <alignment vertical="top"/>
    </xf>
    <xf numFmtId="0" fontId="35" fillId="0" borderId="0" xfId="9" applyFont="1" applyAlignment="1" applyProtection="1">
      <alignment vertical="top" wrapText="1"/>
    </xf>
    <xf numFmtId="0" fontId="35" fillId="0" borderId="0" xfId="9" applyFont="1" applyAlignment="1" applyProtection="1">
      <alignment vertical="top"/>
    </xf>
    <xf numFmtId="0" fontId="35" fillId="0" borderId="0" xfId="9" applyFont="1" applyBorder="1" applyProtection="1"/>
    <xf numFmtId="0" fontId="37" fillId="0" borderId="0" xfId="9" applyFont="1" applyProtection="1"/>
    <xf numFmtId="0" fontId="38" fillId="0" borderId="0" xfId="9" applyFont="1" applyProtection="1"/>
    <xf numFmtId="0" fontId="39" fillId="0" borderId="0" xfId="9" applyFont="1" applyProtection="1"/>
    <xf numFmtId="0" fontId="39" fillId="0" borderId="0" xfId="9" applyFont="1" applyAlignment="1" applyProtection="1">
      <alignment vertical="top"/>
    </xf>
    <xf numFmtId="0" fontId="40" fillId="0" borderId="0" xfId="9" applyFont="1" applyProtection="1"/>
    <xf numFmtId="0" fontId="7" fillId="0" borderId="50" xfId="0" applyFont="1" applyBorder="1" applyProtection="1">
      <alignment vertical="center"/>
    </xf>
    <xf numFmtId="0" fontId="9" fillId="0" borderId="11" xfId="0" applyFont="1" applyBorder="1" applyAlignment="1" applyProtection="1">
      <alignment horizontal="left" vertical="center"/>
    </xf>
    <xf numFmtId="0" fontId="10" fillId="0" borderId="0" xfId="0" applyFont="1" applyAlignment="1" applyProtection="1">
      <alignment horizontal="left" vertical="center"/>
    </xf>
    <xf numFmtId="38" fontId="10" fillId="0" borderId="0" xfId="0" applyNumberFormat="1" applyFont="1" applyProtection="1">
      <alignment vertical="center"/>
    </xf>
    <xf numFmtId="0" fontId="31" fillId="0" borderId="34" xfId="9" applyFont="1" applyBorder="1" applyAlignment="1" applyProtection="1">
      <alignment horizontal="center"/>
    </xf>
    <xf numFmtId="0" fontId="9" fillId="0" borderId="46" xfId="0" applyFont="1" applyBorder="1" applyAlignment="1" applyProtection="1">
      <alignment horizontal="left" vertical="center"/>
    </xf>
    <xf numFmtId="176" fontId="9" fillId="0" borderId="8" xfId="0" applyNumberFormat="1" applyFont="1" applyBorder="1" applyAlignment="1" applyProtection="1">
      <alignment horizontal="right" vertical="center"/>
    </xf>
    <xf numFmtId="0" fontId="9" fillId="0" borderId="68" xfId="0" applyFont="1" applyBorder="1" applyAlignment="1" applyProtection="1">
      <alignment vertical="center"/>
    </xf>
    <xf numFmtId="0" fontId="9" fillId="0" borderId="0" xfId="0" applyFont="1" applyFill="1" applyBorder="1" applyProtection="1">
      <alignment vertical="center"/>
    </xf>
    <xf numFmtId="0" fontId="10" fillId="0" borderId="0" xfId="0" applyFont="1" applyBorder="1" applyAlignment="1" applyProtection="1">
      <alignment horizontal="center" vertical="center"/>
    </xf>
    <xf numFmtId="0" fontId="9" fillId="0" borderId="2" xfId="0" applyFont="1" applyFill="1" applyBorder="1" applyProtection="1">
      <alignment vertical="center"/>
    </xf>
    <xf numFmtId="0" fontId="9" fillId="0" borderId="4" xfId="0" applyFont="1" applyFill="1" applyBorder="1" applyProtection="1">
      <alignment vertical="center"/>
    </xf>
    <xf numFmtId="0" fontId="9" fillId="0" borderId="3" xfId="0" applyFont="1" applyFill="1" applyBorder="1" applyProtection="1">
      <alignment vertical="center"/>
    </xf>
    <xf numFmtId="0" fontId="9" fillId="0" borderId="6" xfId="0" applyFont="1" applyFill="1" applyBorder="1" applyProtection="1">
      <alignment vertical="center"/>
    </xf>
    <xf numFmtId="0" fontId="9" fillId="0" borderId="94" xfId="0" applyFont="1" applyFill="1" applyBorder="1" applyAlignment="1" applyProtection="1">
      <alignment horizontal="center" vertical="center"/>
    </xf>
    <xf numFmtId="0" fontId="9" fillId="0" borderId="25" xfId="0" applyFont="1" applyFill="1" applyBorder="1" applyProtection="1">
      <alignment vertical="center"/>
    </xf>
    <xf numFmtId="0" fontId="9" fillId="0" borderId="4" xfId="0" applyFont="1" applyBorder="1" applyAlignment="1" applyProtection="1">
      <alignment vertical="center"/>
    </xf>
    <xf numFmtId="0" fontId="9" fillId="0" borderId="6"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73" xfId="0" applyFont="1" applyFill="1" applyBorder="1" applyProtection="1">
      <alignment vertical="center"/>
    </xf>
    <xf numFmtId="0" fontId="9" fillId="0" borderId="54" xfId="0" applyFont="1" applyFill="1" applyBorder="1" applyAlignment="1" applyProtection="1">
      <alignment horizontal="center" vertical="center"/>
    </xf>
    <xf numFmtId="0" fontId="7" fillId="0" borderId="16" xfId="0" applyFont="1" applyFill="1" applyBorder="1" applyProtection="1">
      <alignment vertical="center"/>
    </xf>
    <xf numFmtId="0" fontId="9" fillId="0" borderId="71" xfId="0" applyFont="1" applyFill="1" applyBorder="1" applyAlignment="1" applyProtection="1">
      <alignment vertical="center" shrinkToFit="1"/>
    </xf>
    <xf numFmtId="176" fontId="9" fillId="0" borderId="68" xfId="0" applyNumberFormat="1" applyFont="1" applyBorder="1" applyAlignment="1" applyProtection="1">
      <alignment horizontal="center" vertical="center"/>
    </xf>
    <xf numFmtId="0" fontId="7" fillId="0" borderId="12" xfId="0" applyFont="1" applyBorder="1" applyProtection="1">
      <alignment vertical="center"/>
    </xf>
    <xf numFmtId="0" fontId="9" fillId="0" borderId="10" xfId="0" applyFont="1" applyBorder="1" applyAlignment="1" applyProtection="1">
      <alignment vertical="center"/>
    </xf>
    <xf numFmtId="0" fontId="9" fillId="0" borderId="165" xfId="0" applyFont="1" applyBorder="1" applyAlignment="1" applyProtection="1">
      <alignment horizontal="center" vertical="center"/>
    </xf>
    <xf numFmtId="0" fontId="7" fillId="0" borderId="36" xfId="0" applyFont="1" applyFill="1" applyBorder="1" applyProtection="1">
      <alignment vertical="center"/>
    </xf>
    <xf numFmtId="0" fontId="45" fillId="0" borderId="0" xfId="0" applyFont="1" applyFill="1" applyProtection="1">
      <alignment vertical="center"/>
    </xf>
    <xf numFmtId="0" fontId="48" fillId="0" borderId="0" xfId="10" applyFont="1" applyBorder="1" applyAlignment="1" applyProtection="1">
      <alignment horizontal="left" vertical="center"/>
    </xf>
    <xf numFmtId="0" fontId="0" fillId="0" borderId="0" xfId="10" applyFont="1" applyBorder="1" applyAlignment="1" applyProtection="1">
      <alignment vertical="center"/>
    </xf>
    <xf numFmtId="0" fontId="0" fillId="0" borderId="0" xfId="10" applyFont="1" applyFill="1" applyBorder="1" applyAlignment="1" applyProtection="1">
      <alignment horizontal="left" vertical="center"/>
    </xf>
    <xf numFmtId="0" fontId="0" fillId="0" borderId="34" xfId="10" applyFont="1" applyBorder="1" applyAlignment="1" applyProtection="1">
      <alignment horizontal="center" vertical="center"/>
    </xf>
    <xf numFmtId="0" fontId="0" fillId="0" borderId="0" xfId="10" applyFont="1" applyBorder="1" applyAlignment="1" applyProtection="1">
      <alignment horizontal="center" vertical="center"/>
    </xf>
    <xf numFmtId="177" fontId="33" fillId="0" borderId="40" xfId="10" applyNumberFormat="1" applyFont="1" applyFill="1" applyBorder="1" applyAlignment="1" applyProtection="1">
      <alignment horizontal="center" vertical="center" wrapText="1" shrinkToFit="1"/>
    </xf>
    <xf numFmtId="177" fontId="33" fillId="0" borderId="41" xfId="10" applyNumberFormat="1" applyFont="1" applyFill="1" applyBorder="1" applyAlignment="1" applyProtection="1">
      <alignment horizontal="center" vertical="center" wrapText="1" shrinkToFit="1"/>
    </xf>
    <xf numFmtId="177" fontId="34" fillId="0" borderId="41" xfId="10" applyNumberFormat="1" applyFont="1" applyFill="1" applyBorder="1" applyAlignment="1" applyProtection="1">
      <alignment horizontal="center" vertical="center" wrapText="1" shrinkToFit="1"/>
    </xf>
    <xf numFmtId="177" fontId="33" fillId="0" borderId="48" xfId="10" applyNumberFormat="1" applyFont="1" applyFill="1" applyBorder="1" applyAlignment="1" applyProtection="1">
      <alignment horizontal="center" vertical="center" wrapText="1" shrinkToFit="1"/>
    </xf>
    <xf numFmtId="177" fontId="33" fillId="0" borderId="80" xfId="10" applyNumberFormat="1" applyFont="1" applyFill="1" applyBorder="1" applyAlignment="1" applyProtection="1">
      <alignment horizontal="center" vertical="center" wrapText="1" shrinkToFit="1"/>
    </xf>
    <xf numFmtId="177" fontId="34" fillId="0" borderId="80" xfId="10" applyNumberFormat="1" applyFont="1" applyFill="1" applyBorder="1" applyAlignment="1" applyProtection="1">
      <alignment horizontal="center" vertical="center" wrapText="1" shrinkToFit="1"/>
    </xf>
    <xf numFmtId="0" fontId="0" fillId="0" borderId="0" xfId="11" applyFont="1" applyBorder="1" applyAlignment="1" applyProtection="1">
      <alignment horizontal="center" vertical="center" wrapText="1" shrinkToFit="1"/>
    </xf>
    <xf numFmtId="0" fontId="33" fillId="0" borderId="37" xfId="10" applyFont="1" applyBorder="1" applyAlignment="1" applyProtection="1">
      <alignment vertical="center" shrinkToFit="1"/>
    </xf>
    <xf numFmtId="0" fontId="33" fillId="0" borderId="38" xfId="10" applyFont="1" applyFill="1" applyBorder="1" applyAlignment="1" applyProtection="1">
      <alignment horizontal="center" vertical="center" shrinkToFit="1"/>
      <protection locked="0"/>
    </xf>
    <xf numFmtId="178" fontId="33" fillId="0" borderId="70" xfId="10" applyNumberFormat="1" applyFont="1" applyFill="1" applyBorder="1" applyAlignment="1" applyProtection="1">
      <alignment horizontal="center" vertical="center" shrinkToFit="1"/>
      <protection locked="0"/>
    </xf>
    <xf numFmtId="0" fontId="33" fillId="0" borderId="70" xfId="10" applyFont="1" applyFill="1" applyBorder="1" applyAlignment="1" applyProtection="1">
      <alignment horizontal="center" vertical="center" shrinkToFit="1"/>
      <protection locked="0"/>
    </xf>
    <xf numFmtId="179" fontId="37" fillId="0" borderId="0" xfId="10" applyNumberFormat="1" applyFont="1" applyFill="1" applyBorder="1" applyAlignment="1" applyProtection="1">
      <alignment vertical="center" shrinkToFit="1"/>
    </xf>
    <xf numFmtId="0" fontId="33" fillId="0" borderId="130" xfId="10" applyFont="1" applyBorder="1" applyAlignment="1" applyProtection="1">
      <alignment vertical="center" shrinkToFit="1"/>
    </xf>
    <xf numFmtId="0" fontId="33" fillId="0" borderId="73" xfId="10" applyFont="1" applyFill="1" applyBorder="1" applyAlignment="1" applyProtection="1">
      <alignment horizontal="center" vertical="center" shrinkToFit="1"/>
      <protection locked="0"/>
    </xf>
    <xf numFmtId="0" fontId="33" fillId="0" borderId="15" xfId="10" applyFont="1" applyFill="1" applyBorder="1" applyAlignment="1" applyProtection="1">
      <alignment horizontal="center" vertical="center" shrinkToFit="1"/>
      <protection locked="0"/>
    </xf>
    <xf numFmtId="0" fontId="33" fillId="0" borderId="10" xfId="10" applyFont="1" applyFill="1" applyBorder="1" applyAlignment="1" applyProtection="1">
      <alignment horizontal="center" vertical="center" shrinkToFit="1"/>
      <protection locked="0"/>
    </xf>
    <xf numFmtId="178" fontId="33" fillId="0" borderId="15" xfId="10" applyNumberFormat="1" applyFont="1" applyFill="1" applyBorder="1" applyAlignment="1" applyProtection="1">
      <alignment horizontal="center" vertical="center" shrinkToFit="1"/>
      <protection locked="0"/>
    </xf>
    <xf numFmtId="0" fontId="33" fillId="0" borderId="1" xfId="10" applyFont="1" applyFill="1" applyBorder="1" applyAlignment="1" applyProtection="1">
      <alignment horizontal="center" vertical="center" shrinkToFit="1"/>
      <protection locked="0"/>
    </xf>
    <xf numFmtId="0" fontId="33" fillId="0" borderId="63" xfId="10" applyFont="1" applyBorder="1" applyAlignment="1" applyProtection="1">
      <alignment vertical="center" shrinkToFit="1"/>
    </xf>
    <xf numFmtId="178" fontId="33" fillId="0" borderId="94" xfId="10" applyNumberFormat="1" applyFont="1" applyFill="1" applyBorder="1" applyAlignment="1" applyProtection="1">
      <alignment horizontal="center" vertical="center" shrinkToFit="1"/>
      <protection locked="0"/>
    </xf>
    <xf numFmtId="0" fontId="33" fillId="0" borderId="94" xfId="10" applyFont="1" applyFill="1" applyBorder="1" applyAlignment="1" applyProtection="1">
      <alignment horizontal="center" vertical="center" shrinkToFit="1"/>
      <protection locked="0"/>
    </xf>
    <xf numFmtId="178" fontId="33" fillId="0" borderId="5" xfId="10" applyNumberFormat="1" applyFont="1" applyFill="1" applyBorder="1" applyAlignment="1" applyProtection="1">
      <alignment horizontal="center" vertical="center" shrinkToFit="1"/>
      <protection locked="0"/>
    </xf>
    <xf numFmtId="0" fontId="33" fillId="0" borderId="5" xfId="10" applyFont="1" applyFill="1" applyBorder="1" applyAlignment="1" applyProtection="1">
      <alignment horizontal="center" vertical="center" shrinkToFit="1"/>
      <protection locked="0"/>
    </xf>
    <xf numFmtId="0" fontId="33" fillId="0" borderId="40" xfId="10" applyFont="1" applyBorder="1" applyAlignment="1" applyProtection="1">
      <alignment vertical="center" shrinkToFit="1"/>
    </xf>
    <xf numFmtId="178" fontId="33" fillId="0" borderId="50" xfId="10" applyNumberFormat="1" applyFont="1" applyFill="1" applyBorder="1" applyAlignment="1" applyProtection="1">
      <alignment horizontal="center" vertical="center" shrinkToFit="1"/>
      <protection locked="0"/>
    </xf>
    <xf numFmtId="0" fontId="33" fillId="0" borderId="167" xfId="10" applyFont="1" applyBorder="1" applyAlignment="1" applyProtection="1">
      <alignment vertical="center" shrinkToFit="1"/>
    </xf>
    <xf numFmtId="0" fontId="46" fillId="0" borderId="51" xfId="10" applyFont="1" applyBorder="1" applyAlignment="1" applyProtection="1">
      <alignment horizontal="left" vertical="top" shrinkToFit="1"/>
    </xf>
    <xf numFmtId="179" fontId="35" fillId="0" borderId="0" xfId="10" applyNumberFormat="1" applyFont="1" applyFill="1" applyBorder="1" applyAlignment="1" applyProtection="1">
      <alignment vertical="top" shrinkToFit="1"/>
    </xf>
    <xf numFmtId="0" fontId="46" fillId="0" borderId="7" xfId="10" applyFont="1" applyBorder="1" applyAlignment="1" applyProtection="1">
      <alignment horizontal="left" vertical="top" wrapText="1" shrinkToFit="1"/>
    </xf>
    <xf numFmtId="0" fontId="46" fillId="0" borderId="7" xfId="10" applyFont="1" applyFill="1" applyBorder="1" applyAlignment="1" applyProtection="1">
      <alignment horizontal="left" vertical="top" shrinkToFit="1"/>
    </xf>
    <xf numFmtId="0" fontId="38" fillId="0" borderId="0" xfId="9" applyFont="1" applyAlignment="1" applyProtection="1"/>
    <xf numFmtId="0" fontId="9" fillId="0" borderId="53" xfId="0" applyFont="1" applyFill="1" applyBorder="1" applyAlignment="1" applyProtection="1">
      <alignment horizontal="center" vertical="center"/>
    </xf>
    <xf numFmtId="0" fontId="9" fillId="0" borderId="0" xfId="0" applyFont="1" applyBorder="1" applyAlignment="1" applyProtection="1">
      <alignment horizontal="left" vertical="center"/>
    </xf>
    <xf numFmtId="38" fontId="33" fillId="0" borderId="37" xfId="10" applyNumberFormat="1" applyFont="1" applyFill="1" applyBorder="1" applyAlignment="1" applyProtection="1">
      <alignment vertical="center" shrinkToFit="1"/>
      <protection locked="0"/>
    </xf>
    <xf numFmtId="38" fontId="33" fillId="0" borderId="70" xfId="10" applyNumberFormat="1" applyFont="1" applyFill="1" applyBorder="1" applyAlignment="1" applyProtection="1">
      <alignment vertical="center" shrinkToFit="1"/>
      <protection locked="0"/>
    </xf>
    <xf numFmtId="38" fontId="33" fillId="0" borderId="38" xfId="10" applyNumberFormat="1" applyFont="1" applyFill="1" applyBorder="1" applyAlignment="1" applyProtection="1">
      <alignment vertical="center" shrinkToFit="1"/>
      <protection locked="0"/>
    </xf>
    <xf numFmtId="38" fontId="33" fillId="0" borderId="69" xfId="10" applyNumberFormat="1" applyFont="1" applyFill="1" applyBorder="1" applyAlignment="1" applyProtection="1">
      <alignment vertical="center" shrinkToFit="1"/>
      <protection locked="0"/>
    </xf>
    <xf numFmtId="38" fontId="33" fillId="0" borderId="130" xfId="10" applyNumberFormat="1" applyFont="1" applyFill="1" applyBorder="1" applyAlignment="1" applyProtection="1">
      <alignment vertical="center" shrinkToFit="1"/>
      <protection locked="0"/>
    </xf>
    <xf numFmtId="38" fontId="33" fillId="0" borderId="5" xfId="10" applyNumberFormat="1" applyFont="1" applyFill="1" applyBorder="1" applyAlignment="1" applyProtection="1">
      <alignment vertical="center" shrinkToFit="1"/>
      <protection locked="0"/>
    </xf>
    <xf numFmtId="38" fontId="33" fillId="0" borderId="73" xfId="10" applyNumberFormat="1" applyFont="1" applyFill="1" applyBorder="1" applyAlignment="1" applyProtection="1">
      <alignment vertical="center" shrinkToFit="1"/>
      <protection locked="0"/>
    </xf>
    <xf numFmtId="38" fontId="33" fillId="0" borderId="10" xfId="10" applyNumberFormat="1" applyFont="1" applyFill="1" applyBorder="1" applyAlignment="1" applyProtection="1">
      <alignment vertical="center" shrinkToFit="1"/>
      <protection locked="0"/>
    </xf>
    <xf numFmtId="38" fontId="33" fillId="0" borderId="63" xfId="10" applyNumberFormat="1" applyFont="1" applyFill="1" applyBorder="1" applyAlignment="1" applyProtection="1">
      <alignment vertical="center" shrinkToFit="1"/>
      <protection locked="0"/>
    </xf>
    <xf numFmtId="38" fontId="33" fillId="0" borderId="94" xfId="10" applyNumberFormat="1" applyFont="1" applyFill="1" applyBorder="1" applyAlignment="1" applyProtection="1">
      <alignment vertical="center" shrinkToFit="1"/>
      <protection locked="0"/>
    </xf>
    <xf numFmtId="38" fontId="33" fillId="0" borderId="15" xfId="10" applyNumberFormat="1" applyFont="1" applyFill="1" applyBorder="1" applyAlignment="1" applyProtection="1">
      <alignment vertical="center" shrinkToFit="1"/>
      <protection locked="0"/>
    </xf>
    <xf numFmtId="38" fontId="33" fillId="0" borderId="17" xfId="10" applyNumberFormat="1" applyFont="1" applyFill="1" applyBorder="1" applyAlignment="1" applyProtection="1">
      <alignment vertical="center" shrinkToFit="1"/>
      <protection locked="0"/>
    </xf>
    <xf numFmtId="38" fontId="33" fillId="0" borderId="96" xfId="10" applyNumberFormat="1" applyFont="1" applyFill="1" applyBorder="1" applyAlignment="1" applyProtection="1">
      <alignment vertical="center" shrinkToFit="1"/>
      <protection locked="0"/>
    </xf>
    <xf numFmtId="38" fontId="33" fillId="0" borderId="43" xfId="10" applyNumberFormat="1" applyFont="1" applyFill="1" applyBorder="1" applyAlignment="1" applyProtection="1">
      <alignment vertical="center" shrinkToFit="1"/>
      <protection locked="0"/>
    </xf>
    <xf numFmtId="38" fontId="33" fillId="0" borderId="108" xfId="10" applyNumberFormat="1" applyFont="1" applyFill="1" applyBorder="1" applyAlignment="1" applyProtection="1">
      <alignment vertical="center" shrinkToFit="1"/>
      <protection locked="0"/>
    </xf>
    <xf numFmtId="38" fontId="33" fillId="0" borderId="2" xfId="10" applyNumberFormat="1" applyFont="1" applyFill="1" applyBorder="1" applyAlignment="1" applyProtection="1">
      <alignment vertical="center" shrinkToFit="1"/>
      <protection locked="0"/>
    </xf>
    <xf numFmtId="38" fontId="33" fillId="0" borderId="72" xfId="10" applyNumberFormat="1" applyFont="1" applyFill="1" applyBorder="1" applyAlignment="1" applyProtection="1">
      <alignment vertical="center" shrinkToFit="1"/>
      <protection locked="0"/>
    </xf>
    <xf numFmtId="38" fontId="33" fillId="0" borderId="0" xfId="10" applyNumberFormat="1" applyFont="1" applyFill="1" applyBorder="1" applyAlignment="1" applyProtection="1">
      <alignment vertical="center" shrinkToFit="1"/>
      <protection locked="0"/>
    </xf>
    <xf numFmtId="38" fontId="33" fillId="0" borderId="6" xfId="10" applyNumberFormat="1" applyFont="1" applyFill="1" applyBorder="1" applyAlignment="1" applyProtection="1">
      <alignment vertical="center" shrinkToFit="1"/>
      <protection locked="0"/>
    </xf>
    <xf numFmtId="38" fontId="33" fillId="0" borderId="25" xfId="10" applyNumberFormat="1" applyFont="1" applyFill="1" applyBorder="1" applyAlignment="1" applyProtection="1">
      <alignment vertical="center" shrinkToFit="1"/>
      <protection locked="0"/>
    </xf>
    <xf numFmtId="38" fontId="7" fillId="0" borderId="73" xfId="6" applyFont="1" applyBorder="1" applyAlignment="1" applyProtection="1">
      <alignment vertical="center"/>
    </xf>
    <xf numFmtId="38" fontId="7" fillId="0" borderId="75" xfId="6" applyFont="1" applyBorder="1" applyAlignment="1" applyProtection="1">
      <alignment vertical="center"/>
    </xf>
    <xf numFmtId="38" fontId="7" fillId="3" borderId="15" xfId="6" applyFont="1" applyFill="1" applyBorder="1" applyAlignment="1" applyProtection="1">
      <alignment vertical="center" shrinkToFit="1"/>
      <protection locked="0"/>
    </xf>
    <xf numFmtId="38" fontId="7" fillId="3" borderId="17" xfId="6" applyFont="1" applyFill="1" applyBorder="1" applyAlignment="1" applyProtection="1">
      <alignment vertical="center" shrinkToFit="1"/>
      <protection locked="0"/>
    </xf>
    <xf numFmtId="38" fontId="7" fillId="3" borderId="31" xfId="6" applyFont="1" applyFill="1" applyBorder="1" applyAlignment="1" applyProtection="1">
      <alignment vertical="center" shrinkToFit="1"/>
      <protection locked="0"/>
    </xf>
    <xf numFmtId="38" fontId="7" fillId="3" borderId="72" xfId="6" applyFont="1" applyFill="1" applyBorder="1" applyAlignment="1" applyProtection="1">
      <alignment vertical="center" shrinkToFit="1"/>
      <protection locked="0"/>
    </xf>
    <xf numFmtId="38" fontId="7" fillId="3" borderId="3" xfId="6" applyFont="1" applyFill="1" applyBorder="1" applyAlignment="1" applyProtection="1">
      <alignment vertical="center" shrinkToFit="1"/>
      <protection locked="0"/>
    </xf>
    <xf numFmtId="38" fontId="7" fillId="3" borderId="74" xfId="6" applyFont="1" applyFill="1" applyBorder="1" applyAlignment="1" applyProtection="1">
      <alignment vertical="center" shrinkToFit="1"/>
      <protection locked="0"/>
    </xf>
    <xf numFmtId="38" fontId="7" fillId="2" borderId="41" xfId="6" applyFont="1" applyFill="1" applyBorder="1" applyAlignment="1" applyProtection="1">
      <alignment vertical="center"/>
    </xf>
    <xf numFmtId="38" fontId="7" fillId="2" borderId="41" xfId="0" applyNumberFormat="1" applyFont="1" applyFill="1" applyBorder="1" applyAlignment="1" applyProtection="1">
      <alignment vertical="center"/>
    </xf>
    <xf numFmtId="38" fontId="7" fillId="2" borderId="57" xfId="6" applyFont="1" applyFill="1" applyBorder="1" applyAlignment="1" applyProtection="1">
      <alignment vertical="center"/>
    </xf>
    <xf numFmtId="38" fontId="7" fillId="2" borderId="42" xfId="0" applyNumberFormat="1" applyFont="1" applyFill="1" applyBorder="1" applyAlignment="1" applyProtection="1">
      <alignment vertical="center"/>
    </xf>
    <xf numFmtId="176" fontId="9" fillId="3" borderId="43" xfId="0" applyNumberFormat="1" applyFont="1" applyFill="1" applyBorder="1" applyAlignment="1" applyProtection="1">
      <alignment vertical="center"/>
      <protection locked="0"/>
    </xf>
    <xf numFmtId="176" fontId="9" fillId="0" borderId="1" xfId="0" applyNumberFormat="1" applyFont="1" applyBorder="1" applyAlignment="1" applyProtection="1">
      <alignment vertical="center"/>
    </xf>
    <xf numFmtId="176" fontId="9" fillId="0" borderId="43" xfId="0" applyNumberFormat="1" applyFont="1" applyBorder="1" applyAlignment="1" applyProtection="1">
      <alignment vertical="center"/>
    </xf>
    <xf numFmtId="176" fontId="9" fillId="0" borderId="68" xfId="0" applyNumberFormat="1" applyFont="1" applyBorder="1" applyAlignment="1" applyProtection="1">
      <alignment vertical="center"/>
    </xf>
    <xf numFmtId="38" fontId="7" fillId="3" borderId="94" xfId="6" applyFont="1" applyFill="1" applyBorder="1" applyAlignment="1" applyProtection="1">
      <alignment vertical="center" shrinkToFit="1"/>
      <protection locked="0"/>
    </xf>
    <xf numFmtId="38" fontId="7" fillId="3" borderId="2" xfId="6" applyFont="1" applyFill="1" applyBorder="1" applyAlignment="1" applyProtection="1">
      <alignment vertical="center" shrinkToFit="1"/>
      <protection locked="0"/>
    </xf>
    <xf numFmtId="38" fontId="7" fillId="2" borderId="80" xfId="6" applyFont="1" applyFill="1" applyBorder="1" applyAlignment="1" applyProtection="1">
      <alignment vertical="center"/>
    </xf>
    <xf numFmtId="38" fontId="7" fillId="2" borderId="81" xfId="6" applyFont="1" applyFill="1" applyBorder="1" applyAlignment="1" applyProtection="1">
      <alignment vertical="center"/>
    </xf>
    <xf numFmtId="0" fontId="10" fillId="0" borderId="34" xfId="0" applyFont="1" applyBorder="1" applyAlignment="1" applyProtection="1">
      <alignment horizontal="left" vertical="top" shrinkToFit="1"/>
    </xf>
    <xf numFmtId="38" fontId="9" fillId="0" borderId="0" xfId="6" applyNumberFormat="1" applyFont="1" applyFill="1" applyBorder="1" applyAlignment="1" applyProtection="1">
      <alignment vertical="center"/>
    </xf>
    <xf numFmtId="0" fontId="9" fillId="0" borderId="7" xfId="0" applyFont="1" applyFill="1" applyBorder="1" applyAlignment="1" applyProtection="1">
      <alignment vertical="center" shrinkToFit="1"/>
    </xf>
    <xf numFmtId="38" fontId="9" fillId="0" borderId="16" xfId="6" applyNumberFormat="1" applyFont="1" applyFill="1" applyBorder="1" applyAlignment="1" applyProtection="1">
      <alignment vertical="center"/>
    </xf>
    <xf numFmtId="0" fontId="9" fillId="0" borderId="22" xfId="0" applyFont="1" applyFill="1" applyBorder="1" applyAlignment="1" applyProtection="1">
      <alignment vertical="center" shrinkToFit="1"/>
    </xf>
    <xf numFmtId="0" fontId="10" fillId="0" borderId="0" xfId="0" applyFont="1" applyBorder="1" applyAlignment="1" applyProtection="1">
      <alignment vertical="top" shrinkToFit="1"/>
    </xf>
    <xf numFmtId="0" fontId="12" fillId="0" borderId="41" xfId="0" applyFont="1" applyBorder="1" applyAlignment="1" applyProtection="1">
      <alignment horizontal="center" vertical="center" wrapText="1"/>
    </xf>
    <xf numFmtId="0" fontId="12" fillId="0" borderId="42" xfId="0" applyFont="1" applyBorder="1" applyAlignment="1" applyProtection="1">
      <alignment horizontal="center" vertical="center" wrapText="1"/>
    </xf>
    <xf numFmtId="176" fontId="9" fillId="0" borderId="34" xfId="0" applyNumberFormat="1" applyFont="1" applyFill="1" applyBorder="1" applyAlignment="1" applyProtection="1">
      <alignment vertical="top" shrinkToFit="1"/>
    </xf>
    <xf numFmtId="0" fontId="9" fillId="0" borderId="46"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47"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10" fillId="0" borderId="120" xfId="0" applyFont="1" applyFill="1" applyBorder="1" applyProtection="1">
      <alignment vertical="center"/>
    </xf>
    <xf numFmtId="0" fontId="10" fillId="0" borderId="55" xfId="0" applyFont="1" applyFill="1" applyBorder="1" applyProtection="1">
      <alignment vertical="center"/>
    </xf>
    <xf numFmtId="0" fontId="10" fillId="0" borderId="37" xfId="0" applyFont="1" applyFill="1" applyBorder="1" applyProtection="1">
      <alignment vertical="center"/>
    </xf>
    <xf numFmtId="0" fontId="10" fillId="0" borderId="40" xfId="0" applyFont="1" applyFill="1" applyBorder="1" applyProtection="1">
      <alignment vertical="center"/>
    </xf>
    <xf numFmtId="0" fontId="33" fillId="8" borderId="25" xfId="11" applyFont="1" applyFill="1" applyBorder="1" applyAlignment="1" applyProtection="1">
      <alignment horizontal="center" vertical="center" wrapText="1" shrinkToFit="1"/>
    </xf>
    <xf numFmtId="38" fontId="33" fillId="0" borderId="136" xfId="10" applyNumberFormat="1" applyFont="1" applyFill="1" applyBorder="1" applyAlignment="1" applyProtection="1">
      <alignment vertical="center" shrinkToFit="1"/>
      <protection locked="0"/>
    </xf>
    <xf numFmtId="0" fontId="0" fillId="0" borderId="16" xfId="10" applyFont="1" applyBorder="1" applyAlignment="1" applyProtection="1">
      <alignment horizontal="center" vertical="center"/>
    </xf>
    <xf numFmtId="0" fontId="31" fillId="0" borderId="16" xfId="9" applyFont="1" applyBorder="1" applyAlignment="1" applyProtection="1">
      <alignment horizontal="center"/>
    </xf>
    <xf numFmtId="0" fontId="7" fillId="3" borderId="20" xfId="0" applyFont="1" applyFill="1" applyBorder="1" applyAlignment="1" applyProtection="1">
      <alignment horizontal="distributed" vertical="center"/>
      <protection locked="0"/>
    </xf>
    <xf numFmtId="0" fontId="7" fillId="3" borderId="21" xfId="0" applyFont="1" applyFill="1" applyBorder="1" applyAlignment="1" applyProtection="1">
      <alignment horizontal="distributed" vertical="center"/>
      <protection locked="0"/>
    </xf>
    <xf numFmtId="0" fontId="7" fillId="3" borderId="19" xfId="0" applyFont="1" applyFill="1" applyBorder="1" applyAlignment="1" applyProtection="1">
      <alignment horizontal="distributed" vertical="center"/>
      <protection locked="0"/>
    </xf>
    <xf numFmtId="0" fontId="7" fillId="3" borderId="22" xfId="0" applyFont="1" applyFill="1" applyBorder="1" applyAlignment="1" applyProtection="1">
      <alignment horizontal="distributed" vertical="center"/>
      <protection locked="0"/>
    </xf>
    <xf numFmtId="0" fontId="7" fillId="0" borderId="34" xfId="0" applyFont="1" applyBorder="1" applyAlignment="1" applyProtection="1">
      <alignment horizontal="distributed" vertical="center"/>
    </xf>
    <xf numFmtId="0" fontId="50" fillId="0" borderId="0" xfId="0" applyFont="1" applyProtection="1">
      <alignment vertical="center"/>
    </xf>
    <xf numFmtId="0" fontId="10" fillId="0" borderId="0" xfId="0" applyFont="1" applyBorder="1" applyProtection="1">
      <alignment vertical="center"/>
    </xf>
    <xf numFmtId="0" fontId="7" fillId="0" borderId="34" xfId="0" applyFont="1" applyBorder="1" applyProtection="1">
      <alignment vertical="center"/>
    </xf>
    <xf numFmtId="0" fontId="9" fillId="0" borderId="35" xfId="0" applyFont="1" applyBorder="1" applyAlignment="1" applyProtection="1">
      <alignment vertical="center" wrapText="1"/>
    </xf>
    <xf numFmtId="0" fontId="7" fillId="0" borderId="57" xfId="0" applyFont="1" applyBorder="1" applyAlignment="1" applyProtection="1">
      <alignment horizontal="right" vertical="center"/>
    </xf>
    <xf numFmtId="0" fontId="7" fillId="0" borderId="62" xfId="0" applyFont="1" applyBorder="1" applyAlignment="1" applyProtection="1">
      <alignment horizontal="right" vertical="center"/>
    </xf>
    <xf numFmtId="0" fontId="12" fillId="0" borderId="0" xfId="0" applyFont="1" applyBorder="1" applyAlignment="1" applyProtection="1">
      <alignment horizontal="center" vertical="center"/>
    </xf>
    <xf numFmtId="0" fontId="12" fillId="0" borderId="0" xfId="0" applyFont="1" applyFill="1" applyProtection="1">
      <alignment vertical="center"/>
    </xf>
    <xf numFmtId="0" fontId="9" fillId="0" borderId="0" xfId="0" applyFont="1" applyFill="1" applyProtection="1">
      <alignment vertical="center"/>
    </xf>
    <xf numFmtId="0" fontId="12" fillId="0" borderId="0" xfId="0" applyFont="1" applyProtection="1">
      <alignment vertical="center"/>
    </xf>
    <xf numFmtId="0" fontId="9" fillId="0" borderId="0" xfId="0" applyFont="1" applyProtection="1">
      <alignment vertical="center"/>
    </xf>
    <xf numFmtId="0" fontId="9" fillId="0" borderId="0" xfId="0" applyFont="1" applyBorder="1" applyProtection="1">
      <alignment vertical="center"/>
    </xf>
    <xf numFmtId="0" fontId="12" fillId="0" borderId="0" xfId="0" applyFont="1" applyBorder="1" applyAlignment="1" applyProtection="1">
      <alignment horizontal="left" vertical="center"/>
    </xf>
    <xf numFmtId="0" fontId="9" fillId="0" borderId="0" xfId="0" applyFont="1" applyBorder="1" applyAlignment="1" applyProtection="1">
      <alignment horizontal="right" vertical="center" wrapText="1"/>
    </xf>
    <xf numFmtId="0" fontId="10" fillId="0" borderId="5" xfId="0" applyFont="1" applyBorder="1" applyAlignment="1" applyProtection="1">
      <alignment horizontal="left" vertical="center"/>
    </xf>
    <xf numFmtId="0" fontId="9" fillId="0" borderId="94" xfId="0" applyFont="1" applyBorder="1" applyAlignment="1" applyProtection="1">
      <alignment horizontal="center" vertical="center" wrapText="1"/>
    </xf>
    <xf numFmtId="0" fontId="9" fillId="0" borderId="175"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12" fillId="0" borderId="0" xfId="0" applyFont="1" applyAlignment="1" applyProtection="1">
      <alignment horizontal="left" vertical="top"/>
    </xf>
    <xf numFmtId="0" fontId="12" fillId="0" borderId="0" xfId="0" applyFont="1" applyAlignment="1" applyProtection="1">
      <alignment vertical="top" wrapText="1"/>
    </xf>
    <xf numFmtId="0" fontId="12" fillId="0" borderId="0" xfId="0" applyFont="1" applyAlignment="1" applyProtection="1">
      <alignment vertical="top"/>
    </xf>
    <xf numFmtId="0" fontId="7" fillId="0" borderId="0" xfId="0" applyFont="1" applyAlignment="1" applyProtection="1">
      <alignment horizontal="left" vertical="center" wrapText="1"/>
    </xf>
    <xf numFmtId="0" fontId="9" fillId="0" borderId="34" xfId="0" applyFont="1" applyBorder="1" applyAlignment="1" applyProtection="1">
      <alignment vertical="center"/>
    </xf>
    <xf numFmtId="0" fontId="9" fillId="0" borderId="35" xfId="0" applyFont="1" applyBorder="1" applyAlignment="1" applyProtection="1">
      <alignment vertical="center"/>
    </xf>
    <xf numFmtId="0" fontId="10" fillId="0" borderId="108" xfId="0" applyFont="1" applyBorder="1" applyAlignment="1" applyProtection="1">
      <alignment horizontal="left" vertical="center"/>
    </xf>
    <xf numFmtId="0" fontId="9" fillId="0" borderId="28" xfId="0" applyFont="1" applyFill="1" applyBorder="1" applyAlignment="1" applyProtection="1">
      <alignment vertical="center"/>
    </xf>
    <xf numFmtId="0" fontId="9" fillId="0" borderId="0" xfId="0" applyFont="1" applyBorder="1" applyAlignment="1" applyProtection="1">
      <alignment vertical="center"/>
    </xf>
    <xf numFmtId="0" fontId="10" fillId="0" borderId="16" xfId="0" applyFont="1" applyBorder="1" applyAlignment="1" applyProtection="1">
      <alignment vertical="center"/>
    </xf>
    <xf numFmtId="0" fontId="9" fillId="0" borderId="16" xfId="0" applyFont="1" applyBorder="1" applyAlignment="1" applyProtection="1">
      <alignment vertical="center"/>
    </xf>
    <xf numFmtId="0" fontId="9" fillId="0" borderId="29" xfId="0" applyFont="1" applyBorder="1" applyAlignment="1" applyProtection="1">
      <alignment vertical="center"/>
    </xf>
    <xf numFmtId="0" fontId="9" fillId="0" borderId="30" xfId="0" applyFont="1" applyBorder="1" applyAlignment="1" applyProtection="1">
      <alignment vertical="center"/>
    </xf>
    <xf numFmtId="0" fontId="12" fillId="0" borderId="10"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7" fillId="0" borderId="0" xfId="0" applyFont="1" applyFill="1" applyBorder="1" applyAlignment="1" applyProtection="1">
      <alignment vertical="center" shrinkToFit="1"/>
    </xf>
    <xf numFmtId="0" fontId="7" fillId="0" borderId="0" xfId="0" applyFont="1" applyFill="1" applyBorder="1" applyAlignment="1" applyProtection="1">
      <alignment horizontal="distributed" vertical="center"/>
    </xf>
    <xf numFmtId="0" fontId="7" fillId="0" borderId="52" xfId="0" applyFont="1" applyBorder="1" applyProtection="1">
      <alignment vertical="center"/>
    </xf>
    <xf numFmtId="0" fontId="7" fillId="0" borderId="45" xfId="0" applyFont="1" applyBorder="1" applyProtection="1">
      <alignment vertical="center"/>
    </xf>
    <xf numFmtId="0" fontId="7" fillId="0" borderId="90" xfId="0" applyFont="1" applyBorder="1" applyProtection="1">
      <alignment vertical="center"/>
    </xf>
    <xf numFmtId="0" fontId="9" fillId="0" borderId="4" xfId="0" applyFont="1" applyBorder="1" applyAlignment="1" applyProtection="1">
      <alignment horizontal="left" vertical="center"/>
    </xf>
    <xf numFmtId="0" fontId="7" fillId="0" borderId="4" xfId="0" applyFont="1" applyBorder="1" applyProtection="1">
      <alignment vertical="center"/>
    </xf>
    <xf numFmtId="0" fontId="7" fillId="0" borderId="3" xfId="0" applyFont="1" applyBorder="1" applyProtection="1">
      <alignment vertical="center"/>
    </xf>
    <xf numFmtId="55" fontId="9" fillId="0" borderId="95" xfId="0" applyNumberFormat="1" applyFont="1" applyFill="1" applyBorder="1" applyAlignment="1" applyProtection="1">
      <alignment vertical="center"/>
    </xf>
    <xf numFmtId="0" fontId="7" fillId="0" borderId="53" xfId="0" applyFont="1" applyBorder="1" applyProtection="1">
      <alignment vertical="center"/>
    </xf>
    <xf numFmtId="0" fontId="9" fillId="0" borderId="71" xfId="0" applyFont="1" applyBorder="1" applyAlignment="1" applyProtection="1">
      <alignment horizontal="right" vertical="center"/>
    </xf>
    <xf numFmtId="0" fontId="7" fillId="0" borderId="64" xfId="0" applyFont="1" applyBorder="1" applyProtection="1">
      <alignment vertical="center"/>
    </xf>
    <xf numFmtId="0" fontId="7" fillId="0" borderId="10" xfId="0" applyFont="1" applyBorder="1" applyProtection="1">
      <alignment vertical="center"/>
    </xf>
    <xf numFmtId="0" fontId="9" fillId="0" borderId="8" xfId="0" applyFont="1" applyBorder="1" applyAlignment="1" applyProtection="1">
      <alignment horizontal="right" vertical="center"/>
    </xf>
    <xf numFmtId="0" fontId="9" fillId="0" borderId="14" xfId="0" applyFont="1" applyFill="1" applyBorder="1" applyAlignment="1" applyProtection="1">
      <alignment horizontal="center" vertical="center"/>
    </xf>
    <xf numFmtId="0" fontId="9" fillId="0" borderId="5" xfId="0" applyFont="1" applyFill="1" applyBorder="1" applyProtection="1">
      <alignment vertical="center"/>
    </xf>
    <xf numFmtId="0" fontId="0" fillId="0" borderId="43" xfId="0" applyFont="1" applyBorder="1" applyAlignment="1" applyProtection="1">
      <alignment vertical="center"/>
    </xf>
    <xf numFmtId="0" fontId="0" fillId="0" borderId="17" xfId="0" applyFont="1" applyBorder="1" applyAlignment="1" applyProtection="1">
      <alignment vertical="center"/>
    </xf>
    <xf numFmtId="0" fontId="10" fillId="0" borderId="120" xfId="0" applyFont="1" applyBorder="1" applyProtection="1">
      <alignment vertical="center"/>
    </xf>
    <xf numFmtId="0" fontId="10" fillId="0" borderId="55" xfId="0" applyFont="1" applyBorder="1" applyProtection="1">
      <alignment vertical="center"/>
    </xf>
    <xf numFmtId="0" fontId="10" fillId="0" borderId="0" xfId="0" applyFont="1" applyFill="1" applyBorder="1" applyProtection="1">
      <alignment vertical="center"/>
    </xf>
    <xf numFmtId="38" fontId="9" fillId="0" borderId="0" xfId="0" applyNumberFormat="1" applyFont="1" applyFill="1" applyBorder="1" applyAlignment="1" applyProtection="1">
      <alignment horizontal="right" vertical="center"/>
    </xf>
    <xf numFmtId="0" fontId="9" fillId="0" borderId="0" xfId="0" applyFont="1" applyFill="1" applyBorder="1" applyAlignment="1" applyProtection="1">
      <alignment horizontal="right" vertical="center"/>
    </xf>
    <xf numFmtId="0" fontId="7" fillId="0" borderId="80" xfId="0" applyFont="1" applyBorder="1" applyAlignment="1" applyProtection="1">
      <alignment horizontal="center" vertical="center" wrapText="1"/>
    </xf>
    <xf numFmtId="0" fontId="7" fillId="0" borderId="130" xfId="0" applyFont="1" applyBorder="1" applyAlignment="1" applyProtection="1">
      <alignment horizontal="center" vertical="center"/>
    </xf>
    <xf numFmtId="0" fontId="7" fillId="0" borderId="73" xfId="0" applyFont="1" applyBorder="1" applyAlignment="1" applyProtection="1">
      <alignment horizontal="center" vertical="center"/>
    </xf>
    <xf numFmtId="0" fontId="7" fillId="0" borderId="0" xfId="0" applyFont="1" applyAlignment="1" applyProtection="1">
      <alignment vertical="top" wrapText="1"/>
    </xf>
    <xf numFmtId="0" fontId="24" fillId="0" borderId="0" xfId="0" applyFont="1" applyFill="1" applyProtection="1">
      <alignment vertical="center"/>
    </xf>
    <xf numFmtId="0" fontId="8" fillId="0" borderId="0" xfId="0" applyFont="1" applyFill="1" applyAlignment="1" applyProtection="1">
      <alignment horizontal="center" vertical="center"/>
    </xf>
    <xf numFmtId="0" fontId="7" fillId="0" borderId="0" xfId="0" applyFont="1" applyFill="1" applyBorder="1" applyAlignment="1" applyProtection="1">
      <alignment horizontal="right" vertical="center"/>
    </xf>
    <xf numFmtId="0" fontId="7" fillId="0" borderId="44" xfId="0" applyFont="1" applyFill="1" applyBorder="1" applyProtection="1">
      <alignment vertical="center"/>
    </xf>
    <xf numFmtId="0" fontId="7" fillId="0" borderId="34" xfId="0" applyFont="1" applyFill="1" applyBorder="1" applyProtection="1">
      <alignment vertical="center"/>
    </xf>
    <xf numFmtId="0" fontId="7" fillId="0" borderId="45" xfId="0" applyFont="1" applyFill="1" applyBorder="1" applyProtection="1">
      <alignment vertical="center"/>
    </xf>
    <xf numFmtId="0" fontId="9" fillId="0" borderId="71" xfId="0" applyFont="1" applyFill="1" applyBorder="1" applyAlignment="1" applyProtection="1">
      <alignment horizontal="right"/>
    </xf>
    <xf numFmtId="0" fontId="7" fillId="0" borderId="96" xfId="0" applyFont="1" applyFill="1" applyBorder="1" applyProtection="1">
      <alignment vertical="center"/>
    </xf>
    <xf numFmtId="0" fontId="9" fillId="0" borderId="7" xfId="0" applyFont="1" applyFill="1" applyBorder="1" applyAlignment="1" applyProtection="1">
      <alignment horizontal="right"/>
    </xf>
    <xf numFmtId="0" fontId="7" fillId="0" borderId="108" xfId="0" applyFont="1" applyFill="1" applyBorder="1" applyProtection="1">
      <alignment vertical="center"/>
    </xf>
    <xf numFmtId="0" fontId="7" fillId="0" borderId="3" xfId="0" applyFont="1" applyFill="1" applyBorder="1" applyAlignment="1" applyProtection="1">
      <alignment horizontal="left" vertical="center"/>
    </xf>
    <xf numFmtId="0" fontId="7" fillId="0" borderId="46" xfId="0" applyFont="1" applyFill="1" applyBorder="1" applyProtection="1">
      <alignment vertical="center"/>
    </xf>
    <xf numFmtId="0" fontId="7" fillId="0" borderId="47" xfId="0" applyFont="1" applyFill="1" applyBorder="1" applyProtection="1">
      <alignment vertical="center"/>
    </xf>
    <xf numFmtId="0" fontId="7" fillId="0" borderId="0" xfId="0" applyFont="1" applyFill="1" applyBorder="1" applyAlignment="1" applyProtection="1">
      <alignment vertical="top"/>
    </xf>
    <xf numFmtId="0" fontId="9" fillId="0" borderId="12" xfId="0" applyFont="1" applyFill="1" applyBorder="1" applyAlignment="1" applyProtection="1">
      <alignment horizontal="center" vertical="center"/>
    </xf>
    <xf numFmtId="0" fontId="9" fillId="0" borderId="71" xfId="0" applyFont="1" applyFill="1" applyBorder="1" applyAlignment="1" applyProtection="1">
      <alignment horizontal="right" vertical="center"/>
    </xf>
    <xf numFmtId="0" fontId="9" fillId="0" borderId="13" xfId="0" applyFont="1" applyFill="1" applyBorder="1" applyAlignment="1" applyProtection="1">
      <alignment horizontal="center" vertical="center"/>
    </xf>
    <xf numFmtId="0" fontId="9" fillId="0" borderId="11" xfId="0" applyFont="1" applyFill="1" applyBorder="1" applyAlignment="1" applyProtection="1"/>
    <xf numFmtId="0" fontId="9" fillId="0" borderId="131" xfId="0" applyFont="1" applyFill="1" applyBorder="1" applyAlignment="1" applyProtection="1">
      <alignment horizontal="right"/>
    </xf>
    <xf numFmtId="0" fontId="12" fillId="0" borderId="132" xfId="0" applyFont="1" applyFill="1" applyBorder="1" applyAlignment="1" applyProtection="1">
      <alignment horizontal="center" vertical="center" wrapText="1"/>
    </xf>
    <xf numFmtId="0" fontId="9" fillId="0" borderId="88" xfId="0" applyFont="1" applyFill="1" applyBorder="1" applyAlignment="1" applyProtection="1">
      <alignment horizontal="right" vertical="center"/>
    </xf>
    <xf numFmtId="0" fontId="12" fillId="0" borderId="177" xfId="0" applyFont="1" applyFill="1" applyBorder="1" applyAlignment="1" applyProtection="1">
      <alignment vertical="center" wrapText="1"/>
    </xf>
    <xf numFmtId="0" fontId="12" fillId="0" borderId="87" xfId="0" applyFont="1" applyFill="1" applyBorder="1" applyAlignment="1" applyProtection="1">
      <alignment horizontal="center" vertical="center" wrapText="1"/>
    </xf>
    <xf numFmtId="0" fontId="12" fillId="0" borderId="1" xfId="0" applyFont="1" applyFill="1" applyBorder="1" applyAlignment="1" applyProtection="1">
      <alignment vertical="center" wrapText="1"/>
    </xf>
    <xf numFmtId="0" fontId="12" fillId="0" borderId="1" xfId="0" applyFont="1" applyFill="1" applyBorder="1" applyAlignment="1" applyProtection="1">
      <alignment horizontal="center" vertical="center" wrapText="1"/>
    </xf>
    <xf numFmtId="0" fontId="9" fillId="0" borderId="163" xfId="0" applyFont="1" applyFill="1" applyBorder="1" applyAlignment="1" applyProtection="1">
      <alignment horizontal="right"/>
    </xf>
    <xf numFmtId="0" fontId="9" fillId="0" borderId="8" xfId="0" applyFont="1" applyFill="1" applyBorder="1" applyAlignment="1" applyProtection="1">
      <alignment horizontal="right" vertical="center"/>
    </xf>
    <xf numFmtId="0" fontId="9" fillId="0" borderId="96" xfId="0" applyFont="1" applyFill="1" applyBorder="1" applyAlignment="1" applyProtection="1">
      <alignment horizontal="left" vertical="top"/>
    </xf>
    <xf numFmtId="0" fontId="12" fillId="0" borderId="43" xfId="0" applyFont="1" applyFill="1" applyBorder="1" applyAlignment="1" applyProtection="1">
      <alignment horizontal="left" vertical="center" wrapText="1"/>
    </xf>
    <xf numFmtId="38" fontId="9" fillId="0" borderId="43" xfId="6" applyFont="1" applyFill="1" applyBorder="1" applyAlignment="1" applyProtection="1">
      <alignment horizontal="right" vertical="center"/>
    </xf>
    <xf numFmtId="0" fontId="9" fillId="0" borderId="95" xfId="0" applyFont="1" applyFill="1" applyBorder="1" applyAlignment="1" applyProtection="1">
      <alignment horizontal="right" vertical="center"/>
    </xf>
    <xf numFmtId="0" fontId="9" fillId="0" borderId="11" xfId="0" applyFont="1" applyFill="1" applyBorder="1" applyAlignment="1" applyProtection="1">
      <alignment horizontal="right"/>
    </xf>
    <xf numFmtId="0" fontId="9" fillId="0" borderId="90" xfId="0" applyFont="1" applyFill="1" applyBorder="1" applyAlignment="1" applyProtection="1">
      <alignment horizontal="center" vertical="top"/>
    </xf>
    <xf numFmtId="0" fontId="9" fillId="0" borderId="53" xfId="0" applyFont="1" applyFill="1" applyBorder="1" applyAlignment="1" applyProtection="1">
      <alignment horizontal="center" vertical="top"/>
    </xf>
    <xf numFmtId="0" fontId="9" fillId="0" borderId="54" xfId="0" applyFont="1" applyFill="1" applyBorder="1" applyAlignment="1" applyProtection="1">
      <alignment horizontal="center" vertical="top"/>
    </xf>
    <xf numFmtId="0" fontId="7" fillId="0" borderId="12" xfId="0" applyFont="1" applyFill="1" applyBorder="1" applyAlignment="1" applyProtection="1">
      <alignment horizontal="center" vertical="center"/>
    </xf>
    <xf numFmtId="0" fontId="7" fillId="0" borderId="71" xfId="0" applyFont="1" applyFill="1" applyBorder="1" applyAlignment="1" applyProtection="1">
      <alignment horizontal="right" vertical="center"/>
    </xf>
    <xf numFmtId="0" fontId="7" fillId="0" borderId="13" xfId="0" applyFont="1" applyFill="1" applyBorder="1" applyAlignment="1" applyProtection="1">
      <alignment horizontal="center" vertical="center"/>
    </xf>
    <xf numFmtId="0" fontId="7" fillId="0" borderId="95" xfId="0" applyFont="1" applyFill="1" applyBorder="1" applyAlignment="1" applyProtection="1">
      <alignment horizontal="right" vertical="center"/>
    </xf>
    <xf numFmtId="0" fontId="7" fillId="0" borderId="95" xfId="0" applyFont="1" applyFill="1" applyBorder="1" applyAlignment="1" applyProtection="1">
      <alignment horizontal="right"/>
    </xf>
    <xf numFmtId="0" fontId="7" fillId="0" borderId="64" xfId="0" applyFont="1" applyFill="1" applyBorder="1" applyProtection="1">
      <alignment vertical="center"/>
    </xf>
    <xf numFmtId="0" fontId="7" fillId="0" borderId="10" xfId="0" applyFont="1" applyFill="1" applyBorder="1" applyProtection="1">
      <alignment vertical="center"/>
    </xf>
    <xf numFmtId="0" fontId="12" fillId="0" borderId="84" xfId="0" applyFont="1" applyFill="1" applyBorder="1" applyAlignment="1" applyProtection="1">
      <alignment horizontal="right" vertical="center"/>
    </xf>
    <xf numFmtId="0" fontId="12" fillId="0" borderId="10" xfId="0" applyFont="1" applyFill="1" applyBorder="1" applyAlignment="1" applyProtection="1">
      <alignment horizontal="right" vertical="center"/>
    </xf>
    <xf numFmtId="0" fontId="7" fillId="0" borderId="2" xfId="0" applyFont="1" applyFill="1" applyBorder="1" applyAlignment="1" applyProtection="1">
      <alignment vertical="center"/>
    </xf>
    <xf numFmtId="0" fontId="7" fillId="0" borderId="14" xfId="0" applyFont="1" applyFill="1" applyBorder="1" applyAlignment="1" applyProtection="1">
      <alignment horizontal="center" vertical="center"/>
    </xf>
    <xf numFmtId="0" fontId="7" fillId="0" borderId="93" xfId="0" applyFont="1" applyFill="1" applyBorder="1" applyAlignment="1" applyProtection="1">
      <alignment horizontal="right"/>
    </xf>
    <xf numFmtId="0" fontId="7" fillId="0" borderId="93" xfId="0" applyFont="1" applyFill="1" applyBorder="1" applyAlignment="1" applyProtection="1">
      <alignment horizontal="right" vertical="center"/>
    </xf>
    <xf numFmtId="38" fontId="33" fillId="8" borderId="70" xfId="10" applyNumberFormat="1" applyFont="1" applyFill="1" applyBorder="1" applyAlignment="1" applyProtection="1">
      <alignment vertical="center" shrinkToFit="1"/>
    </xf>
    <xf numFmtId="38" fontId="49" fillId="6" borderId="39" xfId="10" applyNumberFormat="1" applyFont="1" applyFill="1" applyBorder="1" applyAlignment="1" applyProtection="1">
      <alignment vertical="center" shrinkToFit="1"/>
    </xf>
    <xf numFmtId="38" fontId="49" fillId="8" borderId="70" xfId="10" applyNumberFormat="1" applyFont="1" applyFill="1" applyBorder="1" applyAlignment="1" applyProtection="1">
      <alignment vertical="center" shrinkToFit="1"/>
    </xf>
    <xf numFmtId="38" fontId="49" fillId="7" borderId="12" xfId="10" applyNumberFormat="1" applyFont="1" applyFill="1" applyBorder="1" applyAlignment="1" applyProtection="1">
      <alignment vertical="center" shrinkToFit="1"/>
    </xf>
    <xf numFmtId="38" fontId="33" fillId="8" borderId="5" xfId="10" applyNumberFormat="1" applyFont="1" applyFill="1" applyBorder="1" applyAlignment="1" applyProtection="1">
      <alignment vertical="center" shrinkToFit="1"/>
    </xf>
    <xf numFmtId="38" fontId="49" fillId="6" borderId="31" xfId="10" applyNumberFormat="1" applyFont="1" applyFill="1" applyBorder="1" applyAlignment="1" applyProtection="1">
      <alignment vertical="center" shrinkToFit="1"/>
    </xf>
    <xf numFmtId="38" fontId="49" fillId="8" borderId="5" xfId="10" applyNumberFormat="1" applyFont="1" applyFill="1" applyBorder="1" applyAlignment="1" applyProtection="1">
      <alignment vertical="center" shrinkToFit="1"/>
    </xf>
    <xf numFmtId="38" fontId="49" fillId="7" borderId="13" xfId="10" applyNumberFormat="1" applyFont="1" applyFill="1" applyBorder="1" applyAlignment="1" applyProtection="1">
      <alignment vertical="center" shrinkToFit="1"/>
    </xf>
    <xf numFmtId="38" fontId="33" fillId="8" borderId="15" xfId="10" applyNumberFormat="1" applyFont="1" applyFill="1" applyBorder="1" applyAlignment="1" applyProtection="1">
      <alignment vertical="center" shrinkToFit="1"/>
    </xf>
    <xf numFmtId="38" fontId="33" fillId="8" borderId="72" xfId="10" applyNumberFormat="1" applyFont="1" applyFill="1" applyBorder="1" applyAlignment="1" applyProtection="1">
      <alignment vertical="center" shrinkToFit="1"/>
    </xf>
    <xf numFmtId="38" fontId="49" fillId="6" borderId="42" xfId="10" applyNumberFormat="1" applyFont="1" applyFill="1" applyBorder="1" applyAlignment="1" applyProtection="1">
      <alignment vertical="center" shrinkToFit="1"/>
    </xf>
    <xf numFmtId="38" fontId="49" fillId="8" borderId="2" xfId="10" applyNumberFormat="1" applyFont="1" applyFill="1" applyBorder="1" applyAlignment="1" applyProtection="1">
      <alignment vertical="center" shrinkToFit="1"/>
    </xf>
    <xf numFmtId="38" fontId="49" fillId="7" borderId="14" xfId="10" applyNumberFormat="1" applyFont="1" applyFill="1" applyBorder="1" applyAlignment="1" applyProtection="1">
      <alignment vertical="center" shrinkToFit="1"/>
    </xf>
    <xf numFmtId="38" fontId="33" fillId="0" borderId="135" xfId="10" applyNumberFormat="1" applyFont="1" applyFill="1" applyBorder="1" applyAlignment="1" applyProtection="1">
      <alignment vertical="center" shrinkToFit="1"/>
    </xf>
    <xf numFmtId="38" fontId="33" fillId="0" borderId="134" xfId="10" applyNumberFormat="1" applyFont="1" applyFill="1" applyBorder="1" applyAlignment="1" applyProtection="1">
      <alignment vertical="center" shrinkToFit="1"/>
    </xf>
    <xf numFmtId="38" fontId="33" fillId="8" borderId="134" xfId="10" applyNumberFormat="1" applyFont="1" applyFill="1" applyBorder="1" applyAlignment="1" applyProtection="1">
      <alignment vertical="center" shrinkToFit="1"/>
    </xf>
    <xf numFmtId="38" fontId="49" fillId="0" borderId="134" xfId="10" applyNumberFormat="1" applyFont="1" applyFill="1" applyBorder="1" applyAlignment="1" applyProtection="1">
      <alignment vertical="center" shrinkToFit="1"/>
    </xf>
    <xf numFmtId="38" fontId="49" fillId="6" borderId="71" xfId="10" applyNumberFormat="1" applyFont="1" applyFill="1" applyBorder="1" applyAlignment="1" applyProtection="1">
      <alignment vertical="center" shrinkToFit="1"/>
    </xf>
    <xf numFmtId="38" fontId="33" fillId="0" borderId="126" xfId="10" applyNumberFormat="1" applyFont="1" applyFill="1" applyBorder="1" applyAlignment="1" applyProtection="1">
      <alignment vertical="center" shrinkToFit="1"/>
    </xf>
    <xf numFmtId="38" fontId="49" fillId="8" borderId="134" xfId="10" applyNumberFormat="1" applyFont="1" applyFill="1" applyBorder="1" applyAlignment="1" applyProtection="1">
      <alignment vertical="center" shrinkToFit="1"/>
    </xf>
    <xf numFmtId="0" fontId="10" fillId="0" borderId="0" xfId="0" applyFont="1" applyFill="1" applyBorder="1" applyAlignment="1" applyProtection="1">
      <alignment vertical="top"/>
    </xf>
    <xf numFmtId="0" fontId="9" fillId="0" borderId="51" xfId="0" applyFont="1" applyFill="1" applyBorder="1" applyAlignment="1" applyProtection="1">
      <alignment horizontal="right" vertical="center"/>
    </xf>
    <xf numFmtId="0" fontId="9" fillId="0" borderId="64" xfId="0" applyFont="1" applyFill="1" applyBorder="1" applyProtection="1">
      <alignment vertical="center"/>
    </xf>
    <xf numFmtId="0" fontId="9" fillId="0" borderId="10" xfId="0" applyFont="1" applyFill="1" applyBorder="1" applyProtection="1">
      <alignment vertical="center"/>
    </xf>
    <xf numFmtId="0" fontId="7" fillId="0" borderId="16"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9" fillId="0" borderId="47" xfId="0" applyFont="1" applyBorder="1" applyAlignment="1" applyProtection="1">
      <alignment horizontal="left" vertical="center"/>
    </xf>
    <xf numFmtId="0" fontId="9" fillId="0" borderId="16" xfId="0" applyFont="1" applyBorder="1" applyAlignment="1" applyProtection="1">
      <alignment horizontal="left" vertical="center"/>
    </xf>
    <xf numFmtId="0" fontId="9" fillId="0" borderId="0" xfId="0" applyFont="1" applyBorder="1" applyAlignment="1" applyProtection="1">
      <alignment horizontal="center" vertical="top"/>
    </xf>
    <xf numFmtId="0" fontId="9" fillId="0" borderId="0" xfId="0" applyFont="1" applyFill="1" applyBorder="1" applyAlignment="1" applyProtection="1">
      <alignment horizontal="left" vertical="top" wrapText="1"/>
    </xf>
    <xf numFmtId="0" fontId="9" fillId="0" borderId="52" xfId="0" applyFont="1" applyFill="1" applyBorder="1" applyAlignment="1" applyProtection="1">
      <alignment horizontal="center" vertical="top"/>
    </xf>
    <xf numFmtId="38" fontId="7" fillId="0" borderId="0" xfId="0" applyNumberFormat="1" applyFont="1" applyFill="1" applyProtection="1">
      <alignment vertical="center"/>
    </xf>
    <xf numFmtId="0" fontId="9" fillId="0" borderId="8" xfId="0" applyFont="1" applyFill="1" applyBorder="1" applyAlignment="1" applyProtection="1"/>
    <xf numFmtId="0" fontId="9" fillId="0" borderId="96" xfId="0" applyFont="1" applyFill="1" applyBorder="1" applyAlignment="1" applyProtection="1">
      <alignment horizontal="left" vertical="center"/>
    </xf>
    <xf numFmtId="0" fontId="9" fillId="0" borderId="43" xfId="0" applyFont="1" applyFill="1" applyBorder="1" applyAlignment="1" applyProtection="1">
      <alignment horizontal="right"/>
    </xf>
    <xf numFmtId="0" fontId="9" fillId="0" borderId="95" xfId="0" applyFont="1" applyFill="1" applyBorder="1" applyAlignment="1" applyProtection="1">
      <alignment horizontal="right"/>
    </xf>
    <xf numFmtId="38" fontId="49" fillId="6" borderId="118" xfId="10" applyNumberFormat="1" applyFont="1" applyFill="1" applyBorder="1" applyAlignment="1" applyProtection="1">
      <alignment vertical="center" shrinkToFit="1"/>
    </xf>
    <xf numFmtId="38" fontId="49" fillId="6" borderId="5" xfId="10" applyNumberFormat="1" applyFont="1" applyFill="1" applyBorder="1" applyAlignment="1" applyProtection="1">
      <alignment vertical="center" shrinkToFit="1"/>
    </xf>
    <xf numFmtId="38" fontId="49" fillId="6" borderId="117" xfId="10" applyNumberFormat="1" applyFont="1" applyFill="1" applyBorder="1" applyAlignment="1" applyProtection="1">
      <alignment vertical="center" shrinkToFit="1"/>
    </xf>
    <xf numFmtId="38" fontId="49" fillId="7" borderId="165" xfId="10" applyNumberFormat="1" applyFont="1" applyFill="1" applyBorder="1" applyAlignment="1" applyProtection="1">
      <alignment vertical="center" shrinkToFit="1"/>
    </xf>
    <xf numFmtId="0" fontId="9" fillId="0" borderId="36" xfId="0" applyFont="1" applyFill="1" applyBorder="1" applyAlignment="1" applyProtection="1">
      <alignment horizontal="center" vertical="center"/>
    </xf>
    <xf numFmtId="0" fontId="9" fillId="0" borderId="118" xfId="0" applyFont="1" applyFill="1" applyBorder="1" applyAlignment="1" applyProtection="1">
      <alignment horizontal="center" vertical="center"/>
    </xf>
    <xf numFmtId="38" fontId="9" fillId="3" borderId="94" xfId="0" applyNumberFormat="1" applyFont="1" applyFill="1" applyBorder="1" applyAlignment="1" applyProtection="1">
      <alignment horizontal="center" vertical="center"/>
    </xf>
    <xf numFmtId="38" fontId="9" fillId="3" borderId="43" xfId="0" applyNumberFormat="1" applyFont="1" applyFill="1" applyBorder="1" applyAlignment="1" applyProtection="1">
      <alignment horizontal="center" vertical="center"/>
    </xf>
    <xf numFmtId="176" fontId="7" fillId="0" borderId="0" xfId="0" applyNumberFormat="1" applyFont="1" applyFill="1" applyBorder="1" applyProtection="1">
      <alignment vertical="center"/>
    </xf>
    <xf numFmtId="176" fontId="8" fillId="0" borderId="0" xfId="0" applyNumberFormat="1" applyFont="1" applyFill="1" applyBorder="1" applyAlignment="1" applyProtection="1">
      <alignment horizontal="center" vertical="center"/>
    </xf>
    <xf numFmtId="0" fontId="16" fillId="0" borderId="0" xfId="0" applyFont="1" applyFill="1" applyProtection="1">
      <alignment vertical="center"/>
    </xf>
    <xf numFmtId="0" fontId="9" fillId="0" borderId="69" xfId="0" applyFont="1" applyBorder="1" applyAlignment="1" applyProtection="1">
      <alignment vertical="center"/>
    </xf>
    <xf numFmtId="0" fontId="9" fillId="0" borderId="79" xfId="0" applyFont="1" applyFill="1" applyBorder="1" applyAlignment="1" applyProtection="1">
      <alignment horizontal="center" vertical="center"/>
    </xf>
    <xf numFmtId="38" fontId="10" fillId="0" borderId="0" xfId="6" applyFont="1" applyBorder="1" applyAlignment="1" applyProtection="1">
      <alignment horizontal="center" vertical="center" shrinkToFit="1"/>
    </xf>
    <xf numFmtId="38" fontId="10" fillId="0" borderId="0" xfId="6" applyFont="1" applyBorder="1" applyAlignment="1" applyProtection="1">
      <alignment vertical="center" shrinkToFit="1"/>
    </xf>
    <xf numFmtId="0" fontId="9" fillId="0" borderId="51" xfId="0" applyFont="1" applyBorder="1" applyAlignment="1" applyProtection="1"/>
    <xf numFmtId="0" fontId="10" fillId="0" borderId="46" xfId="0" applyFont="1" applyBorder="1" applyAlignment="1" applyProtection="1">
      <alignment vertical="center"/>
    </xf>
    <xf numFmtId="0" fontId="9" fillId="0" borderId="131" xfId="0" applyFont="1" applyBorder="1" applyAlignment="1" applyProtection="1">
      <alignment horizontal="right"/>
    </xf>
    <xf numFmtId="0" fontId="9" fillId="0" borderId="141" xfId="0" applyFont="1" applyBorder="1" applyAlignment="1" applyProtection="1">
      <alignment vertical="center"/>
    </xf>
    <xf numFmtId="0" fontId="12" fillId="0" borderId="174" xfId="0" applyFont="1" applyFill="1" applyBorder="1" applyAlignment="1" applyProtection="1">
      <alignment horizontal="center" vertical="center" wrapText="1"/>
    </xf>
    <xf numFmtId="0" fontId="9" fillId="0" borderId="88" xfId="0" applyFont="1" applyBorder="1" applyAlignment="1" applyProtection="1">
      <alignment horizontal="right"/>
    </xf>
    <xf numFmtId="0" fontId="12" fillId="0" borderId="178" xfId="0" applyFont="1" applyFill="1" applyBorder="1" applyAlignment="1" applyProtection="1">
      <alignment horizontal="center" vertical="top" wrapText="1"/>
    </xf>
    <xf numFmtId="0" fontId="12" fillId="0" borderId="179" xfId="0" applyFont="1" applyFill="1" applyBorder="1" applyAlignment="1" applyProtection="1">
      <alignment horizontal="center" vertical="center" wrapText="1"/>
    </xf>
    <xf numFmtId="0" fontId="12" fillId="0" borderId="180" xfId="0" applyFont="1" applyFill="1" applyBorder="1" applyAlignment="1" applyProtection="1">
      <alignment vertical="center" wrapText="1"/>
    </xf>
    <xf numFmtId="0" fontId="12" fillId="0" borderId="0" xfId="0" applyFont="1" applyFill="1" applyBorder="1" applyAlignment="1" applyProtection="1">
      <alignment horizontal="center" vertical="top" wrapText="1"/>
    </xf>
    <xf numFmtId="0" fontId="9" fillId="0" borderId="140" xfId="0" applyFont="1" applyBorder="1" applyAlignment="1" applyProtection="1">
      <alignment vertical="center"/>
    </xf>
    <xf numFmtId="0" fontId="12" fillId="0" borderId="16" xfId="0" applyFont="1" applyFill="1" applyBorder="1" applyAlignment="1" applyProtection="1">
      <alignment vertical="center" wrapText="1"/>
    </xf>
    <xf numFmtId="0" fontId="12" fillId="0" borderId="20" xfId="0" applyFont="1" applyFill="1" applyBorder="1" applyAlignment="1" applyProtection="1">
      <alignment vertical="center" wrapText="1"/>
    </xf>
    <xf numFmtId="0" fontId="9" fillId="0" borderId="127" xfId="0" applyFont="1" applyBorder="1" applyAlignment="1" applyProtection="1">
      <alignment horizontal="right"/>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horizontal="left" vertical="center" wrapText="1"/>
    </xf>
    <xf numFmtId="0" fontId="9" fillId="0" borderId="0" xfId="0" applyFont="1" applyFill="1" applyBorder="1" applyAlignment="1" applyProtection="1">
      <alignment horizontal="right"/>
    </xf>
    <xf numFmtId="0" fontId="9" fillId="0" borderId="0" xfId="0" applyFont="1" applyBorder="1" applyAlignment="1" applyProtection="1">
      <alignment horizontal="right"/>
    </xf>
    <xf numFmtId="0" fontId="9" fillId="0" borderId="12" xfId="0" applyFont="1" applyBorder="1" applyAlignment="1" applyProtection="1">
      <alignment vertical="center"/>
    </xf>
    <xf numFmtId="0" fontId="9" fillId="0" borderId="71" xfId="0" applyFont="1" applyBorder="1" applyAlignment="1" applyProtection="1">
      <alignment vertical="center"/>
    </xf>
    <xf numFmtId="0" fontId="9" fillId="0" borderId="13" xfId="0" applyFont="1" applyBorder="1" applyAlignment="1" applyProtection="1">
      <alignment vertical="center"/>
    </xf>
    <xf numFmtId="0" fontId="9" fillId="0" borderId="95" xfId="0" applyFont="1" applyBorder="1" applyAlignment="1" applyProtection="1">
      <alignment horizontal="left" vertical="center"/>
    </xf>
    <xf numFmtId="0" fontId="9" fillId="0" borderId="54" xfId="0" applyFont="1" applyFill="1" applyBorder="1" applyAlignment="1" applyProtection="1">
      <alignment vertical="center"/>
    </xf>
    <xf numFmtId="0" fontId="9" fillId="0" borderId="22" xfId="0" applyFont="1" applyBorder="1" applyAlignment="1" applyProtection="1">
      <alignment vertical="center" shrinkToFit="1"/>
    </xf>
    <xf numFmtId="0" fontId="9" fillId="0" borderId="39" xfId="0" applyFont="1" applyBorder="1" applyAlignment="1" applyProtection="1">
      <alignment horizontal="right" vertical="center"/>
    </xf>
    <xf numFmtId="0" fontId="9" fillId="0" borderId="137" xfId="0" applyFont="1" applyBorder="1" applyAlignment="1" applyProtection="1">
      <alignment horizontal="right" vertical="center"/>
    </xf>
    <xf numFmtId="0" fontId="9" fillId="0" borderId="40" xfId="0" applyFont="1" applyBorder="1" applyAlignment="1" applyProtection="1">
      <alignment horizontal="center" vertical="center"/>
    </xf>
    <xf numFmtId="0" fontId="9" fillId="0" borderId="42" xfId="0" applyFont="1" applyBorder="1" applyAlignment="1" applyProtection="1">
      <alignment horizontal="right" vertical="center"/>
    </xf>
    <xf numFmtId="0" fontId="10" fillId="0" borderId="0" xfId="0" applyFont="1" applyFill="1" applyAlignment="1" applyProtection="1">
      <alignment horizontal="left" vertical="top" wrapText="1"/>
    </xf>
    <xf numFmtId="0" fontId="9" fillId="0" borderId="51" xfId="0" applyFont="1" applyFill="1" applyBorder="1" applyAlignment="1" applyProtection="1"/>
    <xf numFmtId="0" fontId="9" fillId="0" borderId="8" xfId="0" applyFont="1" applyFill="1" applyBorder="1" applyAlignment="1" applyProtection="1">
      <alignment horizontal="right"/>
    </xf>
    <xf numFmtId="0" fontId="9" fillId="0" borderId="0" xfId="0" applyFont="1" applyFill="1" applyBorder="1" applyAlignment="1" applyProtection="1">
      <alignment vertical="center" wrapText="1"/>
    </xf>
    <xf numFmtId="0" fontId="24" fillId="0" borderId="0" xfId="8" applyFont="1" applyAlignment="1" applyProtection="1">
      <alignment vertical="top"/>
    </xf>
    <xf numFmtId="0" fontId="7" fillId="0" borderId="0" xfId="8" applyFont="1" applyProtection="1">
      <alignment vertical="center"/>
    </xf>
    <xf numFmtId="0" fontId="23" fillId="0" borderId="0" xfId="8" applyFont="1" applyProtection="1">
      <alignment vertical="center"/>
    </xf>
    <xf numFmtId="0" fontId="9" fillId="0" borderId="37" xfId="0" applyFont="1" applyBorder="1" applyAlignment="1" applyProtection="1">
      <alignment horizontal="center" vertical="center" wrapText="1"/>
    </xf>
    <xf numFmtId="0" fontId="9" fillId="0" borderId="63" xfId="0" applyFont="1" applyBorder="1" applyAlignment="1" applyProtection="1">
      <alignment horizontal="center" vertical="center" shrinkToFit="1"/>
    </xf>
    <xf numFmtId="0" fontId="9" fillId="0" borderId="89" xfId="0" applyFont="1" applyBorder="1" applyAlignment="1" applyProtection="1">
      <alignment horizontal="center" vertical="center" shrinkToFit="1"/>
    </xf>
    <xf numFmtId="0" fontId="9" fillId="0" borderId="118" xfId="0" applyFont="1" applyFill="1" applyBorder="1" applyAlignment="1" applyProtection="1">
      <alignment vertical="center" shrinkToFit="1"/>
    </xf>
    <xf numFmtId="0" fontId="9" fillId="0" borderId="0" xfId="8" applyFont="1" applyFill="1" applyBorder="1" applyProtection="1">
      <alignment vertical="center"/>
    </xf>
    <xf numFmtId="0" fontId="7" fillId="0" borderId="165"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5" xfId="0" applyFont="1" applyBorder="1" applyAlignment="1" applyProtection="1">
      <alignment horizontal="center" vertical="center"/>
    </xf>
    <xf numFmtId="0" fontId="7" fillId="0" borderId="134" xfId="0" applyFont="1" applyBorder="1" applyAlignment="1" applyProtection="1">
      <alignment horizontal="center" vertical="center"/>
    </xf>
    <xf numFmtId="0" fontId="7" fillId="0" borderId="134" xfId="0" applyFont="1" applyBorder="1" applyAlignment="1" applyProtection="1">
      <alignment horizontal="center" vertical="center" wrapText="1"/>
    </xf>
    <xf numFmtId="0" fontId="7" fillId="0" borderId="147" xfId="0" applyFont="1" applyBorder="1" applyAlignment="1" applyProtection="1">
      <alignment horizontal="center" vertical="center" wrapText="1"/>
    </xf>
    <xf numFmtId="0" fontId="10" fillId="0" borderId="71" xfId="0" applyFont="1" applyFill="1" applyBorder="1" applyProtection="1">
      <alignment vertical="center"/>
    </xf>
    <xf numFmtId="0" fontId="10" fillId="0" borderId="95" xfId="0" applyFont="1" applyFill="1" applyBorder="1" applyProtection="1">
      <alignment vertical="center"/>
    </xf>
    <xf numFmtId="3" fontId="7" fillId="0" borderId="0" xfId="0" applyNumberFormat="1" applyFont="1" applyFill="1" applyProtection="1">
      <alignment vertical="center"/>
    </xf>
    <xf numFmtId="0" fontId="9" fillId="0" borderId="130" xfId="0" applyFont="1" applyBorder="1" applyAlignment="1" applyProtection="1">
      <alignment horizontal="center" vertical="center" shrinkToFit="1"/>
    </xf>
    <xf numFmtId="176" fontId="9" fillId="0" borderId="1" xfId="0" applyNumberFormat="1" applyFont="1" applyBorder="1" applyAlignment="1" applyProtection="1">
      <alignment horizontal="right" vertical="center"/>
    </xf>
    <xf numFmtId="176" fontId="9" fillId="0" borderId="43" xfId="0" applyNumberFormat="1" applyFont="1" applyBorder="1" applyAlignment="1" applyProtection="1">
      <alignment horizontal="right" vertical="center"/>
    </xf>
    <xf numFmtId="0" fontId="9" fillId="0" borderId="36" xfId="0" applyFont="1" applyFill="1" applyBorder="1" applyAlignment="1" applyProtection="1">
      <alignment vertical="center" shrinkToFit="1"/>
    </xf>
    <xf numFmtId="0" fontId="9" fillId="0" borderId="10" xfId="0" applyFont="1" applyFill="1" applyBorder="1" applyAlignment="1" applyProtection="1">
      <alignment vertical="center" shrinkToFit="1"/>
    </xf>
    <xf numFmtId="0" fontId="9" fillId="0" borderId="48" xfId="0" applyFont="1" applyFill="1" applyBorder="1" applyAlignment="1" applyProtection="1">
      <alignment vertical="center" shrinkToFit="1"/>
    </xf>
    <xf numFmtId="0" fontId="10" fillId="0" borderId="50" xfId="0" applyFont="1" applyBorder="1" applyAlignment="1" applyProtection="1">
      <alignment horizontal="center" vertical="center"/>
    </xf>
    <xf numFmtId="0" fontId="10" fillId="0" borderId="16" xfId="0" applyFont="1" applyBorder="1" applyAlignment="1" applyProtection="1">
      <alignment horizontal="center" vertical="center"/>
    </xf>
    <xf numFmtId="176" fontId="10" fillId="0" borderId="1" xfId="0" applyNumberFormat="1" applyFont="1" applyBorder="1" applyAlignment="1" applyProtection="1">
      <alignment horizontal="center" vertical="center"/>
    </xf>
    <xf numFmtId="176" fontId="10" fillId="0" borderId="43" xfId="0" applyNumberFormat="1" applyFont="1" applyBorder="1" applyAlignment="1" applyProtection="1">
      <alignment horizontal="center" vertical="center"/>
    </xf>
    <xf numFmtId="0" fontId="7" fillId="0" borderId="165" xfId="0" applyFont="1" applyBorder="1" applyAlignment="1" applyProtection="1">
      <alignment horizontal="center" vertical="center" shrinkToFit="1"/>
    </xf>
    <xf numFmtId="38" fontId="7" fillId="0" borderId="10" xfId="6" applyFont="1" applyBorder="1" applyAlignment="1" applyProtection="1">
      <alignment vertical="center"/>
    </xf>
    <xf numFmtId="0" fontId="7" fillId="0" borderId="50" xfId="0" applyFont="1" applyBorder="1" applyAlignment="1" applyProtection="1">
      <alignment horizontal="center" vertical="center" wrapText="1"/>
    </xf>
    <xf numFmtId="38" fontId="7" fillId="0" borderId="5" xfId="6" applyFont="1" applyBorder="1" applyAlignment="1" applyProtection="1">
      <alignment vertical="center"/>
    </xf>
    <xf numFmtId="0" fontId="7" fillId="0" borderId="63" xfId="0" applyFont="1" applyBorder="1" applyAlignment="1" applyProtection="1">
      <alignment horizontal="center" vertical="center"/>
    </xf>
    <xf numFmtId="38" fontId="7" fillId="2" borderId="171" xfId="0" applyNumberFormat="1" applyFont="1" applyFill="1" applyBorder="1" applyAlignment="1" applyProtection="1">
      <alignment vertical="center"/>
    </xf>
    <xf numFmtId="38" fontId="7" fillId="2" borderId="173" xfId="0" applyNumberFormat="1" applyFont="1" applyFill="1" applyBorder="1" applyAlignment="1" applyProtection="1">
      <alignment vertical="center"/>
    </xf>
    <xf numFmtId="38" fontId="7" fillId="2" borderId="172" xfId="0" applyNumberFormat="1" applyFont="1" applyFill="1" applyBorder="1" applyAlignment="1" applyProtection="1">
      <alignment vertical="center"/>
    </xf>
    <xf numFmtId="0" fontId="15" fillId="0" borderId="0" xfId="0" applyFont="1" applyProtection="1">
      <alignment vertical="center"/>
    </xf>
    <xf numFmtId="0" fontId="7" fillId="0" borderId="0" xfId="0" applyFont="1" applyFill="1" applyAlignment="1" applyProtection="1">
      <alignment horizontal="left" vertical="center"/>
    </xf>
    <xf numFmtId="0" fontId="9" fillId="0" borderId="89" xfId="0" applyFont="1" applyFill="1" applyBorder="1" applyAlignment="1" applyProtection="1">
      <alignment horizontal="center" vertical="center" shrinkToFit="1"/>
    </xf>
    <xf numFmtId="0" fontId="9" fillId="0" borderId="69" xfId="0" applyFont="1" applyFill="1" applyBorder="1" applyAlignment="1" applyProtection="1">
      <alignment vertical="center" shrinkToFit="1"/>
    </xf>
    <xf numFmtId="38" fontId="7" fillId="0" borderId="73" xfId="6" applyNumberFormat="1" applyFont="1" applyBorder="1" applyAlignment="1" applyProtection="1">
      <alignment horizontal="right" vertical="center"/>
    </xf>
    <xf numFmtId="38" fontId="7" fillId="0" borderId="10" xfId="6" applyNumberFormat="1" applyFont="1" applyBorder="1" applyAlignment="1" applyProtection="1">
      <alignment horizontal="right" vertical="center"/>
    </xf>
    <xf numFmtId="38" fontId="7" fillId="0" borderId="75" xfId="6" applyNumberFormat="1" applyFont="1" applyBorder="1" applyAlignment="1" applyProtection="1">
      <alignment horizontal="right" vertical="center"/>
    </xf>
    <xf numFmtId="38" fontId="7" fillId="2" borderId="41" xfId="6" applyNumberFormat="1" applyFont="1" applyFill="1" applyBorder="1" applyAlignment="1" applyProtection="1">
      <alignment horizontal="right" vertical="center"/>
    </xf>
    <xf numFmtId="38" fontId="7" fillId="2" borderId="41" xfId="0" applyNumberFormat="1" applyFont="1" applyFill="1" applyBorder="1" applyAlignment="1" applyProtection="1">
      <alignment horizontal="right" vertical="center"/>
    </xf>
    <xf numFmtId="38" fontId="7" fillId="2" borderId="57" xfId="6" applyNumberFormat="1" applyFont="1" applyFill="1" applyBorder="1" applyAlignment="1" applyProtection="1">
      <alignment horizontal="right" vertical="center"/>
    </xf>
    <xf numFmtId="38" fontId="7" fillId="2" borderId="42" xfId="0" applyNumberFormat="1" applyFont="1" applyFill="1" applyBorder="1" applyAlignment="1" applyProtection="1">
      <alignment horizontal="right" vertical="center"/>
    </xf>
    <xf numFmtId="38" fontId="33" fillId="0" borderId="80" xfId="10" applyNumberFormat="1" applyFont="1" applyFill="1" applyBorder="1" applyAlignment="1" applyProtection="1">
      <alignment vertical="center" shrinkToFit="1"/>
      <protection locked="0"/>
    </xf>
    <xf numFmtId="38" fontId="33" fillId="6" borderId="38" xfId="10" applyNumberFormat="1" applyFont="1" applyFill="1" applyBorder="1" applyAlignment="1" applyProtection="1">
      <alignment vertical="center" shrinkToFit="1"/>
      <protection locked="0"/>
    </xf>
    <xf numFmtId="38" fontId="33" fillId="6" borderId="39" xfId="10" applyNumberFormat="1" applyFont="1" applyFill="1" applyBorder="1" applyAlignment="1" applyProtection="1">
      <alignment vertical="center" shrinkToFit="1"/>
      <protection locked="0"/>
    </xf>
    <xf numFmtId="38" fontId="33" fillId="6" borderId="73" xfId="10" applyNumberFormat="1" applyFont="1" applyFill="1" applyBorder="1" applyAlignment="1" applyProtection="1">
      <alignment vertical="center" shrinkToFit="1"/>
      <protection locked="0"/>
    </xf>
    <xf numFmtId="38" fontId="33" fillId="6" borderId="75" xfId="10" applyNumberFormat="1" applyFont="1" applyFill="1" applyBorder="1" applyAlignment="1" applyProtection="1">
      <alignment vertical="center" shrinkToFit="1"/>
      <protection locked="0"/>
    </xf>
    <xf numFmtId="38" fontId="33" fillId="6" borderId="15" xfId="10" applyNumberFormat="1" applyFont="1" applyFill="1" applyBorder="1" applyAlignment="1" applyProtection="1">
      <alignment vertical="center" shrinkToFit="1"/>
      <protection locked="0"/>
    </xf>
    <xf numFmtId="38" fontId="33" fillId="6" borderId="31" xfId="10" applyNumberFormat="1" applyFont="1" applyFill="1" applyBorder="1" applyAlignment="1" applyProtection="1">
      <alignment vertical="center" shrinkToFit="1"/>
      <protection locked="0"/>
    </xf>
    <xf numFmtId="38" fontId="33" fillId="6" borderId="72" xfId="10" applyNumberFormat="1" applyFont="1" applyFill="1" applyBorder="1" applyAlignment="1" applyProtection="1">
      <alignment vertical="center" shrinkToFit="1"/>
      <protection locked="0"/>
    </xf>
    <xf numFmtId="38" fontId="33" fillId="6" borderId="74" xfId="10" applyNumberFormat="1" applyFont="1" applyFill="1" applyBorder="1" applyAlignment="1" applyProtection="1">
      <alignment vertical="center" shrinkToFit="1"/>
      <protection locked="0"/>
    </xf>
    <xf numFmtId="0" fontId="9" fillId="0" borderId="58" xfId="0" applyFont="1" applyFill="1" applyBorder="1" applyProtection="1">
      <alignment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51" xfId="0" applyFont="1" applyBorder="1" applyAlignment="1" applyProtection="1">
      <alignment horizontal="right" vertical="center"/>
    </xf>
    <xf numFmtId="0" fontId="10" fillId="0" borderId="1" xfId="0" applyFont="1" applyBorder="1" applyAlignment="1" applyProtection="1">
      <alignment horizontal="left" vertical="center"/>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distributed"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9" fillId="0" borderId="7" xfId="0" applyFont="1" applyBorder="1" applyAlignment="1" applyProtection="1">
      <alignment horizontal="center" vertical="center"/>
    </xf>
    <xf numFmtId="0" fontId="9" fillId="0" borderId="34" xfId="0" applyFont="1" applyBorder="1" applyAlignment="1" applyProtection="1">
      <alignment vertical="center" wrapText="1"/>
    </xf>
    <xf numFmtId="0" fontId="9" fillId="0" borderId="2" xfId="0" applyFont="1" applyFill="1" applyBorder="1" applyAlignment="1" applyProtection="1">
      <alignment vertical="center"/>
    </xf>
    <xf numFmtId="0" fontId="9" fillId="0" borderId="58" xfId="0" applyFont="1" applyFill="1" applyBorder="1" applyAlignment="1" applyProtection="1">
      <alignment vertical="center"/>
    </xf>
    <xf numFmtId="0" fontId="9" fillId="0" borderId="56" xfId="0" applyFont="1" applyFill="1" applyBorder="1" applyAlignment="1" applyProtection="1">
      <alignment vertical="center"/>
    </xf>
    <xf numFmtId="0" fontId="10" fillId="0" borderId="0" xfId="0" applyFont="1" applyBorder="1" applyAlignment="1" applyProtection="1">
      <alignment vertical="top"/>
    </xf>
    <xf numFmtId="0" fontId="9" fillId="0" borderId="43" xfId="0" applyFont="1" applyFill="1" applyBorder="1" applyAlignment="1" applyProtection="1">
      <alignment horizontal="left" vertical="center" wrapText="1"/>
    </xf>
    <xf numFmtId="0" fontId="10" fillId="0" borderId="0" xfId="0" applyFont="1" applyFill="1" applyBorder="1" applyAlignment="1" applyProtection="1">
      <alignment vertical="top" wrapText="1"/>
    </xf>
    <xf numFmtId="0" fontId="33" fillId="0" borderId="15" xfId="10" applyFont="1" applyFill="1" applyBorder="1" applyAlignment="1" applyProtection="1">
      <alignment vertical="center" shrinkToFit="1"/>
      <protection locked="0"/>
    </xf>
    <xf numFmtId="0" fontId="33" fillId="0" borderId="80" xfId="10" applyFont="1" applyFill="1" applyBorder="1" applyAlignment="1" applyProtection="1">
      <alignment vertical="center" shrinkToFit="1"/>
      <protection locked="0"/>
    </xf>
    <xf numFmtId="0" fontId="46" fillId="0" borderId="34" xfId="10" applyFont="1" applyBorder="1" applyAlignment="1" applyProtection="1">
      <alignment horizontal="left" vertical="top" shrinkToFit="1"/>
    </xf>
    <xf numFmtId="0" fontId="46" fillId="0" borderId="0" xfId="10" applyFont="1" applyBorder="1" applyAlignment="1" applyProtection="1">
      <alignment horizontal="left" vertical="top" wrapText="1" shrinkToFit="1"/>
    </xf>
    <xf numFmtId="0" fontId="36" fillId="0" borderId="0" xfId="9" applyFont="1" applyAlignment="1" applyProtection="1">
      <alignment horizontal="left" vertical="top"/>
    </xf>
    <xf numFmtId="0" fontId="46" fillId="0" borderId="0" xfId="10" applyFont="1" applyBorder="1" applyAlignment="1" applyProtection="1">
      <alignment horizontal="left" vertical="top" shrinkToFit="1"/>
    </xf>
    <xf numFmtId="0" fontId="7" fillId="0" borderId="34" xfId="0" applyFont="1" applyBorder="1" applyAlignment="1" applyProtection="1">
      <alignment vertical="top" wrapText="1"/>
    </xf>
    <xf numFmtId="0" fontId="7" fillId="0" borderId="0" xfId="0" applyFont="1" applyBorder="1" applyAlignment="1" applyProtection="1">
      <alignment vertical="top" wrapText="1"/>
    </xf>
    <xf numFmtId="0" fontId="12" fillId="0" borderId="132" xfId="0" applyFont="1" applyFill="1" applyBorder="1" applyAlignment="1" applyProtection="1">
      <alignment vertical="center" wrapText="1"/>
    </xf>
    <xf numFmtId="0" fontId="9" fillId="0" borderId="90" xfId="0" applyFont="1" applyFill="1" applyBorder="1" applyAlignment="1" applyProtection="1">
      <alignment horizontal="center" vertical="center"/>
    </xf>
    <xf numFmtId="0" fontId="7" fillId="3" borderId="15" xfId="0" applyFont="1" applyFill="1" applyBorder="1" applyAlignment="1" applyProtection="1">
      <alignment horizontal="center" vertical="center" shrinkToFit="1"/>
      <protection locked="0"/>
    </xf>
    <xf numFmtId="0" fontId="7" fillId="0" borderId="4" xfId="0" applyFont="1" applyFill="1" applyBorder="1" applyAlignment="1" applyProtection="1">
      <alignment horizontal="left" vertical="center"/>
    </xf>
    <xf numFmtId="0" fontId="9" fillId="0" borderId="90" xfId="0" applyFont="1" applyBorder="1" applyAlignment="1" applyProtection="1">
      <alignment horizontal="center" vertical="center"/>
    </xf>
    <xf numFmtId="0" fontId="9" fillId="0" borderId="91" xfId="0" applyFont="1" applyBorder="1" applyAlignment="1" applyProtection="1">
      <alignment horizontal="center" vertical="center"/>
    </xf>
    <xf numFmtId="0" fontId="9" fillId="0" borderId="93" xfId="0" applyFont="1" applyBorder="1" applyAlignment="1" applyProtection="1">
      <alignment horizontal="center" vertical="center"/>
    </xf>
    <xf numFmtId="0" fontId="9" fillId="0" borderId="57" xfId="0" applyFont="1" applyFill="1" applyBorder="1" applyAlignment="1" applyProtection="1">
      <alignment vertical="center"/>
    </xf>
    <xf numFmtId="0" fontId="9" fillId="0" borderId="50"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53" xfId="0"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52" xfId="0" applyFont="1" applyFill="1" applyBorder="1" applyAlignment="1" applyProtection="1">
      <alignment horizontal="center" vertical="center"/>
    </xf>
    <xf numFmtId="0" fontId="9" fillId="0" borderId="91" xfId="0" applyFont="1" applyFill="1" applyBorder="1" applyAlignment="1" applyProtection="1">
      <alignment horizontal="center" vertical="center"/>
    </xf>
    <xf numFmtId="0" fontId="9" fillId="0" borderId="4" xfId="0" applyFont="1" applyFill="1" applyBorder="1" applyAlignment="1" applyProtection="1">
      <alignment horizontal="left" vertical="center" wrapText="1"/>
    </xf>
    <xf numFmtId="0" fontId="7" fillId="0" borderId="4" xfId="0" applyFont="1" applyFill="1" applyBorder="1" applyAlignment="1" applyProtection="1">
      <alignment vertical="center"/>
    </xf>
    <xf numFmtId="0" fontId="7" fillId="0" borderId="0" xfId="0" applyFont="1" applyFill="1" applyBorder="1" applyAlignment="1" applyProtection="1">
      <alignment vertical="center"/>
    </xf>
    <xf numFmtId="0" fontId="9" fillId="0" borderId="52" xfId="0" applyFont="1" applyBorder="1" applyAlignment="1" applyProtection="1">
      <alignment horizontal="center" vertical="center"/>
    </xf>
    <xf numFmtId="0" fontId="9" fillId="0" borderId="4" xfId="0" applyFont="1" applyFill="1" applyBorder="1" applyAlignment="1" applyProtection="1">
      <alignment vertical="center"/>
    </xf>
    <xf numFmtId="0" fontId="9" fillId="0" borderId="3" xfId="0" applyFont="1" applyFill="1" applyBorder="1" applyAlignment="1" applyProtection="1">
      <alignment vertical="center"/>
    </xf>
    <xf numFmtId="0" fontId="7" fillId="0" borderId="15" xfId="0" applyFont="1" applyBorder="1" applyAlignment="1" applyProtection="1">
      <alignment horizontal="center" vertical="center"/>
    </xf>
    <xf numFmtId="0" fontId="9" fillId="0" borderId="1" xfId="0" applyFont="1" applyBorder="1" applyAlignment="1" applyProtection="1">
      <alignment vertical="center"/>
    </xf>
    <xf numFmtId="0" fontId="9" fillId="0" borderId="3" xfId="0" applyFont="1" applyBorder="1" applyAlignment="1" applyProtection="1">
      <alignment vertical="center"/>
    </xf>
    <xf numFmtId="0" fontId="9" fillId="2" borderId="0" xfId="0" applyFont="1" applyFill="1" applyBorder="1" applyAlignment="1" applyProtection="1">
      <alignment horizontal="right" vertical="center"/>
    </xf>
    <xf numFmtId="0" fontId="9" fillId="2" borderId="4" xfId="0" applyFont="1" applyFill="1" applyBorder="1" applyAlignment="1" applyProtection="1">
      <alignment horizontal="right" vertical="center"/>
    </xf>
    <xf numFmtId="0" fontId="9" fillId="0" borderId="9" xfId="0" applyFont="1" applyFill="1" applyBorder="1" applyAlignment="1" applyProtection="1">
      <alignment vertical="center"/>
    </xf>
    <xf numFmtId="0" fontId="9" fillId="0" borderId="9" xfId="0" applyFont="1" applyBorder="1" applyAlignment="1" applyProtection="1">
      <alignment vertical="center"/>
    </xf>
    <xf numFmtId="0" fontId="9" fillId="2" borderId="6" xfId="0" applyFont="1" applyFill="1" applyBorder="1" applyAlignment="1" applyProtection="1">
      <alignment horizontal="right" vertical="center"/>
    </xf>
    <xf numFmtId="0" fontId="9" fillId="0" borderId="1" xfId="0" applyFont="1" applyFill="1" applyBorder="1" applyAlignment="1" applyProtection="1">
      <alignment vertical="center"/>
    </xf>
    <xf numFmtId="0" fontId="9" fillId="0" borderId="10" xfId="0" applyFont="1" applyFill="1" applyBorder="1" applyAlignment="1" applyProtection="1">
      <alignment vertical="center"/>
    </xf>
    <xf numFmtId="0" fontId="9" fillId="2" borderId="5" xfId="0" applyFont="1" applyFill="1" applyBorder="1" applyAlignment="1" applyProtection="1">
      <alignment horizontal="right" vertical="center"/>
    </xf>
    <xf numFmtId="0" fontId="9" fillId="2" borderId="1" xfId="0" applyFont="1" applyFill="1" applyBorder="1" applyAlignment="1" applyProtection="1">
      <alignment horizontal="right" vertical="center"/>
    </xf>
    <xf numFmtId="0" fontId="9" fillId="2" borderId="50" xfId="0" applyFont="1" applyFill="1" applyBorder="1" applyAlignment="1" applyProtection="1">
      <alignment horizontal="right" vertical="center"/>
    </xf>
    <xf numFmtId="0" fontId="9" fillId="2" borderId="16" xfId="0" applyFont="1" applyFill="1" applyBorder="1" applyAlignment="1" applyProtection="1">
      <alignment horizontal="right" vertical="center"/>
    </xf>
    <xf numFmtId="0" fontId="9" fillId="0" borderId="22" xfId="0" applyFont="1" applyBorder="1" applyAlignment="1" applyProtection="1">
      <alignment vertical="center"/>
    </xf>
    <xf numFmtId="0" fontId="7" fillId="0" borderId="15" xfId="0" applyFont="1" applyBorder="1" applyProtection="1">
      <alignment vertical="center"/>
    </xf>
    <xf numFmtId="0" fontId="9" fillId="2" borderId="23" xfId="0" applyFont="1" applyFill="1" applyBorder="1" applyAlignment="1" applyProtection="1">
      <alignment horizontal="distributed" vertical="center"/>
      <protection locked="0"/>
    </xf>
    <xf numFmtId="0" fontId="9" fillId="2" borderId="24" xfId="0" applyFont="1" applyFill="1" applyBorder="1" applyAlignment="1" applyProtection="1">
      <alignment horizontal="distributed" vertical="center"/>
      <protection locked="0"/>
    </xf>
    <xf numFmtId="0" fontId="7" fillId="2" borderId="18" xfId="0" applyFont="1" applyFill="1" applyBorder="1" applyAlignment="1" applyProtection="1">
      <alignment horizontal="distributed" vertical="center"/>
      <protection locked="0"/>
    </xf>
    <xf numFmtId="0" fontId="7" fillId="2" borderId="24" xfId="0" applyFont="1" applyFill="1" applyBorder="1" applyAlignment="1" applyProtection="1">
      <alignment horizontal="distributed" vertical="center"/>
      <protection locked="0"/>
    </xf>
    <xf numFmtId="0" fontId="7" fillId="2" borderId="23" xfId="0" applyFont="1" applyFill="1" applyBorder="1" applyAlignment="1" applyProtection="1">
      <alignment horizontal="distributed" vertical="center"/>
      <protection locked="0"/>
    </xf>
    <xf numFmtId="0" fontId="7" fillId="2" borderId="31" xfId="0" applyFont="1" applyFill="1" applyBorder="1" applyAlignment="1" applyProtection="1">
      <alignment horizontal="distributed" vertical="center"/>
      <protection locked="0"/>
    </xf>
    <xf numFmtId="0" fontId="56" fillId="0" borderId="0" xfId="12" applyFont="1" applyProtection="1">
      <alignment vertical="center"/>
      <protection locked="0"/>
    </xf>
    <xf numFmtId="0" fontId="56" fillId="0" borderId="0" xfId="0" applyFont="1" applyProtection="1">
      <alignment vertical="center"/>
      <protection locked="0"/>
    </xf>
    <xf numFmtId="0" fontId="57" fillId="0" borderId="0" xfId="12" applyFont="1" applyFill="1" applyBorder="1" applyProtection="1">
      <alignment vertical="center"/>
      <protection locked="0"/>
    </xf>
    <xf numFmtId="0" fontId="57" fillId="0" borderId="9" xfId="12" applyFont="1" applyFill="1" applyBorder="1" applyProtection="1">
      <alignment vertical="center"/>
      <protection locked="0"/>
    </xf>
    <xf numFmtId="181" fontId="56" fillId="0" borderId="0" xfId="12" applyNumberFormat="1" applyFont="1" applyBorder="1" applyProtection="1">
      <alignment vertical="center"/>
      <protection locked="0"/>
    </xf>
    <xf numFmtId="0" fontId="56" fillId="0" borderId="0" xfId="12" applyFont="1" applyBorder="1" applyProtection="1">
      <alignment vertical="center"/>
      <protection locked="0"/>
    </xf>
    <xf numFmtId="0" fontId="56" fillId="0" borderId="0" xfId="12" applyFont="1" applyFill="1" applyBorder="1" applyProtection="1">
      <alignment vertical="center"/>
      <protection locked="0"/>
    </xf>
    <xf numFmtId="0" fontId="56" fillId="0" borderId="9" xfId="12" applyFont="1" applyFill="1" applyBorder="1" applyProtection="1">
      <alignment vertical="center"/>
      <protection locked="0"/>
    </xf>
    <xf numFmtId="181" fontId="58" fillId="2" borderId="54" xfId="12" applyNumberFormat="1" applyFont="1" applyFill="1" applyBorder="1" applyProtection="1">
      <alignment vertical="center"/>
    </xf>
    <xf numFmtId="181" fontId="56" fillId="0" borderId="81" xfId="12" applyNumberFormat="1" applyFont="1" applyFill="1" applyBorder="1" applyProtection="1">
      <alignment vertical="center"/>
      <protection locked="0"/>
    </xf>
    <xf numFmtId="181" fontId="56" fillId="0" borderId="80" xfId="12" applyNumberFormat="1" applyFont="1" applyFill="1" applyBorder="1" applyProtection="1">
      <alignment vertical="center"/>
      <protection locked="0"/>
    </xf>
    <xf numFmtId="181" fontId="58" fillId="2" borderId="22" xfId="12" applyNumberFormat="1" applyFont="1" applyFill="1" applyBorder="1" applyProtection="1">
      <alignment vertical="center"/>
    </xf>
    <xf numFmtId="181" fontId="58" fillId="2" borderId="80" xfId="12" applyNumberFormat="1" applyFont="1" applyFill="1" applyBorder="1" applyProtection="1">
      <alignment vertical="center"/>
    </xf>
    <xf numFmtId="181" fontId="58" fillId="2" borderId="167" xfId="12" applyNumberFormat="1" applyFont="1" applyFill="1" applyBorder="1" applyProtection="1">
      <alignment vertical="center"/>
    </xf>
    <xf numFmtId="0" fontId="56" fillId="0" borderId="50" xfId="12" applyFont="1" applyBorder="1" applyProtection="1">
      <alignment vertical="center"/>
      <protection locked="0"/>
    </xf>
    <xf numFmtId="181" fontId="58" fillId="2" borderId="181" xfId="12" applyNumberFormat="1" applyFont="1" applyFill="1" applyBorder="1" applyProtection="1">
      <alignment vertical="center"/>
    </xf>
    <xf numFmtId="181" fontId="58" fillId="2" borderId="184" xfId="12" applyNumberFormat="1" applyFont="1" applyFill="1" applyBorder="1" applyProtection="1">
      <alignment vertical="center"/>
    </xf>
    <xf numFmtId="181" fontId="58" fillId="2" borderId="183" xfId="12" applyNumberFormat="1" applyFont="1" applyFill="1" applyBorder="1" applyProtection="1">
      <alignment vertical="center"/>
    </xf>
    <xf numFmtId="181" fontId="58" fillId="2" borderId="185" xfId="12" applyNumberFormat="1" applyFont="1" applyFill="1" applyBorder="1" applyProtection="1">
      <alignment vertical="center"/>
    </xf>
    <xf numFmtId="0" fontId="56" fillId="0" borderId="183" xfId="12" applyFont="1" applyBorder="1" applyAlignment="1" applyProtection="1">
      <alignment horizontal="center" vertical="center"/>
      <protection locked="0"/>
    </xf>
    <xf numFmtId="181" fontId="58" fillId="2" borderId="13" xfId="12" applyNumberFormat="1" applyFont="1" applyFill="1" applyBorder="1" applyProtection="1">
      <alignment vertical="center"/>
    </xf>
    <xf numFmtId="181" fontId="58" fillId="2" borderId="95" xfId="12" applyNumberFormat="1" applyFont="1" applyFill="1" applyBorder="1" applyProtection="1">
      <alignment vertical="center"/>
    </xf>
    <xf numFmtId="181" fontId="58" fillId="2" borderId="15" xfId="12" applyNumberFormat="1" applyFont="1" applyFill="1" applyBorder="1" applyProtection="1">
      <alignment vertical="center"/>
    </xf>
    <xf numFmtId="181" fontId="58" fillId="2" borderId="63" xfId="12" applyNumberFormat="1" applyFont="1" applyFill="1" applyBorder="1" applyProtection="1">
      <alignment vertical="center"/>
    </xf>
    <xf numFmtId="0" fontId="56" fillId="0" borderId="188" xfId="12" applyFont="1" applyBorder="1" applyAlignment="1" applyProtection="1">
      <alignment horizontal="center" vertical="center"/>
      <protection locked="0"/>
    </xf>
    <xf numFmtId="181" fontId="58" fillId="7" borderId="13" xfId="12" applyNumberFormat="1" applyFont="1" applyFill="1" applyBorder="1" applyProtection="1">
      <alignment vertical="center"/>
    </xf>
    <xf numFmtId="181" fontId="58" fillId="7" borderId="95" xfId="12" applyNumberFormat="1" applyFont="1" applyFill="1" applyBorder="1" applyProtection="1">
      <alignment vertical="center"/>
    </xf>
    <xf numFmtId="181" fontId="58" fillId="7" borderId="15" xfId="12" applyNumberFormat="1" applyFont="1" applyFill="1" applyBorder="1" applyProtection="1">
      <alignment vertical="center"/>
    </xf>
    <xf numFmtId="181" fontId="58" fillId="7" borderId="63" xfId="12" applyNumberFormat="1" applyFont="1" applyFill="1" applyBorder="1" applyProtection="1">
      <alignment vertical="center"/>
    </xf>
    <xf numFmtId="0" fontId="56" fillId="0" borderId="15" xfId="12" applyFont="1" applyBorder="1" applyAlignment="1" applyProtection="1">
      <alignment vertical="top" wrapText="1"/>
      <protection locked="0"/>
    </xf>
    <xf numFmtId="0" fontId="56" fillId="0" borderId="130" xfId="12" applyFont="1" applyBorder="1" applyProtection="1">
      <alignment vertical="center"/>
      <protection locked="0"/>
    </xf>
    <xf numFmtId="182" fontId="56" fillId="0" borderId="39" xfId="12" applyNumberFormat="1" applyFont="1" applyBorder="1" applyAlignment="1" applyProtection="1">
      <alignment horizontal="center" vertical="center"/>
      <protection locked="0"/>
    </xf>
    <xf numFmtId="182" fontId="56" fillId="0" borderId="38" xfId="12" applyNumberFormat="1" applyFont="1" applyBorder="1" applyAlignment="1" applyProtection="1">
      <alignment horizontal="center" vertical="center"/>
      <protection locked="0"/>
    </xf>
    <xf numFmtId="182" fontId="56" fillId="0" borderId="37" xfId="12" applyNumberFormat="1" applyFont="1" applyBorder="1" applyAlignment="1" applyProtection="1">
      <alignment horizontal="center" vertical="center"/>
      <protection locked="0"/>
    </xf>
    <xf numFmtId="182" fontId="56" fillId="0" borderId="70" xfId="12" applyNumberFormat="1" applyFont="1" applyBorder="1" applyAlignment="1" applyProtection="1">
      <alignment horizontal="center" vertical="center"/>
      <protection locked="0"/>
    </xf>
    <xf numFmtId="182" fontId="56" fillId="0" borderId="69" xfId="12" applyNumberFormat="1" applyFont="1" applyBorder="1" applyAlignment="1" applyProtection="1">
      <alignment horizontal="center" vertical="center"/>
      <protection locked="0"/>
    </xf>
    <xf numFmtId="0" fontId="56" fillId="0" borderId="0" xfId="12" applyFont="1" applyFill="1" applyProtection="1">
      <alignment vertical="center"/>
      <protection locked="0"/>
    </xf>
    <xf numFmtId="0" fontId="56" fillId="0" borderId="53" xfId="12" applyFont="1" applyFill="1" applyBorder="1" applyAlignment="1" applyProtection="1">
      <alignment horizontal="center" vertical="center"/>
      <protection locked="0"/>
    </xf>
    <xf numFmtId="0" fontId="60" fillId="0" borderId="0" xfId="12" applyFont="1" applyFill="1" applyProtection="1">
      <alignment vertical="center"/>
      <protection locked="0"/>
    </xf>
    <xf numFmtId="0" fontId="61" fillId="0" borderId="0" xfId="0" applyFont="1" applyProtection="1">
      <alignment vertical="center"/>
      <protection locked="0"/>
    </xf>
    <xf numFmtId="183" fontId="56" fillId="0" borderId="81" xfId="12" applyNumberFormat="1" applyFont="1" applyFill="1" applyBorder="1" applyProtection="1">
      <alignment vertical="center"/>
      <protection locked="0"/>
    </xf>
    <xf numFmtId="183" fontId="56" fillId="0" borderId="80" xfId="12" applyNumberFormat="1" applyFont="1" applyFill="1" applyBorder="1" applyProtection="1">
      <alignment vertical="center"/>
      <protection locked="0"/>
    </xf>
    <xf numFmtId="183" fontId="56" fillId="0" borderId="48" xfId="12" applyNumberFormat="1" applyFont="1" applyFill="1" applyBorder="1" applyProtection="1">
      <alignment vertical="center"/>
      <protection locked="0"/>
    </xf>
    <xf numFmtId="181" fontId="56" fillId="2" borderId="22" xfId="12" applyNumberFormat="1" applyFont="1" applyFill="1" applyBorder="1" applyProtection="1">
      <alignment vertical="center"/>
    </xf>
    <xf numFmtId="181" fontId="56" fillId="2" borderId="171" xfId="12" applyNumberFormat="1" applyFont="1" applyFill="1" applyBorder="1" applyProtection="1">
      <alignment vertical="center"/>
    </xf>
    <xf numFmtId="181" fontId="56" fillId="2" borderId="189" xfId="12" applyNumberFormat="1" applyFont="1" applyFill="1" applyBorder="1" applyProtection="1">
      <alignment vertical="center"/>
    </xf>
    <xf numFmtId="0" fontId="56" fillId="0" borderId="81" xfId="12" applyFont="1" applyBorder="1" applyProtection="1">
      <alignment vertical="center"/>
      <protection locked="0"/>
    </xf>
    <xf numFmtId="181" fontId="56" fillId="2" borderId="182" xfId="12" applyNumberFormat="1" applyFont="1" applyFill="1" applyBorder="1" applyProtection="1">
      <alignment vertical="center"/>
    </xf>
    <xf numFmtId="181" fontId="56" fillId="2" borderId="183" xfId="12" applyNumberFormat="1" applyFont="1" applyFill="1" applyBorder="1" applyProtection="1">
      <alignment vertical="center"/>
    </xf>
    <xf numFmtId="181" fontId="56" fillId="2" borderId="186" xfId="12" applyNumberFormat="1" applyFont="1" applyFill="1" applyBorder="1" applyProtection="1">
      <alignment vertical="center"/>
    </xf>
    <xf numFmtId="0" fontId="56" fillId="0" borderId="182" xfId="12" applyFont="1" applyBorder="1" applyAlignment="1" applyProtection="1">
      <alignment horizontal="center" vertical="center"/>
      <protection locked="0"/>
    </xf>
    <xf numFmtId="181" fontId="56" fillId="2" borderId="31" xfId="12" applyNumberFormat="1" applyFont="1" applyFill="1" applyBorder="1" applyProtection="1">
      <alignment vertical="center"/>
    </xf>
    <xf numFmtId="181" fontId="56" fillId="2" borderId="15" xfId="12" applyNumberFormat="1" applyFont="1" applyFill="1" applyBorder="1" applyProtection="1">
      <alignment vertical="center"/>
    </xf>
    <xf numFmtId="181" fontId="56" fillId="2" borderId="17" xfId="12" applyNumberFormat="1" applyFont="1" applyFill="1" applyBorder="1" applyProtection="1">
      <alignment vertical="center"/>
    </xf>
    <xf numFmtId="0" fontId="56" fillId="0" borderId="190" xfId="12" applyFont="1" applyBorder="1" applyAlignment="1" applyProtection="1">
      <alignment horizontal="center" vertical="center"/>
      <protection locked="0"/>
    </xf>
    <xf numFmtId="181" fontId="56" fillId="7" borderId="31" xfId="12" applyNumberFormat="1" applyFont="1" applyFill="1" applyBorder="1" applyProtection="1">
      <alignment vertical="center"/>
    </xf>
    <xf numFmtId="181" fontId="56" fillId="7" borderId="15" xfId="12" applyNumberFormat="1" applyFont="1" applyFill="1" applyBorder="1" applyProtection="1">
      <alignment vertical="center"/>
    </xf>
    <xf numFmtId="181" fontId="56" fillId="7" borderId="17" xfId="12" applyNumberFormat="1" applyFont="1" applyFill="1" applyBorder="1" applyProtection="1">
      <alignment vertical="center"/>
    </xf>
    <xf numFmtId="0" fontId="56" fillId="0" borderId="31" xfId="12" applyFont="1" applyBorder="1" applyAlignment="1" applyProtection="1">
      <alignment horizontal="center" vertical="center"/>
      <protection locked="0"/>
    </xf>
    <xf numFmtId="0" fontId="63" fillId="0" borderId="0" xfId="0" applyFont="1" applyProtection="1">
      <alignment vertical="center"/>
      <protection locked="0"/>
    </xf>
    <xf numFmtId="184" fontId="56" fillId="0" borderId="0" xfId="12" applyNumberFormat="1" applyFont="1" applyFill="1" applyBorder="1" applyProtection="1">
      <alignment vertical="center"/>
      <protection locked="0"/>
    </xf>
    <xf numFmtId="0" fontId="56" fillId="0" borderId="0" xfId="12" applyFont="1" applyFill="1" applyBorder="1" applyAlignment="1" applyProtection="1">
      <alignment horizontal="center" vertical="center"/>
      <protection locked="0"/>
    </xf>
    <xf numFmtId="181" fontId="58" fillId="2" borderId="81" xfId="12" applyNumberFormat="1" applyFont="1" applyFill="1" applyBorder="1" applyProtection="1">
      <alignment vertical="center"/>
    </xf>
    <xf numFmtId="181" fontId="56" fillId="2" borderId="80" xfId="12" applyNumberFormat="1" applyFont="1" applyFill="1" applyBorder="1" applyProtection="1">
      <alignment vertical="center"/>
    </xf>
    <xf numFmtId="0" fontId="56" fillId="0" borderId="80" xfId="12" applyFont="1" applyBorder="1" applyAlignment="1" applyProtection="1">
      <alignment horizontal="center" vertical="center"/>
      <protection locked="0"/>
    </xf>
    <xf numFmtId="181" fontId="58" fillId="0" borderId="191" xfId="12" applyNumberFormat="1" applyFont="1" applyBorder="1" applyProtection="1">
      <alignment vertical="center"/>
      <protection locked="0"/>
    </xf>
    <xf numFmtId="184" fontId="56" fillId="2" borderId="192" xfId="12" applyNumberFormat="1" applyFont="1" applyFill="1" applyBorder="1" applyProtection="1">
      <alignment vertical="center"/>
    </xf>
    <xf numFmtId="0" fontId="56" fillId="0" borderId="192" xfId="12" applyFont="1" applyBorder="1" applyAlignment="1" applyProtection="1">
      <alignment horizontal="center" vertical="center"/>
      <protection locked="0"/>
    </xf>
    <xf numFmtId="181" fontId="58" fillId="2" borderId="190" xfId="12" applyNumberFormat="1" applyFont="1" applyFill="1" applyBorder="1" applyProtection="1">
      <alignment vertical="center"/>
    </xf>
    <xf numFmtId="181" fontId="58" fillId="0" borderId="195" xfId="12" applyNumberFormat="1" applyFont="1" applyBorder="1" applyProtection="1">
      <alignment vertical="center"/>
      <protection locked="0"/>
    </xf>
    <xf numFmtId="184" fontId="56" fillId="2" borderId="196" xfId="12" applyNumberFormat="1" applyFont="1" applyFill="1" applyBorder="1" applyProtection="1">
      <alignment vertical="center"/>
    </xf>
    <xf numFmtId="0" fontId="56" fillId="0" borderId="196" xfId="12" applyFont="1" applyBorder="1" applyAlignment="1" applyProtection="1">
      <alignment horizontal="center" vertical="center"/>
      <protection locked="0"/>
    </xf>
    <xf numFmtId="184" fontId="56" fillId="7" borderId="196" xfId="12" applyNumberFormat="1" applyFont="1" applyFill="1" applyBorder="1" applyProtection="1">
      <alignment vertical="center"/>
    </xf>
    <xf numFmtId="181" fontId="58" fillId="7" borderId="190" xfId="12" applyNumberFormat="1" applyFont="1" applyFill="1" applyBorder="1" applyProtection="1">
      <alignment vertical="center"/>
    </xf>
    <xf numFmtId="0" fontId="60" fillId="0" borderId="0" xfId="12" applyFont="1" applyProtection="1">
      <alignment vertical="center"/>
      <protection locked="0"/>
    </xf>
    <xf numFmtId="0" fontId="56" fillId="0" borderId="0" xfId="12" applyFont="1" applyBorder="1" applyAlignment="1" applyProtection="1">
      <alignment horizontal="center" vertical="center"/>
      <protection locked="0"/>
    </xf>
    <xf numFmtId="0" fontId="64" fillId="0" borderId="0" xfId="12" applyFont="1" applyProtection="1">
      <alignment vertical="center"/>
      <protection locked="0"/>
    </xf>
    <xf numFmtId="0" fontId="65" fillId="0" borderId="0" xfId="12" applyFont="1" applyProtection="1">
      <alignment vertical="center"/>
      <protection locked="0"/>
    </xf>
    <xf numFmtId="0" fontId="2" fillId="0" borderId="0" xfId="12" applyProtection="1">
      <alignment vertical="center"/>
      <protection locked="0"/>
    </xf>
    <xf numFmtId="185" fontId="66" fillId="0" borderId="0" xfId="12" applyNumberFormat="1" applyFont="1" applyProtection="1">
      <alignment vertical="center"/>
      <protection locked="0"/>
    </xf>
    <xf numFmtId="0" fontId="66" fillId="0" borderId="0" xfId="12" applyFont="1" applyProtection="1">
      <alignment vertical="center"/>
      <protection locked="0"/>
    </xf>
    <xf numFmtId="185" fontId="66" fillId="0" borderId="0" xfId="12" applyNumberFormat="1" applyFont="1" applyBorder="1" applyProtection="1">
      <alignment vertical="center"/>
      <protection locked="0"/>
    </xf>
    <xf numFmtId="0" fontId="66" fillId="0" borderId="0" xfId="12" applyFont="1" applyBorder="1" applyProtection="1">
      <alignment vertical="center"/>
      <protection locked="0"/>
    </xf>
    <xf numFmtId="38" fontId="67" fillId="2" borderId="54" xfId="13" applyFont="1" applyFill="1" applyBorder="1" applyProtection="1">
      <alignment vertical="center"/>
    </xf>
    <xf numFmtId="185" fontId="67" fillId="0" borderId="16" xfId="12" applyNumberFormat="1" applyFont="1" applyBorder="1" applyProtection="1">
      <alignment vertical="center"/>
      <protection locked="0"/>
    </xf>
    <xf numFmtId="0" fontId="67" fillId="0" borderId="16" xfId="12" applyFont="1" applyBorder="1" applyProtection="1">
      <alignment vertical="center"/>
      <protection locked="0"/>
    </xf>
    <xf numFmtId="0" fontId="68" fillId="0" borderId="16" xfId="12" applyFont="1" applyBorder="1" applyAlignment="1" applyProtection="1">
      <alignment horizontal="center" vertical="center"/>
      <protection locked="0"/>
    </xf>
    <xf numFmtId="0" fontId="67" fillId="0" borderId="47" xfId="12" applyFont="1" applyBorder="1" applyProtection="1">
      <alignment vertical="center"/>
      <protection locked="0"/>
    </xf>
    <xf numFmtId="38" fontId="69" fillId="2" borderId="197" xfId="13" applyFont="1" applyFill="1" applyBorder="1" applyAlignment="1" applyProtection="1">
      <alignment vertical="center"/>
    </xf>
    <xf numFmtId="185" fontId="66" fillId="0" borderId="198" xfId="12" applyNumberFormat="1" applyFont="1" applyBorder="1" applyProtection="1">
      <alignment vertical="center"/>
      <protection locked="0"/>
    </xf>
    <xf numFmtId="185" fontId="70" fillId="0" borderId="198" xfId="12" applyNumberFormat="1" applyFont="1" applyFill="1" applyBorder="1" applyProtection="1">
      <alignment vertical="center"/>
      <protection locked="0"/>
    </xf>
    <xf numFmtId="0" fontId="70" fillId="0" borderId="198" xfId="12" applyFont="1" applyBorder="1" applyProtection="1">
      <alignment vertical="center"/>
      <protection locked="0"/>
    </xf>
    <xf numFmtId="0" fontId="68" fillId="0" borderId="198" xfId="12" applyFont="1" applyBorder="1" applyProtection="1">
      <alignment vertical="center"/>
      <protection locked="0"/>
    </xf>
    <xf numFmtId="38" fontId="68" fillId="0" borderId="198" xfId="13" applyFont="1" applyBorder="1" applyProtection="1">
      <alignment vertical="center"/>
      <protection locked="0"/>
    </xf>
    <xf numFmtId="0" fontId="68" fillId="0" borderId="199" xfId="12" applyFont="1" applyBorder="1" applyProtection="1">
      <alignment vertical="center"/>
      <protection locked="0"/>
    </xf>
    <xf numFmtId="38" fontId="69" fillId="2" borderId="165" xfId="13" applyFont="1" applyFill="1" applyBorder="1" applyAlignment="1" applyProtection="1">
      <alignment vertical="center"/>
    </xf>
    <xf numFmtId="185" fontId="66" fillId="0" borderId="36" xfId="12" applyNumberFormat="1" applyFont="1" applyBorder="1" applyProtection="1">
      <alignment vertical="center"/>
      <protection locked="0"/>
    </xf>
    <xf numFmtId="185" fontId="70" fillId="0" borderId="36" xfId="12" applyNumberFormat="1" applyFont="1" applyFill="1" applyBorder="1" applyProtection="1">
      <alignment vertical="center"/>
      <protection locked="0"/>
    </xf>
    <xf numFmtId="0" fontId="70" fillId="0" borderId="36" xfId="12" applyFont="1" applyBorder="1" applyProtection="1">
      <alignment vertical="center"/>
      <protection locked="0"/>
    </xf>
    <xf numFmtId="0" fontId="68" fillId="0" borderId="36" xfId="12" applyFont="1" applyBorder="1" applyProtection="1">
      <alignment vertical="center"/>
      <protection locked="0"/>
    </xf>
    <xf numFmtId="38" fontId="68" fillId="0" borderId="36" xfId="13" applyFont="1" applyBorder="1" applyProtection="1">
      <alignment vertical="center"/>
      <protection locked="0"/>
    </xf>
    <xf numFmtId="0" fontId="68" fillId="0" borderId="79" xfId="12" applyFont="1" applyBorder="1" applyProtection="1">
      <alignment vertical="center"/>
      <protection locked="0"/>
    </xf>
    <xf numFmtId="0" fontId="68" fillId="0" borderId="0" xfId="12" applyFont="1" applyBorder="1" applyProtection="1">
      <alignment vertical="center"/>
      <protection locked="0"/>
    </xf>
    <xf numFmtId="186" fontId="66" fillId="0" borderId="0" xfId="12" applyNumberFormat="1" applyFont="1" applyBorder="1" applyProtection="1">
      <alignment vertical="center"/>
      <protection locked="0"/>
    </xf>
    <xf numFmtId="0" fontId="2" fillId="0" borderId="0" xfId="12" applyBorder="1" applyProtection="1">
      <alignment vertical="center"/>
      <protection locked="0"/>
    </xf>
    <xf numFmtId="185" fontId="71" fillId="2" borderId="54" xfId="12" applyNumberFormat="1" applyFont="1" applyFill="1" applyBorder="1" applyProtection="1">
      <alignment vertical="center"/>
    </xf>
    <xf numFmtId="187" fontId="72" fillId="10" borderId="54" xfId="12" applyNumberFormat="1" applyFont="1" applyFill="1" applyBorder="1" applyProtection="1">
      <alignment vertical="center"/>
      <protection locked="0"/>
    </xf>
    <xf numFmtId="185" fontId="66" fillId="0" borderId="16" xfId="12" applyNumberFormat="1" applyFont="1" applyBorder="1" applyProtection="1">
      <alignment vertical="center"/>
      <protection locked="0"/>
    </xf>
    <xf numFmtId="0" fontId="70" fillId="0" borderId="16" xfId="12" applyFont="1" applyBorder="1" applyProtection="1">
      <alignment vertical="center"/>
      <protection locked="0"/>
    </xf>
    <xf numFmtId="0" fontId="68" fillId="0" borderId="16" xfId="12" applyFont="1" applyBorder="1" applyProtection="1">
      <alignment vertical="center"/>
      <protection locked="0"/>
    </xf>
    <xf numFmtId="0" fontId="68" fillId="0" borderId="47" xfId="12" applyFont="1" applyBorder="1" applyProtection="1">
      <alignment vertical="center"/>
      <protection locked="0"/>
    </xf>
    <xf numFmtId="185" fontId="71" fillId="2" borderId="165" xfId="12" applyNumberFormat="1" applyFont="1" applyFill="1" applyBorder="1" applyProtection="1">
      <alignment vertical="center"/>
    </xf>
    <xf numFmtId="187" fontId="72" fillId="10" borderId="165" xfId="12" applyNumberFormat="1" applyFont="1" applyFill="1" applyBorder="1" applyProtection="1">
      <alignment vertical="center"/>
      <protection locked="0"/>
    </xf>
    <xf numFmtId="185" fontId="72" fillId="0" borderId="0" xfId="12" applyNumberFormat="1" applyFont="1" applyBorder="1" applyProtection="1">
      <alignment vertical="center"/>
      <protection locked="0"/>
    </xf>
    <xf numFmtId="185" fontId="73" fillId="0" borderId="0" xfId="12" applyNumberFormat="1" applyFont="1" applyBorder="1" applyProtection="1">
      <alignment vertical="center"/>
      <protection locked="0"/>
    </xf>
    <xf numFmtId="186" fontId="66" fillId="0" borderId="0" xfId="12" applyNumberFormat="1" applyFont="1" applyFill="1" applyBorder="1" applyProtection="1">
      <alignment vertical="center"/>
      <protection locked="0"/>
    </xf>
    <xf numFmtId="0" fontId="74" fillId="0" borderId="0" xfId="12" applyFont="1" applyFill="1" applyBorder="1" applyAlignment="1" applyProtection="1">
      <alignment vertical="center"/>
      <protection locked="0"/>
    </xf>
    <xf numFmtId="185" fontId="68" fillId="2" borderId="118" xfId="12" applyNumberFormat="1" applyFont="1" applyFill="1" applyBorder="1" applyProtection="1">
      <alignment vertical="center"/>
    </xf>
    <xf numFmtId="0" fontId="2" fillId="0" borderId="79" xfId="12" applyBorder="1" applyProtection="1">
      <alignment vertical="center"/>
      <protection locked="0"/>
    </xf>
    <xf numFmtId="0" fontId="2" fillId="0" borderId="118" xfId="12" applyBorder="1" applyProtection="1">
      <alignment vertical="center"/>
      <protection locked="0"/>
    </xf>
    <xf numFmtId="185" fontId="66" fillId="0" borderId="79" xfId="12" applyNumberFormat="1" applyFont="1" applyBorder="1" applyProtection="1">
      <alignment vertical="center"/>
      <protection locked="0"/>
    </xf>
    <xf numFmtId="185" fontId="75" fillId="0" borderId="79" xfId="12" applyNumberFormat="1" applyFont="1" applyBorder="1" applyProtection="1">
      <alignment vertical="center"/>
    </xf>
    <xf numFmtId="0" fontId="70" fillId="0" borderId="118" xfId="12" applyFont="1" applyBorder="1" applyProtection="1">
      <alignment vertical="center"/>
      <protection locked="0"/>
    </xf>
    <xf numFmtId="0" fontId="70" fillId="0" borderId="79" xfId="12" applyFont="1" applyBorder="1" applyProtection="1">
      <alignment vertical="center"/>
      <protection locked="0"/>
    </xf>
    <xf numFmtId="0" fontId="71" fillId="0" borderId="36" xfId="12" applyFont="1" applyFill="1" applyBorder="1" applyAlignment="1" applyProtection="1">
      <alignment vertical="center"/>
      <protection locked="0"/>
    </xf>
    <xf numFmtId="0" fontId="71" fillId="0" borderId="79" xfId="12" applyFont="1" applyFill="1" applyBorder="1" applyAlignment="1" applyProtection="1">
      <alignment vertical="center"/>
      <protection locked="0"/>
    </xf>
    <xf numFmtId="186" fontId="74" fillId="2" borderId="7" xfId="12" applyNumberFormat="1" applyFont="1" applyFill="1" applyBorder="1" applyProtection="1">
      <alignment vertical="center"/>
    </xf>
    <xf numFmtId="0" fontId="2" fillId="0" borderId="46" xfId="12" applyBorder="1" applyProtection="1">
      <alignment vertical="center"/>
      <protection locked="0"/>
    </xf>
    <xf numFmtId="0" fontId="2" fillId="0" borderId="7" xfId="12" applyBorder="1" applyProtection="1">
      <alignment vertical="center"/>
      <protection locked="0"/>
    </xf>
    <xf numFmtId="185" fontId="72" fillId="0" borderId="46" xfId="12" applyNumberFormat="1" applyFont="1" applyBorder="1" applyProtection="1">
      <alignment vertical="center"/>
    </xf>
    <xf numFmtId="0" fontId="66" fillId="0" borderId="7" xfId="12" applyFont="1" applyBorder="1" applyProtection="1">
      <alignment vertical="center"/>
      <protection locked="0"/>
    </xf>
    <xf numFmtId="0" fontId="66" fillId="0" borderId="46" xfId="12" applyFont="1" applyBorder="1" applyProtection="1">
      <alignment vertical="center"/>
      <protection locked="0"/>
    </xf>
    <xf numFmtId="0" fontId="74" fillId="0" borderId="6" xfId="12" applyFont="1" applyFill="1" applyBorder="1" applyAlignment="1" applyProtection="1">
      <alignment vertical="center"/>
      <protection locked="0"/>
    </xf>
    <xf numFmtId="186" fontId="66" fillId="2" borderId="184" xfId="12" applyNumberFormat="1" applyFont="1" applyFill="1" applyBorder="1" applyProtection="1">
      <alignment vertical="center"/>
    </xf>
    <xf numFmtId="0" fontId="2" fillId="0" borderId="187" xfId="12" applyBorder="1" applyProtection="1">
      <alignment vertical="center"/>
      <protection locked="0"/>
    </xf>
    <xf numFmtId="0" fontId="2" fillId="0" borderId="184" xfId="12" applyBorder="1" applyProtection="1">
      <alignment vertical="center"/>
      <protection locked="0"/>
    </xf>
    <xf numFmtId="185" fontId="66" fillId="0" borderId="200" xfId="12" applyNumberFormat="1" applyFont="1" applyBorder="1" applyAlignment="1" applyProtection="1">
      <alignment horizontal="center" vertical="center"/>
      <protection locked="0"/>
    </xf>
    <xf numFmtId="186" fontId="66" fillId="2" borderId="201" xfId="12" applyNumberFormat="1" applyFont="1" applyFill="1" applyBorder="1" applyProtection="1">
      <alignment vertical="center"/>
    </xf>
    <xf numFmtId="185" fontId="72" fillId="0" borderId="194" xfId="12" applyNumberFormat="1" applyFont="1" applyBorder="1" applyProtection="1">
      <alignment vertical="center"/>
    </xf>
    <xf numFmtId="0" fontId="66" fillId="0" borderId="201" xfId="12" applyFont="1" applyBorder="1" applyProtection="1">
      <alignment vertical="center"/>
      <protection locked="0"/>
    </xf>
    <xf numFmtId="0" fontId="66" fillId="0" borderId="194" xfId="12" applyFont="1" applyBorder="1" applyProtection="1">
      <alignment vertical="center"/>
      <protection locked="0"/>
    </xf>
    <xf numFmtId="0" fontId="66" fillId="0" borderId="202" xfId="12" applyFont="1" applyBorder="1" applyAlignment="1" applyProtection="1">
      <alignment horizontal="left" vertical="center"/>
      <protection locked="0"/>
    </xf>
    <xf numFmtId="0" fontId="66" fillId="0" borderId="203" xfId="12" applyFont="1" applyBorder="1" applyAlignment="1" applyProtection="1">
      <alignment horizontal="left" vertical="center"/>
      <protection locked="0"/>
    </xf>
    <xf numFmtId="0" fontId="2" fillId="0" borderId="11" xfId="12" applyBorder="1" applyProtection="1">
      <alignment vertical="center"/>
      <protection locked="0"/>
    </xf>
    <xf numFmtId="0" fontId="2" fillId="0" borderId="108" xfId="12" applyBorder="1" applyProtection="1">
      <alignment vertical="center"/>
      <protection locked="0"/>
    </xf>
    <xf numFmtId="186" fontId="66" fillId="2" borderId="95" xfId="12" applyNumberFormat="1" applyFont="1" applyFill="1" applyBorder="1" applyProtection="1">
      <alignment vertical="center"/>
    </xf>
    <xf numFmtId="185" fontId="72" fillId="0" borderId="96" xfId="12" applyNumberFormat="1" applyFont="1" applyBorder="1" applyProtection="1">
      <alignment vertical="center"/>
    </xf>
    <xf numFmtId="185" fontId="66" fillId="0" borderId="95" xfId="12" applyNumberFormat="1" applyFont="1" applyBorder="1" applyProtection="1">
      <alignment vertical="center"/>
      <protection locked="0"/>
    </xf>
    <xf numFmtId="0" fontId="66" fillId="7" borderId="63" xfId="12" applyFont="1" applyFill="1" applyBorder="1" applyAlignment="1" applyProtection="1">
      <alignment horizontal="center" vertical="center"/>
      <protection locked="0"/>
    </xf>
    <xf numFmtId="0" fontId="66" fillId="0" borderId="94" xfId="12" applyFont="1" applyBorder="1" applyAlignment="1" applyProtection="1">
      <alignment horizontal="right" vertical="center"/>
      <protection locked="0"/>
    </xf>
    <xf numFmtId="0" fontId="2" fillId="0" borderId="95" xfId="12" applyBorder="1" applyProtection="1">
      <alignment vertical="center"/>
      <protection locked="0"/>
    </xf>
    <xf numFmtId="0" fontId="2" fillId="0" borderId="96" xfId="12" applyBorder="1" applyProtection="1">
      <alignment vertical="center"/>
      <protection locked="0"/>
    </xf>
    <xf numFmtId="185" fontId="66" fillId="0" borderId="31" xfId="12" applyNumberFormat="1" applyFont="1" applyBorder="1" applyProtection="1">
      <alignment vertical="center"/>
      <protection locked="0"/>
    </xf>
    <xf numFmtId="0" fontId="66" fillId="0" borderId="43" xfId="12" applyFont="1" applyBorder="1" applyAlignment="1" applyProtection="1">
      <alignment horizontal="right" vertical="center"/>
      <protection locked="0"/>
    </xf>
    <xf numFmtId="0" fontId="66" fillId="0" borderId="43" xfId="12" applyFont="1" applyBorder="1" applyAlignment="1" applyProtection="1">
      <alignment horizontal="left" vertical="center"/>
      <protection locked="0"/>
    </xf>
    <xf numFmtId="0" fontId="66" fillId="7" borderId="94" xfId="12" applyFont="1" applyFill="1" applyBorder="1" applyAlignment="1" applyProtection="1">
      <alignment horizontal="center" vertical="center"/>
      <protection locked="0"/>
    </xf>
    <xf numFmtId="186" fontId="74" fillId="2" borderId="8" xfId="12" applyNumberFormat="1" applyFont="1" applyFill="1" applyBorder="1" applyProtection="1">
      <alignment vertical="center"/>
    </xf>
    <xf numFmtId="188" fontId="72" fillId="0" borderId="64" xfId="12" applyNumberFormat="1" applyFont="1" applyFill="1" applyBorder="1" applyProtection="1">
      <alignment vertical="center"/>
    </xf>
    <xf numFmtId="0" fontId="73" fillId="0" borderId="137" xfId="12" applyFont="1" applyBorder="1" applyAlignment="1" applyProtection="1">
      <alignment horizontal="left" vertical="center"/>
      <protection locked="0"/>
    </xf>
    <xf numFmtId="0" fontId="66" fillId="0" borderId="75" xfId="12" applyFont="1" applyFill="1" applyBorder="1" applyProtection="1">
      <alignment vertical="center"/>
      <protection locked="0"/>
    </xf>
    <xf numFmtId="0" fontId="66" fillId="0" borderId="130" xfId="12" applyFont="1" applyFill="1" applyBorder="1" applyProtection="1">
      <alignment vertical="center"/>
      <protection locked="0"/>
    </xf>
    <xf numFmtId="0" fontId="66" fillId="0" borderId="6" xfId="12" applyFont="1" applyBorder="1" applyAlignment="1" applyProtection="1">
      <alignment horizontal="right" vertical="center"/>
      <protection locked="0"/>
    </xf>
    <xf numFmtId="0" fontId="66" fillId="0" borderId="5" xfId="12" applyFont="1" applyBorder="1" applyAlignment="1" applyProtection="1">
      <alignment vertical="center"/>
      <protection locked="0"/>
    </xf>
    <xf numFmtId="186" fontId="76" fillId="2" borderId="204" xfId="12" applyNumberFormat="1" applyFont="1" applyFill="1" applyBorder="1" applyProtection="1">
      <alignment vertical="center"/>
    </xf>
    <xf numFmtId="187" fontId="72" fillId="10" borderId="205" xfId="12" applyNumberFormat="1" applyFont="1" applyFill="1" applyBorder="1" applyProtection="1">
      <alignment vertical="center"/>
    </xf>
    <xf numFmtId="185" fontId="77" fillId="10" borderId="191" xfId="12" applyNumberFormat="1" applyFont="1" applyFill="1" applyBorder="1" applyAlignment="1" applyProtection="1">
      <alignment horizontal="right" vertical="center"/>
    </xf>
    <xf numFmtId="0" fontId="66" fillId="0" borderId="205" xfId="12" applyFont="1" applyBorder="1" applyProtection="1">
      <alignment vertical="center"/>
      <protection locked="0"/>
    </xf>
    <xf numFmtId="0" fontId="66" fillId="0" borderId="206" xfId="12" applyFont="1" applyBorder="1" applyAlignment="1" applyProtection="1">
      <alignment horizontal="right" vertical="center"/>
      <protection locked="0"/>
    </xf>
    <xf numFmtId="0" fontId="66" fillId="0" borderId="207" xfId="12" applyFont="1" applyBorder="1" applyAlignment="1" applyProtection="1">
      <alignment vertical="center"/>
      <protection locked="0"/>
    </xf>
    <xf numFmtId="0" fontId="66" fillId="0" borderId="25" xfId="12" applyFont="1" applyBorder="1" applyAlignment="1" applyProtection="1">
      <alignment horizontal="right" vertical="center"/>
      <protection locked="0"/>
    </xf>
    <xf numFmtId="186" fontId="76" fillId="2" borderId="88" xfId="12" applyNumberFormat="1" applyFont="1" applyFill="1" applyBorder="1" applyProtection="1">
      <alignment vertical="center"/>
    </xf>
    <xf numFmtId="187" fontId="72" fillId="10" borderId="177" xfId="12" applyNumberFormat="1" applyFont="1" applyFill="1" applyBorder="1" applyProtection="1">
      <alignment vertical="center"/>
    </xf>
    <xf numFmtId="185" fontId="77" fillId="10" borderId="208" xfId="12" applyNumberFormat="1" applyFont="1" applyFill="1" applyBorder="1" applyAlignment="1" applyProtection="1">
      <alignment horizontal="right" vertical="center"/>
    </xf>
    <xf numFmtId="0" fontId="66" fillId="0" borderId="86" xfId="12" applyFont="1" applyBorder="1" applyProtection="1">
      <alignment vertical="center"/>
      <protection locked="0"/>
    </xf>
    <xf numFmtId="185" fontId="77" fillId="10" borderId="209" xfId="12" applyNumberFormat="1" applyFont="1" applyFill="1" applyBorder="1" applyAlignment="1" applyProtection="1">
      <alignment horizontal="right" vertical="center"/>
    </xf>
    <xf numFmtId="0" fontId="66" fillId="0" borderId="177" xfId="12" applyFont="1" applyBorder="1" applyProtection="1">
      <alignment vertical="center"/>
      <protection locked="0"/>
    </xf>
    <xf numFmtId="0" fontId="66" fillId="0" borderId="87" xfId="12" applyFont="1" applyBorder="1" applyAlignment="1" applyProtection="1">
      <alignment horizontal="right" vertical="center"/>
      <protection locked="0"/>
    </xf>
    <xf numFmtId="0" fontId="66" fillId="0" borderId="86" xfId="12" applyFont="1" applyBorder="1" applyAlignment="1" applyProtection="1">
      <alignment vertical="center"/>
      <protection locked="0"/>
    </xf>
    <xf numFmtId="186" fontId="76" fillId="0" borderId="88" xfId="12" applyNumberFormat="1" applyFont="1" applyFill="1" applyBorder="1" applyProtection="1">
      <alignment vertical="center"/>
    </xf>
    <xf numFmtId="187" fontId="72" fillId="0" borderId="177" xfId="12" applyNumberFormat="1" applyFont="1" applyFill="1" applyBorder="1" applyProtection="1">
      <alignment vertical="center"/>
    </xf>
    <xf numFmtId="185" fontId="77" fillId="0" borderId="209" xfId="12" applyNumberFormat="1" applyFont="1" applyFill="1" applyBorder="1" applyAlignment="1" applyProtection="1">
      <alignment horizontal="right" vertical="center"/>
      <protection locked="0"/>
    </xf>
    <xf numFmtId="0" fontId="66" fillId="10" borderId="86" xfId="12" applyFont="1" applyFill="1" applyBorder="1" applyAlignment="1" applyProtection="1">
      <alignment horizontal="center" vertical="center"/>
      <protection locked="0"/>
    </xf>
    <xf numFmtId="0" fontId="66" fillId="7" borderId="177" xfId="12" applyFont="1" applyFill="1" applyBorder="1" applyAlignment="1" applyProtection="1">
      <alignment horizontal="center" vertical="center"/>
      <protection locked="0"/>
    </xf>
    <xf numFmtId="186" fontId="76" fillId="2" borderId="131" xfId="12" applyNumberFormat="1" applyFont="1" applyFill="1" applyBorder="1" applyProtection="1">
      <alignment vertical="center"/>
    </xf>
    <xf numFmtId="187" fontId="72" fillId="10" borderId="210" xfId="12" applyNumberFormat="1" applyFont="1" applyFill="1" applyBorder="1" applyProtection="1">
      <alignment vertical="center"/>
    </xf>
    <xf numFmtId="0" fontId="66" fillId="0" borderId="133" xfId="12" applyFont="1" applyBorder="1" applyProtection="1">
      <alignment vertical="center"/>
      <protection locked="0"/>
    </xf>
    <xf numFmtId="0" fontId="66" fillId="0" borderId="210" xfId="12" applyFont="1" applyBorder="1" applyProtection="1">
      <alignment vertical="center"/>
      <protection locked="0"/>
    </xf>
    <xf numFmtId="0" fontId="66" fillId="0" borderId="132" xfId="12" applyFont="1" applyBorder="1" applyAlignment="1" applyProtection="1">
      <alignment horizontal="right" vertical="center"/>
      <protection locked="0"/>
    </xf>
    <xf numFmtId="0" fontId="66" fillId="0" borderId="133" xfId="12" applyFont="1" applyBorder="1" applyAlignment="1" applyProtection="1">
      <alignment vertical="center"/>
      <protection locked="0"/>
    </xf>
    <xf numFmtId="0" fontId="2" fillId="0" borderId="137" xfId="12" applyBorder="1" applyProtection="1">
      <alignment vertical="center"/>
      <protection locked="0"/>
    </xf>
    <xf numFmtId="186" fontId="78" fillId="0" borderId="95" xfId="12" applyNumberFormat="1" applyFont="1" applyFill="1" applyBorder="1" applyProtection="1">
      <alignment vertical="center"/>
    </xf>
    <xf numFmtId="185" fontId="66" fillId="0" borderId="96" xfId="12" applyNumberFormat="1" applyFont="1" applyBorder="1" applyProtection="1">
      <alignment vertical="center"/>
    </xf>
    <xf numFmtId="0" fontId="66" fillId="0" borderId="96" xfId="12" applyFont="1" applyBorder="1" applyProtection="1">
      <alignment vertical="center"/>
      <protection locked="0"/>
    </xf>
    <xf numFmtId="0" fontId="66" fillId="0" borderId="43" xfId="12" applyFont="1" applyBorder="1" applyProtection="1">
      <alignment vertical="center"/>
      <protection locked="0"/>
    </xf>
    <xf numFmtId="0" fontId="66" fillId="0" borderId="2" xfId="12" applyFont="1" applyBorder="1" applyAlignment="1" applyProtection="1">
      <alignment horizontal="right" vertical="center"/>
      <protection locked="0"/>
    </xf>
    <xf numFmtId="0" fontId="2" fillId="0" borderId="75" xfId="12" applyBorder="1" applyProtection="1">
      <alignment vertical="center"/>
      <protection locked="0"/>
    </xf>
    <xf numFmtId="0" fontId="66" fillId="0" borderId="1" xfId="12" applyFont="1" applyBorder="1" applyAlignment="1" applyProtection="1">
      <alignment horizontal="center" vertical="center" wrapText="1"/>
      <protection locked="0"/>
    </xf>
    <xf numFmtId="0" fontId="66" fillId="0" borderId="39" xfId="12" applyFont="1" applyBorder="1" applyAlignment="1" applyProtection="1">
      <alignment horizontal="center" vertical="center"/>
      <protection locked="0"/>
    </xf>
    <xf numFmtId="0" fontId="66" fillId="0" borderId="120" xfId="12" applyFont="1" applyBorder="1" applyAlignment="1" applyProtection="1">
      <alignment horizontal="center" vertical="center" wrapText="1"/>
      <protection locked="0"/>
    </xf>
    <xf numFmtId="0" fontId="66" fillId="0" borderId="94" xfId="12" applyFont="1" applyBorder="1" applyProtection="1">
      <alignment vertical="center"/>
      <protection locked="0"/>
    </xf>
    <xf numFmtId="0" fontId="68" fillId="0" borderId="0" xfId="12" applyFont="1" applyProtection="1">
      <alignment vertical="center"/>
      <protection locked="0"/>
    </xf>
    <xf numFmtId="0" fontId="66" fillId="0" borderId="0" xfId="12" applyFont="1" applyBorder="1" applyAlignment="1" applyProtection="1">
      <alignment vertical="top" wrapText="1"/>
      <protection locked="0"/>
    </xf>
    <xf numFmtId="0" fontId="66" fillId="0" borderId="0" xfId="12" applyFont="1" applyBorder="1" applyAlignment="1" applyProtection="1">
      <alignment vertical="center" wrapText="1"/>
      <protection locked="0"/>
    </xf>
    <xf numFmtId="0" fontId="66" fillId="0" borderId="0" xfId="12" applyFont="1" applyBorder="1" applyAlignment="1" applyProtection="1">
      <alignment horizontal="left" vertical="top" wrapText="1"/>
      <protection locked="0"/>
    </xf>
    <xf numFmtId="0" fontId="66" fillId="0" borderId="0" xfId="12" applyFont="1" applyBorder="1" applyAlignment="1" applyProtection="1">
      <alignment horizontal="center" vertical="center"/>
      <protection locked="0"/>
    </xf>
    <xf numFmtId="0" fontId="66" fillId="0" borderId="158" xfId="12" applyFont="1" applyBorder="1" applyProtection="1">
      <alignment vertical="center"/>
      <protection locked="0"/>
    </xf>
    <xf numFmtId="0" fontId="66" fillId="0" borderId="5" xfId="12" applyFont="1" applyBorder="1" applyProtection="1">
      <alignment vertical="center"/>
      <protection locked="0"/>
    </xf>
    <xf numFmtId="0" fontId="66" fillId="0" borderId="87" xfId="12" applyFont="1" applyBorder="1" applyProtection="1">
      <alignment vertical="center"/>
      <protection locked="0"/>
    </xf>
    <xf numFmtId="0" fontId="66" fillId="0" borderId="6" xfId="12" applyFont="1" applyBorder="1" applyAlignment="1" applyProtection="1">
      <alignment horizontal="left" vertical="center"/>
      <protection locked="0"/>
    </xf>
    <xf numFmtId="0" fontId="66" fillId="10" borderId="134" xfId="12" applyFont="1" applyFill="1" applyBorder="1" applyAlignment="1" applyProtection="1">
      <alignment horizontal="right" vertical="center"/>
    </xf>
    <xf numFmtId="0" fontId="66" fillId="0" borderId="52" xfId="12" applyFont="1" applyBorder="1" applyAlignment="1" applyProtection="1">
      <alignment horizontal="center" vertical="center" wrapText="1"/>
    </xf>
    <xf numFmtId="0" fontId="66" fillId="0" borderId="52" xfId="12" applyFont="1" applyBorder="1" applyAlignment="1" applyProtection="1">
      <alignment horizontal="center" vertical="center" wrapText="1"/>
      <protection locked="0"/>
    </xf>
    <xf numFmtId="0" fontId="66" fillId="0" borderId="52" xfId="12" applyFont="1" applyBorder="1" applyAlignment="1" applyProtection="1">
      <alignment horizontal="center" vertical="center"/>
      <protection locked="0"/>
    </xf>
    <xf numFmtId="0" fontId="66" fillId="0" borderId="31" xfId="12" applyFont="1" applyBorder="1" applyAlignment="1" applyProtection="1">
      <alignment horizontal="center" vertical="center"/>
      <protection locked="0"/>
    </xf>
    <xf numFmtId="0" fontId="66" fillId="0" borderId="43" xfId="12" applyFont="1" applyBorder="1" applyAlignment="1" applyProtection="1">
      <alignment vertical="center"/>
      <protection locked="0"/>
    </xf>
    <xf numFmtId="0" fontId="66" fillId="0" borderId="94" xfId="12" applyFont="1" applyBorder="1" applyAlignment="1" applyProtection="1">
      <alignment vertical="center"/>
      <protection locked="0"/>
    </xf>
    <xf numFmtId="0" fontId="80" fillId="0" borderId="0" xfId="12" applyFont="1" applyProtection="1">
      <alignment vertical="center"/>
      <protection locked="0"/>
    </xf>
    <xf numFmtId="185" fontId="81" fillId="0" borderId="0" xfId="12" applyNumberFormat="1" applyFont="1" applyProtection="1">
      <alignment vertical="center"/>
      <protection locked="0"/>
    </xf>
    <xf numFmtId="0" fontId="81" fillId="0" borderId="0" xfId="12" applyFont="1" applyProtection="1">
      <alignment vertical="center"/>
      <protection locked="0"/>
    </xf>
    <xf numFmtId="0" fontId="56" fillId="0" borderId="217" xfId="12" applyFont="1" applyBorder="1" applyProtection="1">
      <alignment vertical="center"/>
      <protection locked="0"/>
    </xf>
    <xf numFmtId="0" fontId="56" fillId="0" borderId="218" xfId="12" applyFont="1" applyBorder="1" applyProtection="1">
      <alignment vertical="center"/>
      <protection locked="0"/>
    </xf>
    <xf numFmtId="0" fontId="83" fillId="0" borderId="0" xfId="0" applyFont="1" applyProtection="1">
      <alignment vertical="center"/>
      <protection locked="0"/>
    </xf>
    <xf numFmtId="181" fontId="62" fillId="11" borderId="63" xfId="12" applyNumberFormat="1" applyFont="1" applyFill="1" applyBorder="1" applyProtection="1">
      <alignment vertical="center"/>
      <protection locked="0"/>
    </xf>
    <xf numFmtId="181" fontId="62" fillId="11" borderId="17" xfId="12" applyNumberFormat="1" applyFont="1" applyFill="1" applyBorder="1" applyProtection="1">
      <alignment vertical="center"/>
      <protection locked="0"/>
    </xf>
    <xf numFmtId="181" fontId="62" fillId="11" borderId="15" xfId="12" applyNumberFormat="1" applyFont="1" applyFill="1" applyBorder="1" applyProtection="1">
      <alignment vertical="center"/>
      <protection locked="0"/>
    </xf>
    <xf numFmtId="181" fontId="62" fillId="11" borderId="95" xfId="12" applyNumberFormat="1" applyFont="1" applyFill="1" applyBorder="1" applyProtection="1">
      <alignment vertical="center"/>
      <protection locked="0"/>
    </xf>
    <xf numFmtId="181" fontId="62" fillId="11" borderId="185" xfId="12" applyNumberFormat="1" applyFont="1" applyFill="1" applyBorder="1" applyProtection="1">
      <alignment vertical="center"/>
      <protection locked="0"/>
    </xf>
    <xf numFmtId="181" fontId="62" fillId="11" borderId="186" xfId="12" applyNumberFormat="1" applyFont="1" applyFill="1" applyBorder="1" applyProtection="1">
      <alignment vertical="center"/>
      <protection locked="0"/>
    </xf>
    <xf numFmtId="181" fontId="62" fillId="11" borderId="183" xfId="12" applyNumberFormat="1" applyFont="1" applyFill="1" applyBorder="1" applyProtection="1">
      <alignment vertical="center"/>
      <protection locked="0"/>
    </xf>
    <xf numFmtId="181" fontId="62" fillId="11" borderId="184" xfId="12" applyNumberFormat="1" applyFont="1" applyFill="1" applyBorder="1" applyProtection="1">
      <alignment vertical="center"/>
      <protection locked="0"/>
    </xf>
    <xf numFmtId="181" fontId="56" fillId="3" borderId="15" xfId="12" applyNumberFormat="1" applyFont="1" applyFill="1" applyBorder="1" applyProtection="1">
      <alignment vertical="center"/>
      <protection locked="0"/>
    </xf>
    <xf numFmtId="181" fontId="56" fillId="3" borderId="31" xfId="12" applyNumberFormat="1" applyFont="1" applyFill="1" applyBorder="1" applyProtection="1">
      <alignment vertical="center"/>
      <protection locked="0"/>
    </xf>
    <xf numFmtId="181" fontId="56" fillId="3" borderId="183" xfId="12" applyNumberFormat="1" applyFont="1" applyFill="1" applyBorder="1" applyProtection="1">
      <alignment vertical="center"/>
      <protection locked="0"/>
    </xf>
    <xf numFmtId="181" fontId="56" fillId="3" borderId="182" xfId="12" applyNumberFormat="1" applyFont="1" applyFill="1" applyBorder="1" applyProtection="1">
      <alignment vertical="center"/>
      <protection locked="0"/>
    </xf>
    <xf numFmtId="181" fontId="56" fillId="3" borderId="188" xfId="12" applyNumberFormat="1" applyFont="1" applyFill="1" applyBorder="1" applyProtection="1">
      <alignment vertical="center"/>
      <protection locked="0"/>
    </xf>
    <xf numFmtId="181" fontId="56" fillId="3" borderId="219" xfId="12" applyNumberFormat="1" applyFont="1" applyFill="1" applyBorder="1" applyProtection="1">
      <alignment vertical="center"/>
      <protection locked="0"/>
    </xf>
    <xf numFmtId="0" fontId="56" fillId="0" borderId="0" xfId="0" applyFont="1" applyBorder="1" applyAlignment="1" applyProtection="1">
      <alignment horizontal="center" vertical="center"/>
      <protection locked="0"/>
    </xf>
    <xf numFmtId="0" fontId="84" fillId="0" borderId="0" xfId="0" applyFont="1" applyBorder="1" applyAlignment="1" applyProtection="1">
      <alignment horizontal="right" vertical="center"/>
      <protection locked="0"/>
    </xf>
    <xf numFmtId="181" fontId="85" fillId="0" borderId="0" xfId="12" applyNumberFormat="1" applyFont="1" applyBorder="1" applyProtection="1">
      <alignment vertical="center"/>
      <protection locked="0"/>
    </xf>
    <xf numFmtId="0" fontId="66" fillId="2" borderId="195" xfId="12" applyFont="1" applyFill="1" applyBorder="1" applyAlignment="1" applyProtection="1">
      <alignment horizontal="center" vertical="center"/>
      <protection locked="0"/>
    </xf>
    <xf numFmtId="185" fontId="66" fillId="3" borderId="165" xfId="12" applyNumberFormat="1" applyFont="1" applyFill="1" applyBorder="1" applyAlignment="1" applyProtection="1">
      <alignment horizontal="right" vertical="center"/>
      <protection locked="0"/>
    </xf>
    <xf numFmtId="0" fontId="66" fillId="2" borderId="216" xfId="12" applyFont="1" applyFill="1" applyBorder="1" applyAlignment="1" applyProtection="1">
      <alignment horizontal="right" vertical="center"/>
      <protection locked="0"/>
    </xf>
    <xf numFmtId="0" fontId="66" fillId="2" borderId="214" xfId="12" applyFont="1" applyFill="1" applyBorder="1" applyAlignment="1" applyProtection="1">
      <alignment horizontal="right" vertical="center"/>
      <protection locked="0"/>
    </xf>
    <xf numFmtId="0" fontId="66" fillId="2" borderId="211" xfId="12" applyFont="1" applyFill="1" applyBorder="1" applyAlignment="1" applyProtection="1">
      <alignment horizontal="right" vertical="center"/>
      <protection locked="0"/>
    </xf>
    <xf numFmtId="0" fontId="73" fillId="0" borderId="0" xfId="12" applyFont="1" applyBorder="1" applyAlignment="1" applyProtection="1">
      <alignment horizontal="left" vertical="center"/>
      <protection locked="0"/>
    </xf>
    <xf numFmtId="0" fontId="33" fillId="2" borderId="41" xfId="11" applyFont="1" applyFill="1" applyBorder="1" applyAlignment="1" applyProtection="1">
      <alignment horizontal="center" vertical="center" wrapText="1" shrinkToFit="1"/>
    </xf>
    <xf numFmtId="38" fontId="33" fillId="2" borderId="15" xfId="10" applyNumberFormat="1" applyFont="1" applyFill="1" applyBorder="1" applyAlignment="1" applyProtection="1">
      <alignment vertical="center" shrinkToFit="1"/>
    </xf>
    <xf numFmtId="38" fontId="33" fillId="2" borderId="72" xfId="10" applyNumberFormat="1" applyFont="1" applyFill="1" applyBorder="1" applyAlignment="1" applyProtection="1">
      <alignment vertical="center" shrinkToFit="1"/>
    </xf>
    <xf numFmtId="38" fontId="33" fillId="2" borderId="134" xfId="10" applyNumberFormat="1" applyFont="1" applyFill="1" applyBorder="1" applyAlignment="1" applyProtection="1">
      <alignment vertical="center" shrinkToFit="1"/>
    </xf>
    <xf numFmtId="38" fontId="49" fillId="2" borderId="71" xfId="10" applyNumberFormat="1" applyFont="1" applyFill="1" applyBorder="1" applyAlignment="1" applyProtection="1">
      <alignment vertical="center" shrinkToFit="1"/>
    </xf>
    <xf numFmtId="38" fontId="49" fillId="2" borderId="7" xfId="10" applyNumberFormat="1" applyFont="1" applyFill="1" applyBorder="1" applyAlignment="1" applyProtection="1">
      <alignment vertical="center" shrinkToFit="1"/>
    </xf>
    <xf numFmtId="38" fontId="49" fillId="2" borderId="11" xfId="10" applyNumberFormat="1" applyFont="1" applyFill="1" applyBorder="1" applyAlignment="1" applyProtection="1">
      <alignment vertical="center" shrinkToFit="1"/>
    </xf>
    <xf numFmtId="38" fontId="49" fillId="2" borderId="95" xfId="10" applyNumberFormat="1" applyFont="1" applyFill="1" applyBorder="1" applyAlignment="1" applyProtection="1">
      <alignment vertical="center" shrinkToFit="1"/>
    </xf>
    <xf numFmtId="38" fontId="49" fillId="2" borderId="118" xfId="10" applyNumberFormat="1" applyFont="1" applyFill="1" applyBorder="1" applyAlignment="1" applyProtection="1">
      <alignment vertical="center" shrinkToFit="1"/>
    </xf>
    <xf numFmtId="38" fontId="49" fillId="2" borderId="70" xfId="10" applyNumberFormat="1" applyFont="1" applyFill="1" applyBorder="1" applyAlignment="1" applyProtection="1">
      <alignment vertical="center" shrinkToFit="1"/>
    </xf>
    <xf numFmtId="38" fontId="49" fillId="2" borderId="5" xfId="10" applyNumberFormat="1" applyFont="1" applyFill="1" applyBorder="1" applyAlignment="1" applyProtection="1">
      <alignment vertical="center" shrinkToFit="1"/>
    </xf>
    <xf numFmtId="38" fontId="49" fillId="2" borderId="94" xfId="10" applyNumberFormat="1" applyFont="1" applyFill="1" applyBorder="1" applyAlignment="1" applyProtection="1">
      <alignment vertical="center" shrinkToFit="1"/>
    </xf>
    <xf numFmtId="38" fontId="49" fillId="2" borderId="2" xfId="10" applyNumberFormat="1" applyFont="1" applyFill="1" applyBorder="1" applyAlignment="1" applyProtection="1">
      <alignment vertical="center" shrinkToFit="1"/>
    </xf>
    <xf numFmtId="38" fontId="49" fillId="2" borderId="117" xfId="10" applyNumberFormat="1" applyFont="1" applyFill="1" applyBorder="1" applyAlignment="1" applyProtection="1">
      <alignment vertical="center" shrinkToFit="1"/>
    </xf>
    <xf numFmtId="38" fontId="49" fillId="2" borderId="12" xfId="10" applyNumberFormat="1" applyFont="1" applyFill="1" applyBorder="1" applyAlignment="1" applyProtection="1">
      <alignment vertical="center" shrinkToFit="1"/>
    </xf>
    <xf numFmtId="38" fontId="49" fillId="2" borderId="13" xfId="10" applyNumberFormat="1" applyFont="1" applyFill="1" applyBorder="1" applyAlignment="1" applyProtection="1">
      <alignment vertical="center" shrinkToFit="1"/>
    </xf>
    <xf numFmtId="38" fontId="49" fillId="2" borderId="14" xfId="10" applyNumberFormat="1" applyFont="1" applyFill="1" applyBorder="1" applyAlignment="1" applyProtection="1">
      <alignment vertical="center" shrinkToFit="1"/>
    </xf>
    <xf numFmtId="38" fontId="49" fillId="2" borderId="165" xfId="10" applyNumberFormat="1" applyFont="1" applyFill="1" applyBorder="1" applyAlignment="1" applyProtection="1">
      <alignment vertical="center" shrinkToFit="1"/>
    </xf>
    <xf numFmtId="181" fontId="62" fillId="0" borderId="223" xfId="12" applyNumberFormat="1" applyFont="1" applyFill="1" applyBorder="1" applyProtection="1">
      <alignment vertical="center"/>
      <protection locked="0"/>
    </xf>
    <xf numFmtId="181" fontId="62" fillId="0" borderId="224" xfId="12" applyNumberFormat="1" applyFont="1" applyFill="1" applyBorder="1" applyProtection="1">
      <alignment vertical="center"/>
      <protection locked="0"/>
    </xf>
    <xf numFmtId="181" fontId="62" fillId="0" borderId="225" xfId="12" applyNumberFormat="1" applyFont="1" applyFill="1" applyBorder="1" applyProtection="1">
      <alignment vertical="center"/>
      <protection locked="0"/>
    </xf>
    <xf numFmtId="181" fontId="62" fillId="0" borderId="226" xfId="12" applyNumberFormat="1" applyFont="1" applyFill="1" applyBorder="1" applyProtection="1">
      <alignment vertical="center"/>
      <protection locked="0"/>
    </xf>
    <xf numFmtId="0" fontId="7" fillId="2" borderId="0" xfId="0" applyFont="1" applyFill="1" applyBorder="1" applyAlignment="1" applyProtection="1">
      <alignment vertical="center" shrinkToFit="1"/>
      <protection locked="0"/>
    </xf>
    <xf numFmtId="0" fontId="9" fillId="0" borderId="51" xfId="0" applyFont="1" applyBorder="1" applyAlignment="1" applyProtection="1">
      <alignment horizontal="right"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9" fillId="0" borderId="2" xfId="0" applyFont="1" applyFill="1" applyBorder="1" applyAlignment="1" applyProtection="1">
      <alignment vertical="center"/>
    </xf>
    <xf numFmtId="0" fontId="9" fillId="0" borderId="58" xfId="0" applyFont="1" applyFill="1" applyBorder="1" applyAlignment="1" applyProtection="1">
      <alignment vertical="center"/>
    </xf>
    <xf numFmtId="0" fontId="9" fillId="0" borderId="56" xfId="0" applyFont="1" applyFill="1" applyBorder="1" applyAlignment="1" applyProtection="1">
      <alignment vertical="center"/>
    </xf>
    <xf numFmtId="0" fontId="7" fillId="0" borderId="0" xfId="0" applyFont="1" applyBorder="1" applyAlignment="1" applyProtection="1">
      <alignment horizontal="distributed" vertical="center"/>
    </xf>
    <xf numFmtId="0" fontId="46" fillId="0" borderId="34" xfId="10" applyFont="1" applyBorder="1" applyAlignment="1" applyProtection="1">
      <alignment horizontal="left" vertical="top" shrinkToFit="1"/>
    </xf>
    <xf numFmtId="0" fontId="46" fillId="0" borderId="0" xfId="10" applyFont="1" applyBorder="1" applyAlignment="1" applyProtection="1">
      <alignment horizontal="left" vertical="top" wrapText="1" shrinkToFit="1"/>
    </xf>
    <xf numFmtId="0" fontId="36" fillId="0" borderId="0" xfId="9" applyFont="1" applyAlignment="1" applyProtection="1">
      <alignment horizontal="left" vertical="top"/>
    </xf>
    <xf numFmtId="0" fontId="46" fillId="0" borderId="0" xfId="10" applyFont="1" applyBorder="1" applyAlignment="1" applyProtection="1">
      <alignment horizontal="left" vertical="top" shrinkToFit="1"/>
    </xf>
    <xf numFmtId="0" fontId="46" fillId="0" borderId="0" xfId="10" applyFont="1" applyFill="1" applyBorder="1" applyAlignment="1" applyProtection="1">
      <alignment horizontal="left" vertical="top" shrinkToFit="1"/>
    </xf>
    <xf numFmtId="0" fontId="7" fillId="0" borderId="0" xfId="0" applyFont="1" applyAlignment="1" applyProtection="1">
      <alignment vertical="top"/>
    </xf>
    <xf numFmtId="0" fontId="7" fillId="0" borderId="79" xfId="0" applyFont="1" applyBorder="1" applyAlignment="1" applyProtection="1">
      <alignment horizontal="center" vertical="center"/>
    </xf>
    <xf numFmtId="0" fontId="7" fillId="0" borderId="34" xfId="0" applyFont="1" applyBorder="1" applyAlignment="1" applyProtection="1">
      <alignment vertical="top" wrapText="1"/>
    </xf>
    <xf numFmtId="0" fontId="29" fillId="0" borderId="0" xfId="0" applyFont="1" applyBorder="1" applyAlignment="1" applyProtection="1">
      <alignment vertical="top" wrapText="1"/>
    </xf>
    <xf numFmtId="0" fontId="7" fillId="3" borderId="15" xfId="0" applyFont="1" applyFill="1" applyBorder="1" applyAlignment="1" applyProtection="1">
      <alignment horizontal="center" vertical="center" shrinkToFit="1"/>
      <protection locked="0"/>
    </xf>
    <xf numFmtId="0" fontId="10" fillId="0" borderId="0" xfId="0" applyFont="1" applyBorder="1" applyAlignment="1" applyProtection="1">
      <alignment vertical="top" wrapText="1"/>
    </xf>
    <xf numFmtId="0" fontId="9" fillId="0" borderId="90" xfId="0" applyFont="1" applyBorder="1" applyAlignment="1" applyProtection="1">
      <alignment horizontal="center" vertical="center"/>
    </xf>
    <xf numFmtId="0" fontId="9" fillId="0" borderId="91" xfId="0" applyFont="1" applyBorder="1" applyAlignment="1" applyProtection="1">
      <alignment horizontal="center" vertical="center"/>
    </xf>
    <xf numFmtId="0" fontId="0" fillId="0" borderId="0" xfId="0" applyFont="1" applyAlignment="1" applyProtection="1">
      <alignment horizontal="left" vertical="top" wrapText="1"/>
    </xf>
    <xf numFmtId="0" fontId="9" fillId="0" borderId="57" xfId="0" applyFont="1" applyFill="1" applyBorder="1" applyAlignment="1" applyProtection="1">
      <alignment vertical="center"/>
    </xf>
    <xf numFmtId="0" fontId="9" fillId="0" borderId="50"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3" borderId="36" xfId="0" applyFont="1" applyFill="1" applyBorder="1" applyAlignment="1" applyProtection="1">
      <alignment horizontal="center" vertical="center"/>
      <protection locked="0"/>
    </xf>
    <xf numFmtId="0" fontId="9" fillId="0" borderId="53" xfId="0"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52" xfId="0" applyFont="1" applyFill="1" applyBorder="1" applyAlignment="1" applyProtection="1">
      <alignment horizontal="center" vertical="center"/>
    </xf>
    <xf numFmtId="0" fontId="9" fillId="0" borderId="52" xfId="0" applyFont="1" applyBorder="1" applyAlignment="1" applyProtection="1">
      <alignment horizontal="center" vertical="center"/>
    </xf>
    <xf numFmtId="0" fontId="46" fillId="0" borderId="135" xfId="9" applyFont="1" applyBorder="1" applyAlignment="1" applyProtection="1">
      <alignment horizontal="center" vertical="center"/>
    </xf>
    <xf numFmtId="0" fontId="46" fillId="0" borderId="134" xfId="9" applyFont="1" applyBorder="1" applyAlignment="1" applyProtection="1">
      <alignment horizontal="center" vertical="center"/>
    </xf>
    <xf numFmtId="0" fontId="46" fillId="0" borderId="135" xfId="10" applyFont="1" applyFill="1" applyBorder="1" applyAlignment="1" applyProtection="1">
      <alignment horizontal="center" vertical="center"/>
      <protection locked="0"/>
    </xf>
    <xf numFmtId="55" fontId="46" fillId="2" borderId="134" xfId="10" applyNumberFormat="1" applyFont="1" applyFill="1" applyBorder="1" applyAlignment="1" applyProtection="1">
      <alignment horizontal="center" vertical="center"/>
    </xf>
    <xf numFmtId="38" fontId="33" fillId="2" borderId="38" xfId="10" applyNumberFormat="1" applyFont="1" applyFill="1" applyBorder="1" applyAlignment="1" applyProtection="1">
      <alignment vertical="center" shrinkToFit="1"/>
    </xf>
    <xf numFmtId="38" fontId="33" fillId="2" borderId="73" xfId="10" applyNumberFormat="1" applyFont="1" applyFill="1" applyBorder="1" applyAlignment="1" applyProtection="1">
      <alignment vertical="center" shrinkToFit="1"/>
    </xf>
    <xf numFmtId="0" fontId="7" fillId="0" borderId="15" xfId="0" applyFont="1" applyFill="1" applyBorder="1" applyAlignment="1" applyProtection="1">
      <alignment horizontal="center" vertical="center" shrinkToFit="1"/>
      <protection locked="0"/>
    </xf>
    <xf numFmtId="0" fontId="7" fillId="12" borderId="15" xfId="0" applyFont="1" applyFill="1" applyBorder="1" applyAlignment="1" applyProtection="1">
      <alignment horizontal="center" vertical="center" shrinkToFit="1"/>
      <protection locked="0"/>
    </xf>
    <xf numFmtId="38" fontId="7" fillId="12" borderId="15" xfId="6" applyNumberFormat="1" applyFont="1" applyFill="1" applyBorder="1" applyAlignment="1" applyProtection="1">
      <alignment horizontal="right" vertical="center" shrinkToFit="1"/>
      <protection locked="0"/>
    </xf>
    <xf numFmtId="38" fontId="7" fillId="12" borderId="17" xfId="6" applyNumberFormat="1" applyFont="1" applyFill="1" applyBorder="1" applyAlignment="1" applyProtection="1">
      <alignment horizontal="right" vertical="center" shrinkToFit="1"/>
      <protection locked="0"/>
    </xf>
    <xf numFmtId="38" fontId="7" fillId="12" borderId="75" xfId="6" applyNumberFormat="1" applyFont="1" applyFill="1" applyBorder="1" applyAlignment="1" applyProtection="1">
      <alignment horizontal="right" vertical="center"/>
      <protection locked="0"/>
    </xf>
    <xf numFmtId="38" fontId="7" fillId="12" borderId="31" xfId="6" applyNumberFormat="1" applyFont="1" applyFill="1" applyBorder="1" applyAlignment="1" applyProtection="1">
      <alignment horizontal="right" vertical="center" shrinkToFit="1"/>
      <protection locked="0"/>
    </xf>
    <xf numFmtId="0" fontId="7" fillId="12" borderId="72" xfId="0" applyFont="1" applyFill="1" applyBorder="1" applyAlignment="1" applyProtection="1">
      <alignment horizontal="center" vertical="center" shrinkToFit="1"/>
      <protection locked="0"/>
    </xf>
    <xf numFmtId="38" fontId="7" fillId="12" borderId="72" xfId="6" applyNumberFormat="1" applyFont="1" applyFill="1" applyBorder="1" applyAlignment="1" applyProtection="1">
      <alignment horizontal="right" vertical="center" shrinkToFit="1"/>
      <protection locked="0"/>
    </xf>
    <xf numFmtId="38" fontId="7" fillId="12" borderId="3" xfId="6" applyNumberFormat="1" applyFont="1" applyFill="1" applyBorder="1" applyAlignment="1" applyProtection="1">
      <alignment horizontal="right" vertical="center" shrinkToFit="1"/>
      <protection locked="0"/>
    </xf>
    <xf numFmtId="38" fontId="7" fillId="12" borderId="74" xfId="6" applyNumberFormat="1" applyFont="1" applyFill="1" applyBorder="1" applyAlignment="1" applyProtection="1">
      <alignment horizontal="right" vertical="center" shrinkToFit="1"/>
      <protection locked="0"/>
    </xf>
    <xf numFmtId="0" fontId="9" fillId="13" borderId="1" xfId="0" applyFont="1" applyFill="1" applyBorder="1" applyAlignment="1" applyProtection="1">
      <alignment vertical="center"/>
      <protection locked="0"/>
    </xf>
    <xf numFmtId="0" fontId="9" fillId="13" borderId="68" xfId="0" applyFont="1" applyFill="1" applyBorder="1" applyAlignment="1" applyProtection="1">
      <alignment vertical="center"/>
      <protection locked="0"/>
    </xf>
    <xf numFmtId="0" fontId="24" fillId="0" borderId="0" xfId="14" applyFont="1" applyAlignment="1" applyProtection="1">
      <alignment vertical="top"/>
    </xf>
    <xf numFmtId="0" fontId="7" fillId="0" borderId="0" xfId="14" applyFont="1" applyProtection="1">
      <alignment vertical="center"/>
    </xf>
    <xf numFmtId="0" fontId="9" fillId="0" borderId="0" xfId="14" applyFont="1" applyProtection="1">
      <alignment vertical="center"/>
    </xf>
    <xf numFmtId="0" fontId="23" fillId="0" borderId="0" xfId="14" applyFont="1" applyProtection="1">
      <alignment vertical="center"/>
    </xf>
    <xf numFmtId="0" fontId="9" fillId="0" borderId="0" xfId="14" applyFont="1" applyAlignment="1" applyProtection="1">
      <alignment vertical="center" wrapText="1"/>
    </xf>
    <xf numFmtId="0" fontId="9" fillId="0" borderId="0" xfId="14" applyFont="1" applyFill="1" applyProtection="1">
      <alignment vertical="center"/>
    </xf>
    <xf numFmtId="0" fontId="9" fillId="0" borderId="0" xfId="14" applyFont="1" applyBorder="1" applyProtection="1">
      <alignment vertical="center"/>
    </xf>
    <xf numFmtId="0" fontId="9" fillId="0" borderId="0" xfId="14" applyFont="1" applyBorder="1" applyAlignment="1" applyProtection="1">
      <alignment vertical="top"/>
    </xf>
    <xf numFmtId="38" fontId="9" fillId="0" borderId="0" xfId="14" applyNumberFormat="1" applyFont="1" applyProtection="1">
      <alignment vertical="center"/>
    </xf>
    <xf numFmtId="0" fontId="7" fillId="3" borderId="42" xfId="0" applyFont="1" applyFill="1" applyBorder="1" applyAlignment="1" applyProtection="1">
      <alignment horizontal="distributed" vertical="center"/>
      <protection locked="0"/>
    </xf>
    <xf numFmtId="0" fontId="7" fillId="3" borderId="227" xfId="0" applyFont="1" applyFill="1" applyBorder="1" applyAlignment="1" applyProtection="1">
      <alignment horizontal="distributed" vertical="center"/>
      <protection locked="0"/>
    </xf>
    <xf numFmtId="0" fontId="7" fillId="3" borderId="228" xfId="0" applyFont="1" applyFill="1" applyBorder="1" applyAlignment="1" applyProtection="1">
      <alignment horizontal="distributed" vertical="center"/>
      <protection locked="0"/>
    </xf>
    <xf numFmtId="0" fontId="7" fillId="3" borderId="229" xfId="0" applyFont="1" applyFill="1" applyBorder="1" applyAlignment="1" applyProtection="1">
      <alignment horizontal="distributed" vertical="center"/>
      <protection locked="0"/>
    </xf>
    <xf numFmtId="0" fontId="33" fillId="0" borderId="80" xfId="10" applyFont="1" applyFill="1" applyBorder="1" applyAlignment="1" applyProtection="1">
      <alignment horizontal="center" vertical="center" shrinkToFit="1"/>
      <protection locked="0"/>
    </xf>
    <xf numFmtId="38" fontId="33" fillId="0" borderId="38" xfId="10" applyNumberFormat="1" applyFont="1" applyFill="1" applyBorder="1" applyAlignment="1" applyProtection="1">
      <alignment vertical="center" shrinkToFit="1"/>
    </xf>
    <xf numFmtId="38" fontId="33" fillId="0" borderId="73" xfId="10" applyNumberFormat="1" applyFont="1" applyFill="1" applyBorder="1" applyAlignment="1" applyProtection="1">
      <alignment vertical="center" shrinkToFit="1"/>
    </xf>
    <xf numFmtId="38" fontId="33" fillId="0" borderId="15" xfId="10" applyNumberFormat="1" applyFont="1" applyFill="1" applyBorder="1" applyAlignment="1" applyProtection="1">
      <alignment vertical="center" shrinkToFit="1"/>
    </xf>
    <xf numFmtId="38" fontId="49" fillId="0" borderId="15" xfId="10" applyNumberFormat="1" applyFont="1" applyFill="1" applyBorder="1" applyAlignment="1" applyProtection="1">
      <alignment vertical="center" shrinkToFit="1"/>
    </xf>
    <xf numFmtId="38" fontId="49" fillId="0" borderId="80" xfId="10" applyNumberFormat="1" applyFont="1" applyFill="1" applyBorder="1" applyAlignment="1" applyProtection="1">
      <alignment vertical="center" shrinkToFit="1"/>
    </xf>
    <xf numFmtId="176" fontId="9" fillId="2" borderId="43" xfId="0" applyNumberFormat="1" applyFont="1" applyFill="1" applyBorder="1" applyAlignment="1" applyProtection="1">
      <alignment vertical="center"/>
    </xf>
    <xf numFmtId="0" fontId="7" fillId="2" borderId="15"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xf>
    <xf numFmtId="0" fontId="7" fillId="0" borderId="15"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9" fillId="0" borderId="0" xfId="0" applyFont="1" applyFill="1" applyBorder="1" applyAlignment="1" applyProtection="1">
      <alignment vertical="center" shrinkToFit="1"/>
    </xf>
    <xf numFmtId="176" fontId="9" fillId="0" borderId="43" xfId="0" applyNumberFormat="1" applyFont="1" applyFill="1" applyBorder="1" applyAlignment="1" applyProtection="1">
      <alignment vertical="center"/>
    </xf>
    <xf numFmtId="176" fontId="9" fillId="0" borderId="68" xfId="0" applyNumberFormat="1" applyFont="1" applyFill="1" applyBorder="1" applyAlignment="1" applyProtection="1">
      <alignment vertical="center"/>
    </xf>
    <xf numFmtId="0" fontId="9" fillId="0" borderId="46" xfId="0" applyFont="1" applyFill="1" applyBorder="1" applyAlignment="1" applyProtection="1">
      <alignment vertical="center"/>
    </xf>
    <xf numFmtId="0" fontId="9" fillId="0" borderId="8" xfId="0" applyFont="1" applyFill="1" applyBorder="1" applyAlignment="1" applyProtection="1">
      <alignment vertical="center" shrinkToFit="1"/>
    </xf>
    <xf numFmtId="0" fontId="9" fillId="0" borderId="47" xfId="0" applyFont="1" applyFill="1" applyBorder="1" applyAlignment="1" applyProtection="1">
      <alignment vertical="center"/>
    </xf>
    <xf numFmtId="176" fontId="9" fillId="0" borderId="56" xfId="0" applyNumberFormat="1" applyFont="1" applyBorder="1" applyAlignment="1" applyProtection="1">
      <alignment horizontal="center" vertical="center"/>
    </xf>
    <xf numFmtId="176" fontId="9" fillId="0" borderId="56" xfId="0" applyNumberFormat="1" applyFont="1" applyFill="1" applyBorder="1" applyAlignment="1" applyProtection="1">
      <alignment vertical="center"/>
    </xf>
    <xf numFmtId="0" fontId="7" fillId="3" borderId="15" xfId="0" applyFont="1" applyFill="1" applyBorder="1" applyAlignment="1" applyProtection="1">
      <alignment horizontal="center" vertical="center" shrinkToFit="1"/>
      <protection locked="0"/>
    </xf>
    <xf numFmtId="0" fontId="7" fillId="2" borderId="15" xfId="0" applyNumberFormat="1" applyFont="1" applyFill="1" applyBorder="1" applyAlignment="1" applyProtection="1">
      <alignment horizontal="center" vertical="center" shrinkToFit="1"/>
    </xf>
    <xf numFmtId="0" fontId="7" fillId="12" borderId="15" xfId="0" applyNumberFormat="1" applyFont="1" applyFill="1" applyBorder="1" applyAlignment="1" applyProtection="1">
      <alignment horizontal="center" vertical="center" shrinkToFit="1"/>
      <protection locked="0"/>
    </xf>
    <xf numFmtId="0" fontId="7" fillId="12" borderId="72" xfId="0" applyNumberFormat="1" applyFont="1" applyFill="1" applyBorder="1" applyAlignment="1" applyProtection="1">
      <alignment horizontal="center" vertical="center" shrinkToFit="1"/>
      <protection locked="0"/>
    </xf>
    <xf numFmtId="0" fontId="7" fillId="0" borderId="89" xfId="0" applyFont="1" applyFill="1" applyBorder="1" applyAlignment="1" applyProtection="1">
      <alignment horizontal="center" vertical="center"/>
    </xf>
    <xf numFmtId="0" fontId="7" fillId="0" borderId="89" xfId="0" applyFont="1" applyFill="1" applyBorder="1" applyAlignment="1" applyProtection="1">
      <alignment horizontal="center" vertical="center" shrinkToFit="1"/>
    </xf>
    <xf numFmtId="0" fontId="47" fillId="0" borderId="0" xfId="10" applyFont="1" applyBorder="1" applyAlignment="1" applyProtection="1">
      <alignment vertical="center"/>
    </xf>
    <xf numFmtId="0" fontId="7" fillId="3" borderId="15" xfId="0" applyFont="1" applyFill="1" applyBorder="1" applyAlignment="1" applyProtection="1">
      <alignment horizontal="center" vertical="center" shrinkToFit="1"/>
      <protection locked="0"/>
    </xf>
    <xf numFmtId="0" fontId="9" fillId="4" borderId="15" xfId="0" applyFont="1" applyFill="1" applyBorder="1" applyAlignment="1" applyProtection="1">
      <alignment horizontal="center" vertical="center"/>
      <protection locked="0"/>
    </xf>
    <xf numFmtId="0" fontId="7" fillId="12" borderId="20" xfId="0" applyFont="1" applyFill="1" applyBorder="1" applyAlignment="1" applyProtection="1">
      <alignment horizontal="distributed" vertical="center"/>
      <protection locked="0"/>
    </xf>
    <xf numFmtId="0" fontId="7" fillId="12" borderId="21" xfId="0" applyFont="1" applyFill="1" applyBorder="1" applyAlignment="1" applyProtection="1">
      <alignment horizontal="distributed" vertical="center"/>
      <protection locked="0"/>
    </xf>
    <xf numFmtId="0" fontId="7" fillId="12" borderId="19" xfId="0" applyFont="1" applyFill="1" applyBorder="1" applyAlignment="1" applyProtection="1">
      <alignment horizontal="distributed" vertical="center"/>
      <protection locked="0"/>
    </xf>
    <xf numFmtId="0" fontId="7" fillId="12" borderId="22" xfId="0" applyFont="1" applyFill="1" applyBorder="1" applyAlignment="1" applyProtection="1">
      <alignment horizontal="distributed" vertical="center"/>
      <protection locked="0"/>
    </xf>
    <xf numFmtId="0" fontId="0" fillId="0" borderId="1" xfId="0" applyFont="1" applyBorder="1" applyAlignment="1" applyProtection="1">
      <alignment vertical="center" wrapText="1"/>
    </xf>
    <xf numFmtId="0" fontId="7" fillId="0" borderId="64" xfId="0" applyFont="1" applyFill="1" applyBorder="1" applyAlignment="1" applyProtection="1">
      <alignment vertical="center" wrapText="1"/>
    </xf>
    <xf numFmtId="0" fontId="7" fillId="0" borderId="10" xfId="0" applyFont="1" applyFill="1" applyBorder="1" applyAlignment="1" applyProtection="1">
      <alignment vertical="center" wrapText="1"/>
    </xf>
    <xf numFmtId="0" fontId="7" fillId="3" borderId="15" xfId="0" applyFont="1" applyFill="1" applyBorder="1" applyAlignment="1" applyProtection="1">
      <alignment horizontal="center" vertical="center" shrinkToFit="1"/>
      <protection locked="0"/>
    </xf>
    <xf numFmtId="38" fontId="7" fillId="2" borderId="41" xfId="6" applyFont="1" applyFill="1" applyBorder="1" applyAlignment="1" applyProtection="1">
      <alignment vertical="center" shrinkToFit="1"/>
    </xf>
    <xf numFmtId="38" fontId="7" fillId="2" borderId="41" xfId="0" applyNumberFormat="1" applyFont="1" applyFill="1" applyBorder="1" applyAlignment="1" applyProtection="1">
      <alignment vertical="center" shrinkToFit="1"/>
    </xf>
    <xf numFmtId="38" fontId="7" fillId="2" borderId="57" xfId="6" applyFont="1" applyFill="1" applyBorder="1" applyAlignment="1" applyProtection="1">
      <alignment vertical="center" shrinkToFit="1"/>
    </xf>
    <xf numFmtId="38" fontId="7" fillId="2" borderId="42" xfId="0" applyNumberFormat="1" applyFont="1" applyFill="1" applyBorder="1" applyAlignment="1" applyProtection="1">
      <alignment vertical="center" shrinkToFit="1"/>
    </xf>
    <xf numFmtId="38" fontId="33" fillId="0" borderId="80" xfId="10" applyNumberFormat="1" applyFont="1" applyFill="1" applyBorder="1" applyAlignment="1" applyProtection="1">
      <alignment vertical="center" shrinkToFit="1"/>
    </xf>
    <xf numFmtId="38" fontId="33" fillId="0" borderId="50" xfId="10" applyNumberFormat="1" applyFont="1" applyFill="1" applyBorder="1" applyAlignment="1" applyProtection="1">
      <alignment vertical="center" shrinkToFit="1"/>
      <protection locked="0"/>
    </xf>
    <xf numFmtId="38" fontId="33" fillId="0" borderId="48" xfId="10" applyNumberFormat="1" applyFont="1" applyFill="1" applyBorder="1" applyAlignment="1" applyProtection="1">
      <alignment vertical="center" shrinkToFit="1"/>
      <protection locked="0"/>
    </xf>
    <xf numFmtId="38" fontId="49" fillId="6" borderId="50" xfId="10" applyNumberFormat="1" applyFont="1" applyFill="1" applyBorder="1" applyAlignment="1" applyProtection="1">
      <alignment vertical="center" shrinkToFit="1"/>
    </xf>
    <xf numFmtId="0" fontId="9" fillId="2" borderId="68" xfId="0" applyFont="1" applyFill="1" applyBorder="1" applyAlignment="1" applyProtection="1">
      <alignment vertical="center"/>
    </xf>
    <xf numFmtId="176" fontId="9" fillId="0" borderId="43" xfId="0" applyNumberFormat="1" applyFont="1" applyBorder="1" applyAlignment="1" applyProtection="1">
      <alignment horizontal="center" vertical="center" shrinkToFit="1"/>
    </xf>
    <xf numFmtId="176" fontId="9" fillId="3" borderId="43" xfId="0" applyNumberFormat="1" applyFont="1" applyFill="1" applyBorder="1" applyAlignment="1" applyProtection="1">
      <alignment vertical="center" shrinkToFit="1"/>
      <protection locked="0"/>
    </xf>
    <xf numFmtId="176" fontId="9" fillId="0" borderId="43" xfId="0" applyNumberFormat="1" applyFont="1" applyBorder="1" applyAlignment="1" applyProtection="1">
      <alignment horizontal="right" vertical="center" shrinkToFit="1"/>
    </xf>
    <xf numFmtId="176" fontId="9" fillId="2" borderId="43" xfId="0" applyNumberFormat="1" applyFont="1" applyFill="1" applyBorder="1" applyAlignment="1" applyProtection="1">
      <alignment vertical="center" shrinkToFit="1"/>
    </xf>
    <xf numFmtId="176" fontId="9" fillId="0" borderId="95" xfId="0" applyNumberFormat="1" applyFont="1" applyBorder="1" applyAlignment="1" applyProtection="1">
      <alignment horizontal="right" vertical="center" shrinkToFit="1"/>
    </xf>
    <xf numFmtId="38" fontId="9" fillId="0" borderId="0" xfId="6" applyNumberFormat="1" applyFont="1" applyFill="1" applyBorder="1" applyAlignment="1" applyProtection="1">
      <alignment vertical="center" shrinkToFit="1"/>
    </xf>
    <xf numFmtId="38" fontId="9" fillId="0" borderId="16" xfId="6" applyNumberFormat="1" applyFont="1" applyFill="1" applyBorder="1" applyAlignment="1" applyProtection="1">
      <alignment vertical="center" shrinkToFit="1"/>
    </xf>
    <xf numFmtId="0" fontId="29" fillId="0" borderId="15" xfId="0" applyFont="1" applyBorder="1" applyAlignment="1">
      <alignment horizontal="center" vertical="center" wrapText="1"/>
    </xf>
    <xf numFmtId="0" fontId="0" fillId="12" borderId="41" xfId="0" applyFill="1" applyBorder="1" applyAlignment="1" applyProtection="1">
      <alignment horizontal="center" vertical="center" shrinkToFit="1"/>
      <protection locked="0"/>
    </xf>
    <xf numFmtId="0" fontId="7" fillId="0" borderId="0" xfId="0" applyFont="1" applyFill="1" applyAlignment="1" applyProtection="1">
      <alignment horizontal="right" vertical="center"/>
    </xf>
    <xf numFmtId="0" fontId="33" fillId="0" borderId="73" xfId="10" applyFont="1" applyBorder="1" applyAlignment="1" applyProtection="1">
      <alignment horizontal="center" vertical="center" shrinkToFit="1"/>
      <protection locked="0"/>
    </xf>
    <xf numFmtId="0" fontId="33" fillId="0" borderId="15" xfId="10" applyFont="1" applyBorder="1" applyAlignment="1" applyProtection="1">
      <alignment horizontal="center" vertical="center" shrinkToFit="1"/>
      <protection locked="0"/>
    </xf>
    <xf numFmtId="0" fontId="33" fillId="0" borderId="10" xfId="10" applyFont="1" applyBorder="1" applyAlignment="1" applyProtection="1">
      <alignment horizontal="center" vertical="center" shrinkToFit="1"/>
      <protection locked="0"/>
    </xf>
    <xf numFmtId="0" fontId="33" fillId="14" borderId="10" xfId="10" applyFont="1" applyFill="1" applyBorder="1" applyAlignment="1" applyProtection="1">
      <alignment horizontal="center" vertical="center" shrinkToFit="1"/>
      <protection locked="0"/>
    </xf>
    <xf numFmtId="178" fontId="33" fillId="0" borderId="15" xfId="10" applyNumberFormat="1" applyFont="1" applyBorder="1" applyAlignment="1" applyProtection="1">
      <alignment horizontal="center" vertical="center" shrinkToFit="1"/>
      <protection locked="0"/>
    </xf>
    <xf numFmtId="0" fontId="33" fillId="0" borderId="1" xfId="10" applyFont="1" applyBorder="1" applyAlignment="1" applyProtection="1">
      <alignment horizontal="center" vertical="center" shrinkToFit="1"/>
      <protection locked="0"/>
    </xf>
    <xf numFmtId="0" fontId="33" fillId="14" borderId="15" xfId="10" applyFont="1" applyFill="1" applyBorder="1" applyAlignment="1" applyProtection="1">
      <alignment horizontal="center" vertical="center" shrinkToFit="1"/>
      <protection locked="0"/>
    </xf>
    <xf numFmtId="0" fontId="33" fillId="0" borderId="94" xfId="10" applyFont="1" applyBorder="1" applyAlignment="1" applyProtection="1">
      <alignment horizontal="center" vertical="center" shrinkToFit="1"/>
      <protection locked="0"/>
    </xf>
    <xf numFmtId="0" fontId="33" fillId="0" borderId="5" xfId="10" applyFont="1" applyBorder="1" applyAlignment="1" applyProtection="1">
      <alignment horizontal="center" vertical="center" shrinkToFit="1"/>
      <protection locked="0"/>
    </xf>
    <xf numFmtId="178" fontId="33" fillId="0" borderId="94" xfId="10" applyNumberFormat="1" applyFont="1" applyBorder="1" applyAlignment="1" applyProtection="1">
      <alignment horizontal="center" vertical="center" shrinkToFit="1"/>
      <protection locked="0"/>
    </xf>
    <xf numFmtId="0" fontId="47" fillId="0" borderId="0" xfId="10" applyFont="1" applyBorder="1" applyAlignment="1" applyProtection="1">
      <alignment vertical="center"/>
    </xf>
    <xf numFmtId="0" fontId="9" fillId="0" borderId="1" xfId="0" applyFont="1" applyBorder="1" applyAlignment="1" applyProtection="1">
      <alignment horizontal="center" vertical="center" shrinkToFit="1"/>
    </xf>
    <xf numFmtId="0" fontId="9" fillId="12" borderId="43" xfId="0" applyFont="1" applyFill="1" applyBorder="1" applyAlignment="1" applyProtection="1">
      <alignment horizontal="center" vertical="center" shrinkToFit="1"/>
    </xf>
    <xf numFmtId="177" fontId="33" fillId="0" borderId="233" xfId="10" applyNumberFormat="1" applyFont="1" applyFill="1" applyBorder="1" applyAlignment="1" applyProtection="1">
      <alignment horizontal="center" vertical="center" wrapText="1" shrinkToFit="1"/>
    </xf>
    <xf numFmtId="177" fontId="33" fillId="0" borderId="234" xfId="10" applyNumberFormat="1" applyFont="1" applyFill="1" applyBorder="1" applyAlignment="1" applyProtection="1">
      <alignment horizontal="center" vertical="center" wrapText="1" shrinkToFit="1"/>
    </xf>
    <xf numFmtId="177" fontId="34" fillId="0" borderId="234" xfId="10" applyNumberFormat="1" applyFont="1" applyFill="1" applyBorder="1" applyAlignment="1" applyProtection="1">
      <alignment horizontal="center" vertical="center" wrapText="1" shrinkToFit="1"/>
    </xf>
    <xf numFmtId="0" fontId="33" fillId="14" borderId="73" xfId="10" applyFont="1" applyFill="1" applyBorder="1" applyAlignment="1" applyProtection="1">
      <alignment horizontal="center" vertical="center" shrinkToFit="1"/>
      <protection locked="0"/>
    </xf>
    <xf numFmtId="178" fontId="33" fillId="0" borderId="5" xfId="10" applyNumberFormat="1" applyFont="1" applyBorder="1" applyAlignment="1" applyProtection="1">
      <alignment horizontal="center" vertical="center" shrinkToFit="1"/>
      <protection locked="0"/>
    </xf>
    <xf numFmtId="38" fontId="49" fillId="6" borderId="75" xfId="10" applyNumberFormat="1" applyFont="1" applyFill="1" applyBorder="1" applyAlignment="1" applyProtection="1">
      <alignment vertical="center" shrinkToFit="1"/>
    </xf>
    <xf numFmtId="38" fontId="33" fillId="12" borderId="5" xfId="10" applyNumberFormat="1" applyFont="1" applyFill="1" applyBorder="1" applyAlignment="1" applyProtection="1">
      <alignment vertical="center" shrinkToFit="1"/>
      <protection locked="0"/>
    </xf>
    <xf numFmtId="38" fontId="33" fillId="12" borderId="73" xfId="10" applyNumberFormat="1" applyFont="1" applyFill="1" applyBorder="1" applyAlignment="1" applyProtection="1">
      <alignment vertical="center" shrinkToFit="1"/>
      <protection locked="0"/>
    </xf>
    <xf numFmtId="38" fontId="33" fillId="12" borderId="75" xfId="10" applyNumberFormat="1" applyFont="1" applyFill="1" applyBorder="1" applyAlignment="1" applyProtection="1">
      <alignment vertical="center" shrinkToFit="1"/>
      <protection locked="0"/>
    </xf>
    <xf numFmtId="0" fontId="29" fillId="0" borderId="94" xfId="0" applyFont="1" applyBorder="1" applyAlignment="1">
      <alignment horizontal="center" vertical="center" wrapText="1"/>
    </xf>
    <xf numFmtId="3" fontId="0" fillId="12" borderId="58" xfId="0" applyNumberFormat="1" applyFill="1" applyBorder="1" applyAlignment="1" applyProtection="1">
      <alignment horizontal="center" vertical="center" shrinkToFit="1"/>
      <protection locked="0"/>
    </xf>
    <xf numFmtId="0" fontId="29" fillId="0" borderId="63" xfId="0" applyFont="1" applyBorder="1" applyAlignment="1">
      <alignment horizontal="center" vertical="center" wrapText="1"/>
    </xf>
    <xf numFmtId="0" fontId="29" fillId="0" borderId="31" xfId="0" applyFont="1" applyBorder="1" applyAlignment="1">
      <alignment horizontal="center" vertical="center" wrapText="1"/>
    </xf>
    <xf numFmtId="3" fontId="0" fillId="12" borderId="40" xfId="0" applyNumberFormat="1" applyFill="1" applyBorder="1" applyAlignment="1" applyProtection="1">
      <alignment horizontal="center" vertical="center" shrinkToFit="1"/>
      <protection locked="0"/>
    </xf>
    <xf numFmtId="3" fontId="0" fillId="12" borderId="42" xfId="0" applyNumberFormat="1" applyFill="1" applyBorder="1" applyAlignment="1" applyProtection="1">
      <alignment horizontal="center" vertical="center" shrinkToFit="1"/>
      <protection locked="0"/>
    </xf>
    <xf numFmtId="0" fontId="29" fillId="0" borderId="17" xfId="0" applyFont="1" applyBorder="1" applyAlignment="1">
      <alignment horizontal="center" vertical="center" wrapText="1"/>
    </xf>
    <xf numFmtId="3" fontId="0" fillId="12" borderId="57" xfId="0" applyNumberFormat="1" applyFill="1" applyBorder="1" applyAlignment="1" applyProtection="1">
      <alignment horizontal="center" vertical="center" shrinkToFit="1"/>
      <protection locked="0"/>
    </xf>
    <xf numFmtId="0" fontId="89" fillId="0" borderId="0" xfId="0" applyFont="1">
      <alignment vertical="center"/>
    </xf>
    <xf numFmtId="0" fontId="22" fillId="0" borderId="0" xfId="0" applyFont="1">
      <alignment vertical="center"/>
    </xf>
    <xf numFmtId="0" fontId="29" fillId="0" borderId="0" xfId="0" applyFont="1">
      <alignment vertical="center"/>
    </xf>
    <xf numFmtId="0" fontId="29" fillId="0" borderId="0" xfId="0" applyFont="1" applyAlignment="1">
      <alignment horizontal="center" vertical="center"/>
    </xf>
    <xf numFmtId="0" fontId="90" fillId="0" borderId="0" xfId="0" applyFont="1">
      <alignment vertical="center"/>
    </xf>
    <xf numFmtId="0" fontId="91" fillId="0" borderId="1" xfId="0" applyFont="1" applyBorder="1" applyAlignment="1">
      <alignment horizontal="left"/>
    </xf>
    <xf numFmtId="0" fontId="29" fillId="0" borderId="1" xfId="0" applyFont="1" applyBorder="1" applyAlignment="1">
      <alignment horizontal="left" vertical="center"/>
    </xf>
    <xf numFmtId="0" fontId="92" fillId="0" borderId="1" xfId="0" applyFont="1" applyBorder="1" applyAlignment="1">
      <alignment horizontal="center" vertical="center"/>
    </xf>
    <xf numFmtId="0" fontId="29" fillId="0" borderId="1" xfId="0" applyFont="1" applyBorder="1">
      <alignment vertical="center"/>
    </xf>
    <xf numFmtId="0" fontId="90" fillId="9" borderId="15" xfId="0" applyFont="1" applyFill="1" applyBorder="1" applyAlignment="1">
      <alignment horizontal="center" vertical="center"/>
    </xf>
    <xf numFmtId="0" fontId="92" fillId="0" borderId="15" xfId="0" applyFont="1" applyBorder="1" applyAlignment="1">
      <alignment horizontal="center" vertical="center"/>
    </xf>
    <xf numFmtId="0" fontId="92" fillId="0" borderId="15" xfId="0" applyFont="1" applyBorder="1" applyAlignment="1">
      <alignment vertical="center" wrapText="1"/>
    </xf>
    <xf numFmtId="0" fontId="91" fillId="0" borderId="43" xfId="0" applyFont="1" applyBorder="1" applyAlignment="1"/>
    <xf numFmtId="0" fontId="29" fillId="0" borderId="43" xfId="0" applyFont="1" applyBorder="1" applyAlignment="1">
      <alignment vertical="center"/>
    </xf>
    <xf numFmtId="0" fontId="92" fillId="0" borderId="43" xfId="0" applyFont="1" applyBorder="1" applyAlignment="1">
      <alignment horizontal="center" vertical="center"/>
    </xf>
    <xf numFmtId="0" fontId="29" fillId="0" borderId="43" xfId="0" applyFont="1" applyBorder="1">
      <alignment vertical="center"/>
    </xf>
    <xf numFmtId="0" fontId="92" fillId="0" borderId="15" xfId="0" applyFont="1" applyFill="1" applyBorder="1" applyAlignment="1">
      <alignment vertical="center" wrapText="1"/>
    </xf>
    <xf numFmtId="0" fontId="92" fillId="0" borderId="15" xfId="0" applyFont="1" applyBorder="1">
      <alignment vertical="center"/>
    </xf>
    <xf numFmtId="0" fontId="91" fillId="0" borderId="1" xfId="0" applyFont="1" applyBorder="1" applyAlignment="1"/>
    <xf numFmtId="0" fontId="29" fillId="0" borderId="1" xfId="0" applyFont="1" applyBorder="1" applyAlignment="1">
      <alignment vertical="center"/>
    </xf>
    <xf numFmtId="0" fontId="90" fillId="0" borderId="1" xfId="0" applyFont="1" applyBorder="1" applyAlignment="1">
      <alignment vertical="center"/>
    </xf>
    <xf numFmtId="0" fontId="29" fillId="0" borderId="1" xfId="0" applyFont="1" applyBorder="1" applyAlignment="1">
      <alignment horizontal="center" vertical="center"/>
    </xf>
    <xf numFmtId="0" fontId="92" fillId="0" borderId="15" xfId="0" applyFont="1" applyFill="1" applyBorder="1" applyAlignment="1">
      <alignment horizontal="center" vertical="center"/>
    </xf>
    <xf numFmtId="0" fontId="90" fillId="0" borderId="1" xfId="0" applyFont="1" applyBorder="1" applyAlignment="1">
      <alignment horizontal="left" vertical="center"/>
    </xf>
    <xf numFmtId="0" fontId="29" fillId="0" borderId="1" xfId="0" applyFont="1" applyBorder="1" applyAlignment="1">
      <alignment horizontal="left" vertical="center" wrapText="1"/>
    </xf>
    <xf numFmtId="0" fontId="29" fillId="2" borderId="15" xfId="0" applyFont="1" applyFill="1" applyBorder="1" applyAlignment="1">
      <alignment horizontal="center" vertical="center" wrapText="1"/>
    </xf>
    <xf numFmtId="0" fontId="0" fillId="2" borderId="0" xfId="0" applyFill="1">
      <alignment vertical="center"/>
    </xf>
    <xf numFmtId="38" fontId="49" fillId="7" borderId="64" xfId="10" applyNumberFormat="1" applyFont="1" applyFill="1" applyBorder="1" applyAlignment="1" applyProtection="1">
      <alignment vertical="center" shrinkToFit="1"/>
    </xf>
    <xf numFmtId="0" fontId="92" fillId="0" borderId="15" xfId="0" applyFont="1" applyFill="1" applyBorder="1">
      <alignment vertical="center"/>
    </xf>
    <xf numFmtId="0" fontId="9" fillId="0" borderId="1" xfId="0" applyFont="1" applyBorder="1" applyAlignment="1" applyProtection="1">
      <alignment horizontal="center" vertical="center"/>
    </xf>
    <xf numFmtId="0" fontId="9" fillId="0" borderId="56" xfId="0" applyFont="1" applyFill="1" applyBorder="1" applyAlignment="1" applyProtection="1">
      <alignment vertical="center"/>
    </xf>
    <xf numFmtId="0" fontId="9" fillId="3" borderId="43" xfId="0" applyFont="1" applyFill="1" applyBorder="1" applyAlignment="1" applyProtection="1">
      <alignment horizontal="center" vertical="center" wrapText="1"/>
      <protection locked="0"/>
    </xf>
    <xf numFmtId="0" fontId="9" fillId="0" borderId="43" xfId="0" applyFont="1" applyBorder="1" applyAlignment="1" applyProtection="1">
      <alignment horizontal="center" vertical="center"/>
    </xf>
    <xf numFmtId="0" fontId="9" fillId="0" borderId="36" xfId="0" applyFont="1" applyFill="1" applyBorder="1" applyAlignment="1" applyProtection="1">
      <alignment horizontal="left" vertical="center"/>
    </xf>
    <xf numFmtId="0" fontId="9" fillId="3" borderId="43" xfId="0" applyFont="1" applyFill="1" applyBorder="1" applyAlignment="1" applyProtection="1">
      <alignment horizontal="center" vertical="center" shrinkToFit="1"/>
      <protection locked="0"/>
    </xf>
    <xf numFmtId="0" fontId="10" fillId="0" borderId="43" xfId="0" applyFont="1" applyBorder="1" applyAlignment="1" applyProtection="1">
      <alignment horizontal="center" vertical="center"/>
    </xf>
    <xf numFmtId="0" fontId="9" fillId="0" borderId="36" xfId="0" applyFont="1" applyFill="1" applyBorder="1" applyAlignment="1" applyProtection="1">
      <alignment horizontal="left" vertical="center" shrinkToFit="1"/>
    </xf>
    <xf numFmtId="0" fontId="10" fillId="0" borderId="1" xfId="0" applyFont="1" applyBorder="1" applyAlignment="1" applyProtection="1">
      <alignment horizontal="center" vertical="center"/>
    </xf>
    <xf numFmtId="0" fontId="91" fillId="0" borderId="1" xfId="0" applyFont="1" applyBorder="1" applyAlignment="1">
      <alignment horizontal="left"/>
    </xf>
    <xf numFmtId="0" fontId="9" fillId="0" borderId="1" xfId="0" applyFont="1" applyFill="1" applyBorder="1" applyAlignment="1" applyProtection="1">
      <alignment vertical="center" shrinkToFit="1"/>
    </xf>
    <xf numFmtId="0" fontId="9" fillId="0" borderId="16" xfId="0" applyFont="1" applyFill="1" applyBorder="1" applyAlignment="1" applyProtection="1">
      <alignment vertical="center" shrinkToFit="1"/>
    </xf>
    <xf numFmtId="0" fontId="9" fillId="0" borderId="43" xfId="0" applyFont="1" applyBorder="1" applyAlignment="1" applyProtection="1">
      <alignment horizontal="center" vertical="center" wrapText="1"/>
    </xf>
    <xf numFmtId="0" fontId="0" fillId="0" borderId="0" xfId="0" applyBorder="1" applyAlignment="1">
      <alignment horizontal="left" vertical="center"/>
    </xf>
    <xf numFmtId="0" fontId="0" fillId="0" borderId="0" xfId="0" applyFill="1" applyBorder="1" applyAlignment="1">
      <alignment horizontal="distributed" vertical="center"/>
    </xf>
    <xf numFmtId="0" fontId="69" fillId="0" borderId="0" xfId="0" applyFont="1">
      <alignment vertical="center"/>
    </xf>
    <xf numFmtId="0" fontId="89" fillId="0" borderId="0" xfId="0" applyFont="1" applyFill="1">
      <alignment vertical="center"/>
    </xf>
    <xf numFmtId="191" fontId="0" fillId="12" borderId="40" xfId="0" applyNumberFormat="1" applyFill="1" applyBorder="1" applyAlignment="1" applyProtection="1">
      <alignment horizontal="center" vertical="center" wrapText="1"/>
      <protection locked="0"/>
    </xf>
    <xf numFmtId="0" fontId="0" fillId="0" borderId="0" xfId="0" applyBorder="1" applyAlignment="1">
      <alignment vertical="top" wrapText="1"/>
    </xf>
    <xf numFmtId="0" fontId="90" fillId="16" borderId="15" xfId="0" applyFont="1" applyFill="1" applyBorder="1" applyAlignment="1">
      <alignment horizontal="center" vertical="center"/>
    </xf>
    <xf numFmtId="0" fontId="92" fillId="0" borderId="15" xfId="0" applyFont="1" applyBorder="1" applyAlignment="1">
      <alignment vertical="center"/>
    </xf>
    <xf numFmtId="0" fontId="92" fillId="0" borderId="73" xfId="0" applyFont="1" applyBorder="1" applyAlignment="1">
      <alignment vertical="center" wrapText="1"/>
    </xf>
    <xf numFmtId="0" fontId="90" fillId="0" borderId="0" xfId="0" applyFont="1" applyBorder="1" applyAlignment="1">
      <alignment vertical="center"/>
    </xf>
    <xf numFmtId="0" fontId="29" fillId="0" borderId="0" xfId="0" applyFont="1" applyBorder="1" applyAlignment="1">
      <alignment vertical="center"/>
    </xf>
    <xf numFmtId="0" fontId="29" fillId="0" borderId="0" xfId="0" applyFont="1" applyBorder="1" applyAlignment="1">
      <alignment horizontal="center" vertical="center"/>
    </xf>
    <xf numFmtId="0" fontId="29" fillId="0" borderId="0" xfId="0" applyFont="1" applyBorder="1">
      <alignment vertical="center"/>
    </xf>
    <xf numFmtId="0" fontId="90" fillId="0" borderId="1" xfId="0" applyFont="1" applyBorder="1" applyAlignment="1"/>
    <xf numFmtId="0" fontId="92" fillId="0" borderId="72" xfId="0" applyFont="1" applyBorder="1" applyAlignment="1">
      <alignment horizontal="center" vertical="center"/>
    </xf>
    <xf numFmtId="0" fontId="92" fillId="0" borderId="72" xfId="0" applyFont="1" applyBorder="1" applyAlignment="1">
      <alignment vertical="center" wrapText="1"/>
    </xf>
    <xf numFmtId="0" fontId="90" fillId="0" borderId="43" xfId="0" applyFont="1" applyBorder="1" applyAlignment="1"/>
    <xf numFmtId="0" fontId="9" fillId="0" borderId="12" xfId="8" applyFont="1" applyBorder="1" applyProtection="1">
      <alignment vertical="center"/>
    </xf>
    <xf numFmtId="0" fontId="9" fillId="0" borderId="13" xfId="8" applyFont="1" applyBorder="1" applyProtection="1">
      <alignment vertical="center"/>
    </xf>
    <xf numFmtId="0" fontId="47" fillId="0" borderId="0" xfId="10" applyFont="1" applyBorder="1" applyAlignment="1" applyProtection="1">
      <alignment vertical="center"/>
    </xf>
    <xf numFmtId="0" fontId="92" fillId="0" borderId="15" xfId="0" applyFont="1" applyBorder="1" applyAlignment="1">
      <alignment horizontal="center" vertical="center" wrapText="1"/>
    </xf>
    <xf numFmtId="0" fontId="92" fillId="0" borderId="15" xfId="0" applyFont="1" applyFill="1" applyBorder="1" applyAlignment="1">
      <alignment horizontal="left" vertical="center"/>
    </xf>
    <xf numFmtId="0" fontId="29" fillId="0" borderId="15" xfId="0" applyFont="1" applyFill="1" applyBorder="1" applyAlignment="1">
      <alignment horizontal="left" vertical="center"/>
    </xf>
    <xf numFmtId="0" fontId="9" fillId="0" borderId="1" xfId="0" applyFont="1" applyBorder="1" applyAlignment="1" applyProtection="1">
      <alignment horizontal="center" vertical="center"/>
    </xf>
    <xf numFmtId="0" fontId="9" fillId="0" borderId="5" xfId="0" applyFont="1" applyBorder="1" applyAlignment="1" applyProtection="1">
      <alignment horizontal="center" vertical="center"/>
    </xf>
    <xf numFmtId="0" fontId="35" fillId="0" borderId="0" xfId="9" applyFont="1" applyBorder="1" applyAlignment="1" applyProtection="1">
      <alignment horizontal="center" vertical="center"/>
    </xf>
    <xf numFmtId="0" fontId="47" fillId="0" borderId="0" xfId="10" applyFont="1" applyBorder="1" applyAlignment="1" applyProtection="1">
      <alignment vertical="center"/>
    </xf>
    <xf numFmtId="0" fontId="9" fillId="0" borderId="94" xfId="0" applyFont="1" applyBorder="1" applyAlignment="1" applyProtection="1">
      <alignment horizontal="center" vertical="center"/>
    </xf>
    <xf numFmtId="0" fontId="9" fillId="0" borderId="70" xfId="0" applyFont="1" applyBorder="1" applyAlignment="1" applyProtection="1">
      <alignment horizontal="center" vertical="center"/>
    </xf>
    <xf numFmtId="0" fontId="33" fillId="12" borderId="73" xfId="10" applyFont="1" applyFill="1" applyBorder="1" applyAlignment="1" applyProtection="1">
      <alignment horizontal="center" vertical="center" shrinkToFit="1"/>
      <protection locked="0"/>
    </xf>
    <xf numFmtId="0" fontId="9" fillId="12" borderId="5" xfId="0" applyFont="1" applyFill="1" applyBorder="1" applyAlignment="1" applyProtection="1">
      <alignment horizontal="center" vertical="center"/>
    </xf>
    <xf numFmtId="0" fontId="9" fillId="12" borderId="1" xfId="0" applyFont="1" applyFill="1" applyBorder="1" applyAlignment="1" applyProtection="1">
      <alignment horizontal="center" vertical="center"/>
    </xf>
    <xf numFmtId="0" fontId="9" fillId="12" borderId="50" xfId="0" applyFont="1" applyFill="1" applyBorder="1" applyAlignment="1" applyProtection="1">
      <alignment horizontal="center" vertical="center"/>
    </xf>
    <xf numFmtId="3" fontId="0" fillId="12" borderId="41" xfId="0" applyNumberFormat="1" applyFill="1" applyBorder="1" applyAlignment="1" applyProtection="1">
      <alignment horizontal="center" vertical="center" shrinkToFit="1"/>
      <protection locked="0"/>
    </xf>
    <xf numFmtId="0" fontId="0" fillId="12" borderId="58" xfId="0" applyFill="1" applyBorder="1" applyAlignment="1" applyProtection="1">
      <alignment horizontal="center" vertical="center" wrapText="1" shrinkToFit="1"/>
      <protection locked="0"/>
    </xf>
    <xf numFmtId="0" fontId="0" fillId="12" borderId="41" xfId="0" applyFill="1" applyBorder="1" applyAlignment="1" applyProtection="1">
      <alignment horizontal="center" vertical="center" wrapText="1" shrinkToFit="1"/>
      <protection locked="0"/>
    </xf>
    <xf numFmtId="0" fontId="95" fillId="0" borderId="0" xfId="9" applyFont="1" applyProtection="1"/>
    <xf numFmtId="3" fontId="46" fillId="0" borderId="0" xfId="10" applyNumberFormat="1" applyFont="1" applyFill="1" applyBorder="1" applyAlignment="1" applyProtection="1">
      <alignment vertical="center"/>
      <protection locked="0"/>
    </xf>
    <xf numFmtId="0" fontId="46" fillId="0" borderId="0" xfId="10" applyFont="1" applyBorder="1" applyAlignment="1" applyProtection="1">
      <alignment horizontal="center" vertical="center"/>
    </xf>
    <xf numFmtId="0" fontId="46" fillId="5" borderId="0" xfId="10" applyFont="1" applyFill="1" applyBorder="1" applyAlignment="1" applyProtection="1">
      <alignment vertical="center"/>
    </xf>
    <xf numFmtId="0" fontId="9" fillId="0" borderId="1" xfId="0" applyFont="1" applyFill="1" applyBorder="1" applyAlignment="1" applyProtection="1">
      <alignment horizontal="center" vertical="center"/>
    </xf>
    <xf numFmtId="0" fontId="9" fillId="12" borderId="94" xfId="0" applyFont="1" applyFill="1" applyBorder="1" applyAlignment="1" applyProtection="1">
      <alignment horizontal="center" vertical="center"/>
    </xf>
    <xf numFmtId="0" fontId="9" fillId="12" borderId="58" xfId="0" applyFont="1" applyFill="1" applyBorder="1" applyAlignment="1" applyProtection="1">
      <alignment horizontal="center" vertical="center"/>
    </xf>
    <xf numFmtId="0" fontId="35" fillId="0" borderId="0" xfId="9" applyFont="1" applyBorder="1" applyAlignment="1" applyProtection="1">
      <alignment vertical="center"/>
    </xf>
    <xf numFmtId="0" fontId="46" fillId="0" borderId="0" xfId="10" applyFont="1" applyBorder="1" applyAlignment="1" applyProtection="1">
      <alignment vertical="center"/>
    </xf>
    <xf numFmtId="38" fontId="88" fillId="2" borderId="94" xfId="0" applyNumberFormat="1" applyFont="1" applyFill="1" applyBorder="1" applyAlignment="1" applyProtection="1">
      <alignment horizontal="center" vertical="center"/>
    </xf>
    <xf numFmtId="38" fontId="88" fillId="2" borderId="43" xfId="0" applyNumberFormat="1" applyFont="1" applyFill="1" applyBorder="1" applyAlignment="1" applyProtection="1">
      <alignment horizontal="center" vertical="center"/>
    </xf>
    <xf numFmtId="0" fontId="92" fillId="0" borderId="15" xfId="0" applyFont="1" applyFill="1" applyBorder="1" applyAlignment="1">
      <alignment wrapText="1"/>
    </xf>
    <xf numFmtId="38" fontId="33" fillId="12" borderId="80" xfId="10" applyNumberFormat="1" applyFont="1" applyFill="1" applyBorder="1" applyAlignment="1" applyProtection="1">
      <alignment vertical="center" shrinkToFit="1"/>
      <protection locked="0"/>
    </xf>
    <xf numFmtId="38" fontId="33" fillId="12" borderId="50" xfId="10" applyNumberFormat="1" applyFont="1" applyFill="1" applyBorder="1" applyAlignment="1" applyProtection="1">
      <alignment vertical="center" shrinkToFit="1"/>
      <protection locked="0"/>
    </xf>
    <xf numFmtId="38" fontId="33" fillId="12" borderId="81" xfId="10" applyNumberFormat="1" applyFont="1" applyFill="1" applyBorder="1" applyAlignment="1" applyProtection="1">
      <alignment vertical="center" shrinkToFit="1"/>
      <protection locked="0"/>
    </xf>
    <xf numFmtId="0" fontId="9" fillId="3" borderId="43" xfId="0" applyFont="1" applyFill="1" applyBorder="1" applyAlignment="1" applyProtection="1">
      <alignment horizontal="center" vertical="center" wrapText="1"/>
      <protection locked="0"/>
    </xf>
    <xf numFmtId="38" fontId="33" fillId="12" borderId="38" xfId="10" applyNumberFormat="1" applyFont="1" applyFill="1" applyBorder="1" applyAlignment="1" applyProtection="1">
      <alignment vertical="center" shrinkToFit="1"/>
      <protection locked="0"/>
    </xf>
    <xf numFmtId="38" fontId="33" fillId="12" borderId="94" xfId="10" applyNumberFormat="1" applyFont="1" applyFill="1" applyBorder="1" applyAlignment="1" applyProtection="1">
      <alignment vertical="center" shrinkToFit="1"/>
      <protection locked="0"/>
    </xf>
    <xf numFmtId="38" fontId="33" fillId="12" borderId="15" xfId="10" applyNumberFormat="1" applyFont="1" applyFill="1" applyBorder="1" applyAlignment="1" applyProtection="1">
      <alignment vertical="center" shrinkToFit="1"/>
      <protection locked="0"/>
    </xf>
    <xf numFmtId="38" fontId="7" fillId="3" borderId="75" xfId="6" applyFont="1" applyFill="1" applyBorder="1" applyAlignment="1" applyProtection="1">
      <alignment vertical="center"/>
      <protection locked="0"/>
    </xf>
    <xf numFmtId="0" fontId="7" fillId="3" borderId="15" xfId="0" applyFont="1" applyFill="1" applyBorder="1" applyAlignment="1" applyProtection="1">
      <alignment horizontal="center" vertical="center" shrinkToFit="1"/>
      <protection locked="0"/>
    </xf>
    <xf numFmtId="0" fontId="92" fillId="0" borderId="73" xfId="0" applyFont="1" applyFill="1" applyBorder="1" applyAlignment="1">
      <alignment vertical="center" wrapText="1"/>
    </xf>
    <xf numFmtId="0" fontId="0" fillId="0" borderId="0" xfId="0" applyBorder="1">
      <alignment vertical="center"/>
    </xf>
    <xf numFmtId="0" fontId="7" fillId="12" borderId="15" xfId="0" applyFont="1" applyFill="1" applyBorder="1" applyAlignment="1" applyProtection="1">
      <alignment horizontal="center" vertical="center" shrinkToFit="1"/>
    </xf>
    <xf numFmtId="192" fontId="7" fillId="12" borderId="15" xfId="0" applyNumberFormat="1" applyFont="1" applyFill="1" applyBorder="1" applyAlignment="1" applyProtection="1">
      <alignment horizontal="center" vertical="center" shrinkToFit="1"/>
    </xf>
    <xf numFmtId="0" fontId="36" fillId="0" borderId="0" xfId="9" applyFont="1" applyAlignment="1" applyProtection="1">
      <alignment horizontal="left" vertical="top"/>
    </xf>
    <xf numFmtId="0" fontId="46" fillId="0" borderId="0" xfId="10" applyFont="1" applyBorder="1" applyAlignment="1" applyProtection="1">
      <alignment horizontal="left" vertical="top" wrapText="1" shrinkToFit="1"/>
    </xf>
    <xf numFmtId="0" fontId="46" fillId="0" borderId="0" xfId="10" applyFont="1" applyBorder="1" applyAlignment="1" applyProtection="1">
      <alignment horizontal="left" vertical="top" shrinkToFit="1"/>
    </xf>
    <xf numFmtId="0" fontId="46" fillId="0" borderId="0" xfId="10" applyFont="1" applyFill="1" applyBorder="1" applyAlignment="1" applyProtection="1">
      <alignment horizontal="left" vertical="top" shrinkToFit="1"/>
    </xf>
    <xf numFmtId="0" fontId="46" fillId="0" borderId="34" xfId="10" applyFont="1" applyBorder="1" applyAlignment="1" applyProtection="1">
      <alignment horizontal="left" vertical="top" shrinkToFit="1"/>
    </xf>
    <xf numFmtId="0" fontId="31" fillId="0" borderId="0" xfId="9" applyFont="1" applyBorder="1" applyProtection="1"/>
    <xf numFmtId="0" fontId="95" fillId="0" borderId="0" xfId="9" applyFont="1" applyBorder="1" applyProtection="1"/>
    <xf numFmtId="0" fontId="36" fillId="0" borderId="0" xfId="9" applyFont="1" applyFill="1" applyAlignment="1" applyProtection="1">
      <alignment vertical="top" wrapText="1"/>
    </xf>
    <xf numFmtId="0" fontId="7" fillId="0" borderId="0" xfId="0" applyFont="1" applyFill="1" applyBorder="1" applyAlignment="1" applyProtection="1">
      <alignment horizontal="left" vertical="center"/>
      <protection locked="0"/>
    </xf>
    <xf numFmtId="0" fontId="0" fillId="18" borderId="0" xfId="0" applyFill="1">
      <alignment vertical="center"/>
    </xf>
    <xf numFmtId="0" fontId="92" fillId="0" borderId="1" xfId="0" applyFont="1" applyBorder="1" applyAlignment="1">
      <alignment horizontal="left" vertical="center"/>
    </xf>
    <xf numFmtId="0" fontId="92" fillId="0" borderId="1" xfId="0" applyFont="1" applyFill="1" applyBorder="1" applyAlignment="1">
      <alignment vertical="center" wrapText="1"/>
    </xf>
    <xf numFmtId="0" fontId="33" fillId="6" borderId="234" xfId="11" applyFont="1" applyFill="1" applyBorder="1" applyAlignment="1" applyProtection="1">
      <alignment horizontal="center" vertical="center" wrapText="1" shrinkToFit="1"/>
    </xf>
    <xf numFmtId="38" fontId="33" fillId="6" borderId="5" xfId="10" applyNumberFormat="1" applyFont="1" applyFill="1" applyBorder="1" applyAlignment="1" applyProtection="1">
      <alignment vertical="center" shrinkToFit="1"/>
    </xf>
    <xf numFmtId="38" fontId="33" fillId="6" borderId="134" xfId="10" applyNumberFormat="1" applyFont="1" applyFill="1" applyBorder="1" applyAlignment="1" applyProtection="1">
      <alignment vertical="center" shrinkToFit="1"/>
    </xf>
    <xf numFmtId="0" fontId="31" fillId="0" borderId="0" xfId="9" applyFont="1" applyAlignment="1" applyProtection="1">
      <alignment vertical="center"/>
    </xf>
    <xf numFmtId="0" fontId="31" fillId="0" borderId="0" xfId="9" applyFont="1" applyAlignment="1" applyProtection="1">
      <alignment horizontal="left" vertical="center"/>
    </xf>
    <xf numFmtId="9" fontId="0" fillId="12" borderId="41" xfId="0" applyNumberFormat="1" applyFont="1" applyFill="1" applyBorder="1" applyAlignment="1" applyProtection="1">
      <alignment horizontal="center" vertical="center" shrinkToFit="1"/>
      <protection locked="0"/>
    </xf>
    <xf numFmtId="9" fontId="0" fillId="12" borderId="41" xfId="0" applyNumberFormat="1" applyFill="1" applyBorder="1" applyAlignment="1" applyProtection="1">
      <alignment horizontal="center" vertical="center" shrinkToFit="1"/>
      <protection locked="0"/>
    </xf>
    <xf numFmtId="3" fontId="31" fillId="0" borderId="0" xfId="9" applyNumberFormat="1" applyFont="1" applyProtection="1"/>
    <xf numFmtId="0" fontId="10" fillId="0" borderId="0" xfId="0" applyFont="1" applyFill="1" applyBorder="1" applyAlignment="1" applyProtection="1">
      <alignment horizontal="left" vertical="top"/>
    </xf>
    <xf numFmtId="0" fontId="9" fillId="0" borderId="1" xfId="0" applyFont="1" applyBorder="1" applyAlignment="1" applyProtection="1">
      <alignment horizontal="center" vertical="center"/>
    </xf>
    <xf numFmtId="0" fontId="9" fillId="3" borderId="43" xfId="0" applyFont="1" applyFill="1" applyBorder="1" applyAlignment="1" applyProtection="1">
      <alignment horizontal="center" vertical="center" wrapText="1"/>
      <protection locked="0"/>
    </xf>
    <xf numFmtId="0" fontId="9" fillId="3" borderId="43" xfId="0" applyFont="1" applyFill="1" applyBorder="1" applyAlignment="1" applyProtection="1">
      <alignment horizontal="center" vertical="center" shrinkToFit="1"/>
      <protection locked="0"/>
    </xf>
    <xf numFmtId="0" fontId="9" fillId="12" borderId="94" xfId="0" applyFont="1" applyFill="1" applyBorder="1" applyAlignment="1" applyProtection="1">
      <alignment horizontal="center" vertical="center"/>
    </xf>
    <xf numFmtId="0" fontId="91" fillId="0" borderId="1" xfId="0" applyFont="1" applyBorder="1" applyAlignment="1">
      <alignment horizontal="left"/>
    </xf>
    <xf numFmtId="0" fontId="90" fillId="9" borderId="72" xfId="0" applyFont="1" applyFill="1" applyBorder="1" applyAlignment="1">
      <alignment horizontal="center" vertical="center"/>
    </xf>
    <xf numFmtId="0" fontId="92" fillId="0" borderId="38" xfId="0" applyFont="1" applyBorder="1" applyAlignment="1">
      <alignment horizontal="center" vertical="center"/>
    </xf>
    <xf numFmtId="0" fontId="92" fillId="0" borderId="39" xfId="0" applyFont="1" applyFill="1" applyBorder="1" applyAlignment="1">
      <alignment vertical="center" wrapText="1"/>
    </xf>
    <xf numFmtId="0" fontId="92" fillId="0" borderId="31" xfId="0" applyFont="1" applyFill="1" applyBorder="1" applyAlignment="1">
      <alignment vertical="center" wrapText="1"/>
    </xf>
    <xf numFmtId="0" fontId="92" fillId="0" borderId="31" xfId="0" applyFont="1" applyBorder="1" applyAlignment="1">
      <alignment vertical="center" wrapText="1"/>
    </xf>
    <xf numFmtId="0" fontId="92" fillId="0" borderId="41" xfId="0" applyFont="1" applyBorder="1" applyAlignment="1">
      <alignment horizontal="center" vertical="center" wrapText="1"/>
    </xf>
    <xf numFmtId="0" fontId="92" fillId="0" borderId="42" xfId="0" applyFont="1" applyBorder="1" applyAlignment="1">
      <alignment vertical="center" wrapText="1"/>
    </xf>
    <xf numFmtId="0" fontId="92" fillId="0" borderId="38" xfId="0" applyFont="1" applyBorder="1" applyAlignment="1">
      <alignment horizontal="center" vertical="center" wrapText="1"/>
    </xf>
    <xf numFmtId="0" fontId="92" fillId="0" borderId="39" xfId="0" applyFont="1" applyBorder="1" applyAlignment="1">
      <alignment vertical="center" wrapText="1"/>
    </xf>
    <xf numFmtId="0" fontId="92" fillId="0" borderId="42" xfId="0" applyFont="1" applyFill="1" applyBorder="1" applyAlignment="1">
      <alignment vertical="center" wrapText="1"/>
    </xf>
    <xf numFmtId="0" fontId="92" fillId="0" borderId="134" xfId="0" applyFont="1" applyBorder="1" applyAlignment="1">
      <alignment horizontal="center" vertical="center" wrapText="1"/>
    </xf>
    <xf numFmtId="0" fontId="92" fillId="0" borderId="147" xfId="0" applyFont="1" applyFill="1" applyBorder="1" applyAlignment="1">
      <alignment vertical="center" wrapText="1"/>
    </xf>
    <xf numFmtId="0" fontId="35" fillId="0" borderId="0" xfId="9" applyFont="1" applyBorder="1" applyAlignment="1" applyProtection="1">
      <alignment horizontal="center" vertical="center"/>
    </xf>
    <xf numFmtId="0" fontId="31" fillId="0" borderId="29" xfId="9" applyFont="1" applyBorder="1" applyAlignment="1" applyProtection="1">
      <alignment horizontal="center"/>
    </xf>
    <xf numFmtId="0" fontId="47" fillId="0" borderId="0" xfId="10" applyFont="1" applyBorder="1" applyAlignment="1" applyProtection="1">
      <alignment vertical="center"/>
    </xf>
    <xf numFmtId="0" fontId="33" fillId="0" borderId="247" xfId="10" applyFont="1" applyBorder="1" applyAlignment="1" applyProtection="1">
      <alignment horizontal="center" vertical="center" wrapText="1"/>
    </xf>
    <xf numFmtId="0" fontId="29" fillId="19" borderId="15" xfId="0" applyFont="1" applyFill="1" applyBorder="1" applyAlignment="1">
      <alignment horizontal="center" vertical="center" wrapText="1"/>
    </xf>
    <xf numFmtId="0" fontId="48" fillId="0" borderId="0" xfId="10" applyFont="1" applyBorder="1" applyAlignment="1" applyProtection="1">
      <alignment horizontal="left"/>
    </xf>
    <xf numFmtId="0" fontId="31" fillId="0" borderId="0" xfId="9" applyFont="1" applyAlignment="1" applyProtection="1"/>
    <xf numFmtId="0" fontId="46" fillId="0" borderId="0" xfId="9" applyFont="1" applyBorder="1" applyAlignment="1" applyProtection="1">
      <alignment vertical="center"/>
    </xf>
    <xf numFmtId="55" fontId="46" fillId="5" borderId="0" xfId="10" applyNumberFormat="1" applyFont="1" applyFill="1" applyBorder="1" applyAlignment="1" applyProtection="1">
      <alignment vertical="center" wrapText="1"/>
    </xf>
    <xf numFmtId="0" fontId="46" fillId="12" borderId="37" xfId="9" applyFont="1" applyFill="1" applyBorder="1" applyProtection="1"/>
    <xf numFmtId="0" fontId="46" fillId="0" borderId="70" xfId="9" applyFont="1" applyBorder="1" applyAlignment="1" applyProtection="1">
      <alignment horizontal="center" vertical="center"/>
    </xf>
    <xf numFmtId="0" fontId="46" fillId="0" borderId="70" xfId="9" applyFont="1" applyBorder="1" applyAlignment="1" applyProtection="1">
      <alignment horizontal="left" vertical="center"/>
    </xf>
    <xf numFmtId="0" fontId="46" fillId="0" borderId="68" xfId="9" applyFont="1" applyBorder="1" applyAlignment="1" applyProtection="1">
      <alignment horizontal="left" vertical="center"/>
    </xf>
    <xf numFmtId="0" fontId="46" fillId="0" borderId="71" xfId="9" applyFont="1" applyBorder="1" applyAlignment="1" applyProtection="1">
      <alignment horizontal="left" vertical="center"/>
    </xf>
    <xf numFmtId="0" fontId="46" fillId="12" borderId="40" xfId="10" applyFont="1" applyFill="1" applyBorder="1" applyAlignment="1" applyProtection="1">
      <alignment horizontal="center"/>
    </xf>
    <xf numFmtId="55" fontId="46" fillId="5" borderId="58" xfId="10" applyNumberFormat="1" applyFont="1" applyFill="1" applyBorder="1" applyAlignment="1" applyProtection="1">
      <alignment horizontal="center" vertical="center"/>
    </xf>
    <xf numFmtId="0" fontId="31" fillId="0" borderId="0" xfId="9" applyFont="1" applyBorder="1" applyAlignment="1" applyProtection="1"/>
    <xf numFmtId="0" fontId="46" fillId="0" borderId="0" xfId="9" applyFont="1" applyFill="1" applyBorder="1" applyAlignment="1" applyProtection="1">
      <alignment horizontal="center" vertical="center"/>
    </xf>
    <xf numFmtId="55" fontId="46" fillId="0" borderId="0" xfId="10" applyNumberFormat="1" applyFont="1" applyFill="1" applyBorder="1" applyAlignment="1" applyProtection="1">
      <alignment horizontal="center" vertical="center"/>
    </xf>
    <xf numFmtId="38" fontId="33" fillId="12" borderId="63" xfId="10" applyNumberFormat="1" applyFont="1" applyFill="1" applyBorder="1" applyAlignment="1" applyProtection="1">
      <alignment vertical="center" shrinkToFit="1"/>
      <protection locked="0"/>
    </xf>
    <xf numFmtId="194" fontId="0" fillId="12" borderId="40" xfId="0" applyNumberFormat="1" applyFill="1" applyBorder="1" applyAlignment="1">
      <alignment horizontal="center" vertical="center"/>
    </xf>
    <xf numFmtId="194" fontId="0" fillId="12" borderId="42" xfId="0" applyNumberFormat="1" applyFill="1" applyBorder="1" applyAlignment="1">
      <alignment horizontal="center" vertical="center"/>
    </xf>
    <xf numFmtId="38" fontId="31" fillId="0" borderId="0" xfId="9" applyNumberFormat="1" applyFont="1" applyProtection="1"/>
    <xf numFmtId="55" fontId="46" fillId="0" borderId="0" xfId="10" applyNumberFormat="1" applyFont="1" applyFill="1" applyBorder="1" applyAlignment="1" applyProtection="1">
      <alignment horizontal="left"/>
    </xf>
    <xf numFmtId="0" fontId="9" fillId="0" borderId="108" xfId="8" applyFont="1" applyBorder="1" applyProtection="1">
      <alignment vertical="center"/>
    </xf>
    <xf numFmtId="176" fontId="9" fillId="0" borderId="1" xfId="0" applyNumberFormat="1" applyFont="1" applyBorder="1" applyAlignment="1" applyProtection="1">
      <alignment vertical="center" shrinkToFit="1"/>
    </xf>
    <xf numFmtId="176" fontId="9" fillId="0" borderId="43" xfId="0" applyNumberFormat="1" applyFont="1" applyBorder="1" applyAlignment="1" applyProtection="1">
      <alignment vertical="center" shrinkToFit="1"/>
    </xf>
    <xf numFmtId="176" fontId="9" fillId="0" borderId="68" xfId="0" applyNumberFormat="1" applyFont="1" applyBorder="1" applyAlignment="1" applyProtection="1">
      <alignment vertical="center" shrinkToFit="1"/>
    </xf>
    <xf numFmtId="194" fontId="0" fillId="12" borderId="93" xfId="15" applyNumberFormat="1" applyFont="1" applyFill="1" applyBorder="1" applyAlignment="1" applyProtection="1">
      <alignment horizontal="center" vertical="center" shrinkToFit="1"/>
      <protection locked="0"/>
    </xf>
    <xf numFmtId="0" fontId="91" fillId="0" borderId="1" xfId="0" applyFont="1" applyBorder="1" applyAlignment="1">
      <alignment horizontal="left"/>
    </xf>
    <xf numFmtId="0" fontId="90" fillId="9" borderId="15" xfId="0" applyFont="1" applyFill="1" applyBorder="1" applyAlignment="1">
      <alignment horizontal="center" vertical="center"/>
    </xf>
    <xf numFmtId="0" fontId="107" fillId="0" borderId="0" xfId="9" applyFont="1" applyFill="1" applyBorder="1" applyAlignment="1" applyProtection="1">
      <alignment vertical="center"/>
    </xf>
    <xf numFmtId="0" fontId="15" fillId="0" borderId="0" xfId="9" applyFont="1" applyFill="1" applyBorder="1" applyAlignment="1" applyProtection="1">
      <alignment vertical="center"/>
    </xf>
    <xf numFmtId="0" fontId="15" fillId="0" borderId="0" xfId="0" applyFont="1" applyFill="1" applyProtection="1">
      <alignment vertical="center"/>
    </xf>
    <xf numFmtId="0" fontId="109" fillId="0" borderId="0" xfId="9" applyFont="1" applyFill="1" applyBorder="1" applyAlignment="1" applyProtection="1">
      <alignment horizontal="center" vertical="center"/>
      <protection locked="0"/>
    </xf>
    <xf numFmtId="0" fontId="55" fillId="0" borderId="0" xfId="9" applyFont="1" applyFill="1" applyBorder="1" applyAlignment="1">
      <alignment vertical="center"/>
    </xf>
    <xf numFmtId="0" fontId="15" fillId="0" borderId="0" xfId="9" applyFont="1" applyFill="1" applyBorder="1" applyAlignment="1" applyProtection="1">
      <alignment horizontal="center" vertical="center"/>
    </xf>
    <xf numFmtId="0" fontId="15" fillId="0" borderId="0" xfId="9" applyFont="1" applyFill="1" applyBorder="1" applyAlignment="1" applyProtection="1">
      <alignment horizontal="right" vertical="center"/>
    </xf>
    <xf numFmtId="0" fontId="15" fillId="0" borderId="16" xfId="9" applyFont="1" applyFill="1" applyBorder="1" applyAlignment="1" applyProtection="1">
      <alignment horizontal="center" vertical="center"/>
    </xf>
    <xf numFmtId="0" fontId="88" fillId="0" borderId="0" xfId="9" applyFont="1" applyFill="1" applyBorder="1" applyAlignment="1" applyProtection="1">
      <alignment horizontal="distributed" vertical="center"/>
    </xf>
    <xf numFmtId="0" fontId="15" fillId="0" borderId="0" xfId="9" applyFont="1" applyFill="1" applyBorder="1" applyAlignment="1" applyProtection="1">
      <alignment horizontal="distributed" vertical="center"/>
    </xf>
    <xf numFmtId="0" fontId="15" fillId="0" borderId="0" xfId="0" applyFont="1" applyFill="1" applyBorder="1" applyProtection="1">
      <alignment vertical="center"/>
    </xf>
    <xf numFmtId="0" fontId="88" fillId="0" borderId="0" xfId="0" applyFont="1" applyFill="1" applyBorder="1" applyAlignment="1" applyProtection="1">
      <alignment horizontal="center" vertical="top"/>
    </xf>
    <xf numFmtId="0" fontId="88" fillId="0" borderId="0" xfId="0" applyFont="1" applyFill="1" applyBorder="1" applyAlignment="1" applyProtection="1">
      <alignment horizontal="left" vertical="top" wrapText="1"/>
    </xf>
    <xf numFmtId="0" fontId="88" fillId="0" borderId="0" xfId="0" applyFont="1" applyFill="1" applyBorder="1" applyAlignment="1" applyProtection="1">
      <alignment horizontal="left" vertical="center"/>
    </xf>
    <xf numFmtId="0" fontId="88" fillId="0" borderId="7" xfId="0" applyFont="1" applyFill="1" applyBorder="1">
      <alignment vertical="center"/>
    </xf>
    <xf numFmtId="0" fontId="15" fillId="0" borderId="44" xfId="0" applyFont="1" applyFill="1" applyBorder="1" applyProtection="1">
      <alignment vertical="center"/>
    </xf>
    <xf numFmtId="0" fontId="88" fillId="0" borderId="71" xfId="0" applyFont="1" applyFill="1" applyBorder="1" applyAlignment="1" applyProtection="1">
      <alignment horizontal="right"/>
    </xf>
    <xf numFmtId="0" fontId="15" fillId="0" borderId="96" xfId="0" applyFont="1" applyFill="1" applyBorder="1" applyProtection="1">
      <alignment vertical="center"/>
    </xf>
    <xf numFmtId="0" fontId="88" fillId="0" borderId="7" xfId="0" applyFont="1" applyFill="1" applyBorder="1" applyAlignment="1" applyProtection="1">
      <alignment horizontal="right"/>
    </xf>
    <xf numFmtId="0" fontId="15" fillId="0" borderId="108" xfId="0" applyFont="1" applyFill="1" applyBorder="1" applyProtection="1">
      <alignment vertical="center"/>
    </xf>
    <xf numFmtId="0" fontId="15" fillId="0" borderId="4" xfId="0" applyFont="1" applyFill="1" applyBorder="1" applyAlignment="1" applyProtection="1">
      <alignment horizontal="left" vertical="center"/>
    </xf>
    <xf numFmtId="0" fontId="88" fillId="0" borderId="4" xfId="0" applyFont="1" applyFill="1" applyBorder="1">
      <alignment vertical="center"/>
    </xf>
    <xf numFmtId="0" fontId="88" fillId="0" borderId="3" xfId="0" applyFont="1" applyFill="1" applyBorder="1">
      <alignment vertical="center"/>
    </xf>
    <xf numFmtId="0" fontId="88" fillId="4" borderId="15" xfId="0" applyFont="1" applyFill="1" applyBorder="1" applyAlignment="1" applyProtection="1">
      <alignment vertical="center"/>
      <protection locked="0"/>
    </xf>
    <xf numFmtId="0" fontId="15" fillId="0" borderId="46" xfId="0" applyFont="1" applyFill="1" applyBorder="1" applyProtection="1">
      <alignment vertical="center"/>
    </xf>
    <xf numFmtId="0" fontId="88" fillId="0" borderId="0" xfId="0" applyFont="1" applyFill="1" applyBorder="1">
      <alignment vertical="center"/>
    </xf>
    <xf numFmtId="0" fontId="88" fillId="0" borderId="9" xfId="0" applyFont="1" applyFill="1" applyBorder="1">
      <alignment vertical="center"/>
    </xf>
    <xf numFmtId="0" fontId="88" fillId="0" borderId="1" xfId="0" applyFont="1" applyFill="1" applyBorder="1">
      <alignment vertical="center"/>
    </xf>
    <xf numFmtId="0" fontId="88" fillId="0" borderId="10" xfId="0" applyFont="1" applyFill="1" applyBorder="1">
      <alignment vertical="center"/>
    </xf>
    <xf numFmtId="0" fontId="15" fillId="0" borderId="47" xfId="0" applyFont="1" applyFill="1" applyBorder="1" applyProtection="1">
      <alignment vertical="center"/>
    </xf>
    <xf numFmtId="0" fontId="88" fillId="0" borderId="56" xfId="0" applyFont="1" applyFill="1" applyBorder="1">
      <alignment vertical="center"/>
    </xf>
    <xf numFmtId="0" fontId="88" fillId="0" borderId="48" xfId="0" applyFont="1" applyFill="1" applyBorder="1">
      <alignment vertical="center"/>
    </xf>
    <xf numFmtId="0" fontId="15" fillId="0" borderId="165" xfId="9" applyFont="1" applyFill="1" applyBorder="1" applyAlignment="1" applyProtection="1">
      <alignment vertical="center"/>
    </xf>
    <xf numFmtId="0" fontId="15" fillId="0" borderId="36" xfId="9" applyFont="1" applyFill="1" applyBorder="1" applyAlignment="1" applyProtection="1">
      <alignment vertical="center"/>
    </xf>
    <xf numFmtId="0" fontId="15" fillId="0" borderId="34" xfId="9" applyFont="1" applyFill="1" applyBorder="1" applyAlignment="1" applyProtection="1">
      <alignment horizontal="center" vertical="center" wrapText="1"/>
    </xf>
    <xf numFmtId="0" fontId="88" fillId="0" borderId="52" xfId="0" applyFont="1" applyFill="1" applyBorder="1" applyAlignment="1" applyProtection="1">
      <alignment horizontal="center" vertical="center" wrapText="1"/>
    </xf>
    <xf numFmtId="0" fontId="88" fillId="0" borderId="51" xfId="0" applyFont="1" applyFill="1" applyBorder="1" applyAlignment="1" applyProtection="1">
      <alignment horizontal="right" vertical="center"/>
    </xf>
    <xf numFmtId="0" fontId="88" fillId="0" borderId="53" xfId="0" applyFont="1" applyFill="1" applyBorder="1" applyAlignment="1" applyProtection="1">
      <alignment horizontal="center" vertical="center"/>
    </xf>
    <xf numFmtId="0" fontId="88" fillId="0" borderId="11" xfId="0" applyFont="1" applyFill="1" applyBorder="1" applyAlignment="1" applyProtection="1">
      <alignment horizontal="right" vertical="center"/>
    </xf>
    <xf numFmtId="0" fontId="88" fillId="0" borderId="6" xfId="0" applyFont="1" applyFill="1" applyBorder="1" applyProtection="1">
      <alignment vertical="center"/>
    </xf>
    <xf numFmtId="0" fontId="88" fillId="0" borderId="14" xfId="0" applyFont="1" applyFill="1" applyBorder="1" applyAlignment="1" applyProtection="1">
      <alignment horizontal="center" vertical="center" wrapText="1"/>
    </xf>
    <xf numFmtId="0" fontId="88" fillId="0" borderId="0" xfId="9" applyFont="1" applyFill="1" applyBorder="1" applyAlignment="1">
      <alignment vertical="center" wrapText="1"/>
    </xf>
    <xf numFmtId="0" fontId="88" fillId="0" borderId="0" xfId="9" applyFont="1" applyFill="1" applyBorder="1" applyAlignment="1">
      <alignment horizontal="center" vertical="center" wrapText="1"/>
    </xf>
    <xf numFmtId="0" fontId="15" fillId="0" borderId="52" xfId="9" applyNumberFormat="1" applyFont="1" applyFill="1" applyBorder="1" applyAlignment="1" applyProtection="1">
      <alignment vertical="center"/>
    </xf>
    <xf numFmtId="0" fontId="15" fillId="0" borderId="34" xfId="9" applyNumberFormat="1" applyFont="1" applyFill="1" applyBorder="1" applyAlignment="1" applyProtection="1">
      <alignment vertical="center"/>
    </xf>
    <xf numFmtId="190" fontId="55" fillId="0" borderId="71" xfId="9" applyNumberFormat="1" applyFont="1" applyFill="1" applyBorder="1" applyAlignment="1">
      <alignment vertical="center"/>
    </xf>
    <xf numFmtId="0" fontId="15" fillId="0" borderId="14" xfId="9" applyNumberFormat="1" applyFont="1" applyFill="1" applyBorder="1" applyAlignment="1" applyProtection="1">
      <alignment vertical="center"/>
    </xf>
    <xf numFmtId="0" fontId="15" fillId="0" borderId="56" xfId="9" applyNumberFormat="1" applyFont="1" applyFill="1" applyBorder="1" applyAlignment="1" applyProtection="1">
      <alignment vertical="center"/>
    </xf>
    <xf numFmtId="0" fontId="15" fillId="0" borderId="93" xfId="9" applyNumberFormat="1" applyFont="1" applyFill="1" applyBorder="1" applyAlignment="1" applyProtection="1">
      <alignment vertical="center"/>
    </xf>
    <xf numFmtId="190" fontId="55" fillId="0" borderId="93" xfId="9" applyNumberFormat="1" applyFont="1" applyFill="1" applyBorder="1" applyAlignment="1">
      <alignment vertical="center"/>
    </xf>
    <xf numFmtId="0" fontId="15" fillId="0" borderId="0" xfId="9" applyNumberFormat="1" applyFont="1" applyFill="1" applyBorder="1" applyAlignment="1" applyProtection="1">
      <alignment vertical="center"/>
    </xf>
    <xf numFmtId="3" fontId="15" fillId="0" borderId="0" xfId="9" applyNumberFormat="1" applyFont="1" applyFill="1" applyBorder="1" applyAlignment="1" applyProtection="1">
      <alignment vertical="center"/>
    </xf>
    <xf numFmtId="3" fontId="1" fillId="0" borderId="0" xfId="0" applyNumberFormat="1" applyFont="1" applyFill="1" applyBorder="1" applyAlignment="1">
      <alignment vertical="center"/>
    </xf>
    <xf numFmtId="190" fontId="55" fillId="0" borderId="0" xfId="9" applyNumberFormat="1" applyFont="1" applyFill="1" applyBorder="1" applyAlignment="1">
      <alignment vertical="center"/>
    </xf>
    <xf numFmtId="0" fontId="88" fillId="0" borderId="52" xfId="0" applyFont="1" applyFill="1" applyBorder="1" applyAlignment="1" applyProtection="1">
      <alignment horizontal="center" vertical="center"/>
    </xf>
    <xf numFmtId="0" fontId="88" fillId="0" borderId="71" xfId="0" applyFont="1" applyFill="1" applyBorder="1" applyAlignment="1" applyProtection="1"/>
    <xf numFmtId="0" fontId="88" fillId="0" borderId="96" xfId="0" applyFont="1" applyFill="1" applyBorder="1" applyAlignment="1" applyProtection="1">
      <alignment horizontal="left" vertical="center"/>
    </xf>
    <xf numFmtId="0" fontId="88" fillId="0" borderId="43" xfId="0" applyFont="1" applyFill="1" applyBorder="1" applyAlignment="1" applyProtection="1">
      <alignment horizontal="left" vertical="center" wrapText="1"/>
    </xf>
    <xf numFmtId="0" fontId="15" fillId="0" borderId="43" xfId="0" applyFont="1" applyFill="1" applyBorder="1" applyProtection="1">
      <alignment vertical="center"/>
    </xf>
    <xf numFmtId="0" fontId="88" fillId="0" borderId="43" xfId="0" applyFont="1" applyFill="1" applyBorder="1" applyAlignment="1" applyProtection="1">
      <alignment horizontal="right"/>
    </xf>
    <xf numFmtId="3" fontId="1" fillId="0" borderId="1" xfId="0" applyNumberFormat="1" applyFont="1" applyBorder="1" applyAlignment="1">
      <alignment vertical="center"/>
    </xf>
    <xf numFmtId="190" fontId="55" fillId="0" borderId="1" xfId="9" applyNumberFormat="1" applyFont="1" applyFill="1" applyBorder="1" applyAlignment="1">
      <alignment vertical="center"/>
    </xf>
    <xf numFmtId="0" fontId="15" fillId="0" borderId="8" xfId="9" applyFont="1" applyFill="1" applyBorder="1" applyAlignment="1" applyProtection="1">
      <alignment vertical="center"/>
    </xf>
    <xf numFmtId="0" fontId="88" fillId="4" borderId="63" xfId="0" applyFont="1" applyFill="1" applyBorder="1" applyAlignment="1" applyProtection="1">
      <alignment vertical="center"/>
      <protection locked="0"/>
    </xf>
    <xf numFmtId="0" fontId="88" fillId="3" borderId="4" xfId="0" applyFont="1" applyFill="1" applyBorder="1" applyAlignment="1" applyProtection="1">
      <alignment horizontal="left" vertical="center"/>
      <protection locked="0"/>
    </xf>
    <xf numFmtId="0" fontId="15" fillId="3" borderId="0" xfId="9" applyFont="1" applyFill="1" applyBorder="1" applyAlignment="1" applyProtection="1">
      <alignment vertical="center"/>
    </xf>
    <xf numFmtId="0" fontId="88" fillId="3" borderId="11" xfId="0" applyFont="1" applyFill="1" applyBorder="1" applyAlignment="1" applyProtection="1">
      <alignment horizontal="left" vertical="center"/>
      <protection locked="0"/>
    </xf>
    <xf numFmtId="0" fontId="88" fillId="3" borderId="0" xfId="0" applyFont="1" applyFill="1" applyBorder="1" applyAlignment="1" applyProtection="1">
      <alignment horizontal="left" vertical="center"/>
      <protection locked="0"/>
    </xf>
    <xf numFmtId="0" fontId="88" fillId="3" borderId="0" xfId="0" applyFont="1" applyFill="1" applyBorder="1" applyAlignment="1" applyProtection="1">
      <alignment horizontal="left" vertical="center" shrinkToFit="1"/>
      <protection locked="0"/>
    </xf>
    <xf numFmtId="0" fontId="88" fillId="3" borderId="7" xfId="0" applyFont="1" applyFill="1" applyBorder="1" applyAlignment="1" applyProtection="1">
      <alignment horizontal="left" vertical="center" shrinkToFit="1"/>
      <protection locked="0"/>
    </xf>
    <xf numFmtId="0" fontId="88" fillId="3" borderId="7" xfId="0" applyFont="1" applyFill="1" applyBorder="1" applyAlignment="1" applyProtection="1">
      <alignment horizontal="left" vertical="center"/>
      <protection locked="0"/>
    </xf>
    <xf numFmtId="0" fontId="88" fillId="3" borderId="1" xfId="0" applyFont="1" applyFill="1" applyBorder="1" applyAlignment="1" applyProtection="1">
      <alignment horizontal="left" vertical="center"/>
      <protection locked="0"/>
    </xf>
    <xf numFmtId="0" fontId="88" fillId="3" borderId="1" xfId="0" applyFont="1" applyFill="1" applyBorder="1" applyAlignment="1" applyProtection="1">
      <alignment horizontal="left" vertical="center" shrinkToFit="1"/>
      <protection locked="0"/>
    </xf>
    <xf numFmtId="0" fontId="15" fillId="3" borderId="1" xfId="9" applyFont="1" applyFill="1" applyBorder="1" applyAlignment="1" applyProtection="1">
      <alignment vertical="center"/>
    </xf>
    <xf numFmtId="0" fontId="88" fillId="3" borderId="8" xfId="0" applyFont="1" applyFill="1" applyBorder="1" applyAlignment="1" applyProtection="1">
      <alignment horizontal="left" vertical="center" shrinkToFit="1"/>
      <protection locked="0"/>
    </xf>
    <xf numFmtId="0" fontId="88" fillId="3" borderId="47" xfId="0" applyFont="1" applyFill="1" applyBorder="1" applyAlignment="1" applyProtection="1">
      <alignment horizontal="left" vertical="center"/>
      <protection locked="0"/>
    </xf>
    <xf numFmtId="0" fontId="88" fillId="3" borderId="16" xfId="0" applyFont="1" applyFill="1" applyBorder="1" applyAlignment="1" applyProtection="1">
      <alignment horizontal="left" vertical="center"/>
      <protection locked="0"/>
    </xf>
    <xf numFmtId="3" fontId="1" fillId="3" borderId="16" xfId="0" applyNumberFormat="1" applyFont="1" applyFill="1" applyBorder="1" applyAlignment="1">
      <alignment vertical="center"/>
    </xf>
    <xf numFmtId="190" fontId="55" fillId="3" borderId="22" xfId="9" applyNumberFormat="1" applyFont="1" applyFill="1" applyBorder="1" applyAlignment="1">
      <alignment vertical="center"/>
    </xf>
    <xf numFmtId="0" fontId="88" fillId="0" borderId="0" xfId="9" applyFont="1" applyFill="1" applyBorder="1" applyAlignment="1">
      <alignment vertical="center"/>
    </xf>
    <xf numFmtId="0" fontId="15" fillId="3" borderId="0" xfId="9" applyFont="1" applyFill="1" applyBorder="1" applyAlignment="1" applyProtection="1">
      <alignment vertical="center"/>
      <protection locked="0"/>
    </xf>
    <xf numFmtId="0" fontId="15" fillId="3" borderId="0" xfId="9" applyFont="1" applyFill="1" applyBorder="1" applyAlignment="1" applyProtection="1">
      <alignment vertical="center" shrinkToFit="1"/>
      <protection locked="0"/>
    </xf>
    <xf numFmtId="0" fontId="111" fillId="0" borderId="0" xfId="9" applyFont="1" applyFill="1" applyBorder="1" applyAlignment="1" applyProtection="1">
      <alignment vertical="center"/>
    </xf>
    <xf numFmtId="0" fontId="54" fillId="0" borderId="0" xfId="16" applyFont="1" applyFill="1" applyBorder="1" applyProtection="1"/>
    <xf numFmtId="0" fontId="112" fillId="0" borderId="0" xfId="9" applyFont="1" applyProtection="1"/>
    <xf numFmtId="0" fontId="113" fillId="0" borderId="0" xfId="16" applyFont="1" applyFill="1" applyBorder="1" applyAlignment="1" applyProtection="1">
      <alignment vertical="top"/>
    </xf>
    <xf numFmtId="0" fontId="114" fillId="0" borderId="0" xfId="10" applyFont="1" applyFill="1" applyBorder="1" applyAlignment="1" applyProtection="1">
      <alignment horizontal="left" vertical="center"/>
    </xf>
    <xf numFmtId="0" fontId="115" fillId="0" borderId="0" xfId="10" applyFont="1" applyFill="1" applyBorder="1" applyAlignment="1" applyProtection="1">
      <alignment horizontal="left" vertical="center"/>
    </xf>
    <xf numFmtId="0" fontId="109" fillId="0" borderId="0" xfId="16" applyFont="1" applyFill="1" applyBorder="1" applyAlignment="1" applyProtection="1">
      <alignment horizontal="center" vertical="center"/>
    </xf>
    <xf numFmtId="0" fontId="56" fillId="0" borderId="0" xfId="9" applyFont="1" applyProtection="1"/>
    <xf numFmtId="0" fontId="116" fillId="0" borderId="0" xfId="10" applyFont="1" applyFill="1" applyBorder="1" applyAlignment="1" applyProtection="1">
      <alignment horizontal="left" vertical="center"/>
    </xf>
    <xf numFmtId="0" fontId="109" fillId="0" borderId="46" xfId="10" applyFont="1" applyFill="1" applyBorder="1" applyAlignment="1" applyProtection="1">
      <alignment horizontal="left" vertical="center" wrapText="1"/>
    </xf>
    <xf numFmtId="0" fontId="85" fillId="0" borderId="0" xfId="9" applyFont="1" applyProtection="1"/>
    <xf numFmtId="177" fontId="109" fillId="0" borderId="47" xfId="10" applyNumberFormat="1" applyFont="1" applyFill="1" applyBorder="1" applyAlignment="1" applyProtection="1">
      <alignment horizontal="center" vertical="center" wrapText="1" shrinkToFit="1"/>
    </xf>
    <xf numFmtId="0" fontId="109" fillId="0" borderId="37" xfId="10" applyFont="1" applyFill="1" applyBorder="1" applyAlignment="1" applyProtection="1">
      <alignment horizontal="center" vertical="center" shrinkToFit="1"/>
    </xf>
    <xf numFmtId="0" fontId="109" fillId="0" borderId="38" xfId="10" applyFont="1" applyFill="1" applyBorder="1" applyAlignment="1" applyProtection="1">
      <alignment vertical="center" shrinkToFit="1"/>
      <protection locked="0"/>
    </xf>
    <xf numFmtId="196" fontId="109" fillId="0" borderId="68" xfId="10" applyNumberFormat="1" applyFont="1" applyFill="1" applyBorder="1" applyAlignment="1" applyProtection="1">
      <alignment horizontal="center" vertical="center" shrinkToFit="1"/>
      <protection locked="0"/>
    </xf>
    <xf numFmtId="190" fontId="109" fillId="2" borderId="120" xfId="10" applyNumberFormat="1" applyFont="1" applyFill="1" applyBorder="1" applyAlignment="1" applyProtection="1">
      <alignment vertical="center" shrinkToFit="1"/>
      <protection locked="0"/>
    </xf>
    <xf numFmtId="190" fontId="109" fillId="0" borderId="70" xfId="10" applyNumberFormat="1" applyFont="1" applyFill="1" applyBorder="1" applyAlignment="1" applyProtection="1">
      <alignment vertical="center" shrinkToFit="1"/>
      <protection locked="0"/>
    </xf>
    <xf numFmtId="190" fontId="109" fillId="0" borderId="38" xfId="10" applyNumberFormat="1" applyFont="1" applyFill="1" applyBorder="1" applyAlignment="1" applyProtection="1">
      <alignment vertical="center" shrinkToFit="1"/>
      <protection locked="0"/>
    </xf>
    <xf numFmtId="0" fontId="109" fillId="0" borderId="130" xfId="10" applyFont="1" applyFill="1" applyBorder="1" applyAlignment="1" applyProtection="1">
      <alignment horizontal="center" vertical="center" shrinkToFit="1"/>
    </xf>
    <xf numFmtId="0" fontId="109" fillId="0" borderId="73" xfId="10" applyFont="1" applyFill="1" applyBorder="1" applyAlignment="1" applyProtection="1">
      <alignment vertical="center" shrinkToFit="1"/>
      <protection locked="0"/>
    </xf>
    <xf numFmtId="196" fontId="109" fillId="0" borderId="1" xfId="10" applyNumberFormat="1" applyFont="1" applyFill="1" applyBorder="1" applyAlignment="1" applyProtection="1">
      <alignment horizontal="center" vertical="center" shrinkToFit="1"/>
      <protection locked="0"/>
    </xf>
    <xf numFmtId="190" fontId="109" fillId="2" borderId="64" xfId="10" applyNumberFormat="1" applyFont="1" applyFill="1" applyBorder="1" applyAlignment="1" applyProtection="1">
      <alignment vertical="center" shrinkToFit="1"/>
      <protection locked="0"/>
    </xf>
    <xf numFmtId="190" fontId="109" fillId="0" borderId="5" xfId="10" applyNumberFormat="1" applyFont="1" applyFill="1" applyBorder="1" applyAlignment="1" applyProtection="1">
      <alignment vertical="center" shrinkToFit="1"/>
      <protection locked="0"/>
    </xf>
    <xf numFmtId="190" fontId="109" fillId="0" borderId="73" xfId="10" applyNumberFormat="1" applyFont="1" applyFill="1" applyBorder="1" applyAlignment="1" applyProtection="1">
      <alignment vertical="center" shrinkToFit="1"/>
      <protection locked="0"/>
    </xf>
    <xf numFmtId="0" fontId="109" fillId="0" borderId="63" xfId="10" applyFont="1" applyFill="1" applyBorder="1" applyAlignment="1" applyProtection="1">
      <alignment horizontal="center" vertical="center" shrinkToFit="1"/>
    </xf>
    <xf numFmtId="0" fontId="109" fillId="0" borderId="15" xfId="10" applyFont="1" applyFill="1" applyBorder="1" applyAlignment="1" applyProtection="1">
      <alignment vertical="center" shrinkToFit="1"/>
      <protection locked="0"/>
    </xf>
    <xf numFmtId="196" fontId="109" fillId="0" borderId="43" xfId="10" applyNumberFormat="1" applyFont="1" applyFill="1" applyBorder="1" applyAlignment="1" applyProtection="1">
      <alignment horizontal="center" vertical="center" shrinkToFit="1"/>
      <protection locked="0"/>
    </xf>
    <xf numFmtId="190" fontId="109" fillId="2" borderId="96" xfId="10" applyNumberFormat="1" applyFont="1" applyFill="1" applyBorder="1" applyAlignment="1" applyProtection="1">
      <alignment vertical="center" shrinkToFit="1"/>
      <protection locked="0"/>
    </xf>
    <xf numFmtId="190" fontId="109" fillId="0" borderId="94" xfId="10" applyNumberFormat="1" applyFont="1" applyFill="1" applyBorder="1" applyAlignment="1" applyProtection="1">
      <alignment vertical="center" shrinkToFit="1"/>
      <protection locked="0"/>
    </xf>
    <xf numFmtId="190" fontId="109" fillId="0" borderId="15" xfId="10" applyNumberFormat="1" applyFont="1" applyFill="1" applyBorder="1" applyAlignment="1" applyProtection="1">
      <alignment vertical="center" shrinkToFit="1"/>
      <protection locked="0"/>
    </xf>
    <xf numFmtId="0" fontId="109" fillId="0" borderId="40" xfId="10" applyFont="1" applyFill="1" applyBorder="1" applyAlignment="1" applyProtection="1">
      <alignment horizontal="center" vertical="center" shrinkToFit="1"/>
    </xf>
    <xf numFmtId="0" fontId="109" fillId="0" borderId="80" xfId="10" applyFont="1" applyFill="1" applyBorder="1" applyAlignment="1" applyProtection="1">
      <alignment vertical="center" shrinkToFit="1"/>
      <protection locked="0"/>
    </xf>
    <xf numFmtId="196" fontId="109" fillId="0" borderId="16" xfId="10" applyNumberFormat="1" applyFont="1" applyFill="1" applyBorder="1" applyAlignment="1" applyProtection="1">
      <alignment horizontal="center" vertical="center" shrinkToFit="1"/>
      <protection locked="0"/>
    </xf>
    <xf numFmtId="190" fontId="109" fillId="2" borderId="55" xfId="10" applyNumberFormat="1" applyFont="1" applyFill="1" applyBorder="1" applyAlignment="1" applyProtection="1">
      <alignment vertical="center" shrinkToFit="1"/>
      <protection locked="0"/>
    </xf>
    <xf numFmtId="190" fontId="109" fillId="0" borderId="58" xfId="10" applyNumberFormat="1" applyFont="1" applyFill="1" applyBorder="1" applyAlignment="1" applyProtection="1">
      <alignment vertical="center" shrinkToFit="1"/>
      <protection locked="0"/>
    </xf>
    <xf numFmtId="190" fontId="109" fillId="0" borderId="41" xfId="10" applyNumberFormat="1" applyFont="1" applyFill="1" applyBorder="1" applyAlignment="1" applyProtection="1">
      <alignment vertical="center" shrinkToFit="1"/>
      <protection locked="0"/>
    </xf>
    <xf numFmtId="0" fontId="109" fillId="0" borderId="167" xfId="10" applyFont="1" applyFill="1" applyBorder="1" applyAlignment="1" applyProtection="1">
      <alignment vertical="center" shrinkToFit="1"/>
    </xf>
    <xf numFmtId="190" fontId="109" fillId="2" borderId="135" xfId="10" applyNumberFormat="1" applyFont="1" applyFill="1" applyBorder="1" applyAlignment="1" applyProtection="1">
      <alignment vertical="center" shrinkToFit="1"/>
    </xf>
    <xf numFmtId="190" fontId="109" fillId="2" borderId="134" xfId="10" applyNumberFormat="1" applyFont="1" applyFill="1" applyBorder="1" applyAlignment="1" applyProtection="1">
      <alignment vertical="center" shrinkToFit="1"/>
    </xf>
    <xf numFmtId="190" fontId="109" fillId="0" borderId="165" xfId="10" applyNumberFormat="1" applyFont="1" applyFill="1" applyBorder="1" applyAlignment="1" applyProtection="1">
      <alignment vertical="center" shrinkToFit="1"/>
    </xf>
    <xf numFmtId="0" fontId="54" fillId="0" borderId="36" xfId="16" applyFont="1" applyFill="1" applyBorder="1" applyProtection="1"/>
    <xf numFmtId="0" fontId="54" fillId="0" borderId="118" xfId="16" applyFont="1" applyFill="1" applyBorder="1" applyProtection="1"/>
    <xf numFmtId="190" fontId="109" fillId="0" borderId="0" xfId="10" applyNumberFormat="1" applyFont="1" applyFill="1" applyBorder="1" applyAlignment="1" applyProtection="1">
      <alignment vertical="center" shrinkToFit="1"/>
    </xf>
    <xf numFmtId="0" fontId="109" fillId="0" borderId="0" xfId="10" applyFont="1" applyFill="1" applyBorder="1" applyAlignment="1" applyProtection="1">
      <alignment vertical="center" shrinkToFit="1"/>
    </xf>
    <xf numFmtId="0" fontId="109" fillId="0" borderId="34" xfId="10" applyFont="1" applyFill="1" applyBorder="1" applyAlignment="1" applyProtection="1">
      <alignment horizontal="center" vertical="center" shrinkToFit="1"/>
    </xf>
    <xf numFmtId="0" fontId="109" fillId="0" borderId="0" xfId="10" applyFont="1" applyFill="1" applyBorder="1" applyAlignment="1" applyProtection="1">
      <alignment horizontal="left" vertical="top" shrinkToFit="1"/>
    </xf>
    <xf numFmtId="0" fontId="109" fillId="0" borderId="0" xfId="16" applyFont="1" applyFill="1" applyBorder="1" applyProtection="1"/>
    <xf numFmtId="0" fontId="109" fillId="0" borderId="0" xfId="16" applyFont="1" applyFill="1" applyBorder="1" applyAlignment="1" applyProtection="1">
      <alignment vertical="top"/>
    </xf>
    <xf numFmtId="0" fontId="109" fillId="0" borderId="0" xfId="16" applyFont="1" applyFill="1" applyBorder="1" applyAlignment="1" applyProtection="1">
      <alignment vertical="top" wrapText="1"/>
    </xf>
    <xf numFmtId="0" fontId="107" fillId="5" borderId="0" xfId="9" applyFont="1" applyFill="1" applyBorder="1" applyAlignment="1" applyProtection="1">
      <alignment vertical="center"/>
    </xf>
    <xf numFmtId="0" fontId="15" fillId="5" borderId="0" xfId="9" applyFont="1" applyFill="1" applyBorder="1" applyAlignment="1" applyProtection="1">
      <alignment vertical="center"/>
    </xf>
    <xf numFmtId="0" fontId="15" fillId="5" borderId="79" xfId="9" applyFont="1" applyFill="1" applyBorder="1" applyAlignment="1" applyProtection="1">
      <alignment horizontal="center" vertical="center"/>
    </xf>
    <xf numFmtId="0" fontId="117" fillId="5" borderId="0" xfId="9" applyFont="1" applyFill="1" applyBorder="1" applyAlignment="1" applyProtection="1">
      <alignment horizontal="center" vertical="center"/>
    </xf>
    <xf numFmtId="0" fontId="15" fillId="5" borderId="135" xfId="9" applyFont="1" applyFill="1" applyBorder="1" applyAlignment="1" applyProtection="1">
      <alignment horizontal="center" vertical="center"/>
    </xf>
    <xf numFmtId="0" fontId="15" fillId="5" borderId="134" xfId="9" applyFont="1" applyFill="1" applyBorder="1" applyAlignment="1" applyProtection="1">
      <alignment horizontal="center" vertical="center"/>
    </xf>
    <xf numFmtId="0" fontId="15" fillId="5" borderId="134" xfId="9" applyFont="1" applyFill="1" applyBorder="1" applyAlignment="1" applyProtection="1">
      <alignment horizontal="center" vertical="center" wrapText="1"/>
    </xf>
    <xf numFmtId="0" fontId="15" fillId="5" borderId="147" xfId="9" applyFont="1" applyFill="1" applyBorder="1" applyAlignment="1" applyProtection="1">
      <alignment horizontal="center" vertical="center" wrapText="1"/>
    </xf>
    <xf numFmtId="0" fontId="15" fillId="5" borderId="130" xfId="9" applyFont="1" applyFill="1" applyBorder="1" applyAlignment="1" applyProtection="1">
      <alignment horizontal="center" vertical="center"/>
    </xf>
    <xf numFmtId="0" fontId="15" fillId="5" borderId="73" xfId="9" applyFont="1" applyFill="1" applyBorder="1" applyAlignment="1" applyProtection="1">
      <alignment horizontal="center" vertical="center"/>
    </xf>
    <xf numFmtId="190" fontId="15" fillId="5" borderId="73" xfId="17" applyNumberFormat="1" applyFont="1" applyFill="1" applyBorder="1" applyAlignment="1" applyProtection="1">
      <alignment horizontal="right" vertical="center"/>
    </xf>
    <xf numFmtId="190" fontId="15" fillId="5" borderId="75" xfId="17" applyNumberFormat="1" applyFont="1" applyFill="1" applyBorder="1" applyAlignment="1" applyProtection="1">
      <alignment horizontal="right" vertical="center"/>
    </xf>
    <xf numFmtId="0" fontId="15" fillId="3" borderId="15" xfId="9" applyFont="1" applyFill="1" applyBorder="1" applyAlignment="1" applyProtection="1">
      <alignment horizontal="center" vertical="center" shrinkToFit="1"/>
      <protection locked="0"/>
    </xf>
    <xf numFmtId="190" fontId="15" fillId="3" borderId="15" xfId="17" applyNumberFormat="1" applyFont="1" applyFill="1" applyBorder="1" applyAlignment="1" applyProtection="1">
      <alignment horizontal="right" vertical="center" shrinkToFit="1"/>
      <protection locked="0"/>
    </xf>
    <xf numFmtId="190" fontId="15" fillId="3" borderId="31" xfId="17" applyNumberFormat="1" applyFont="1" applyFill="1" applyBorder="1" applyAlignment="1" applyProtection="1">
      <alignment horizontal="right" vertical="center" shrinkToFit="1"/>
      <protection locked="0"/>
    </xf>
    <xf numFmtId="0" fontId="15" fillId="3" borderId="72" xfId="9" applyFont="1" applyFill="1" applyBorder="1" applyAlignment="1" applyProtection="1">
      <alignment horizontal="center" vertical="center" shrinkToFit="1"/>
      <protection locked="0"/>
    </xf>
    <xf numFmtId="190" fontId="15" fillId="3" borderId="72" xfId="17" applyNumberFormat="1" applyFont="1" applyFill="1" applyBorder="1" applyAlignment="1" applyProtection="1">
      <alignment horizontal="right" vertical="center" shrinkToFit="1"/>
      <protection locked="0"/>
    </xf>
    <xf numFmtId="190" fontId="15" fillId="3" borderId="74" xfId="17" applyNumberFormat="1" applyFont="1" applyFill="1" applyBorder="1" applyAlignment="1" applyProtection="1">
      <alignment horizontal="right" vertical="center" shrinkToFit="1"/>
      <protection locked="0"/>
    </xf>
    <xf numFmtId="190" fontId="15" fillId="2" borderId="134" xfId="17" applyNumberFormat="1" applyFont="1" applyFill="1" applyBorder="1" applyAlignment="1" applyProtection="1">
      <alignment horizontal="right" vertical="center"/>
    </xf>
    <xf numFmtId="190" fontId="15" fillId="2" borderId="147" xfId="17" applyNumberFormat="1" applyFont="1" applyFill="1" applyBorder="1" applyAlignment="1" applyProtection="1">
      <alignment horizontal="right" vertical="center"/>
    </xf>
    <xf numFmtId="0" fontId="15" fillId="5" borderId="34" xfId="9" applyFont="1" applyFill="1" applyBorder="1" applyAlignment="1" applyProtection="1">
      <alignment vertical="top" wrapText="1"/>
    </xf>
    <xf numFmtId="0" fontId="15" fillId="5" borderId="0" xfId="9" applyFont="1" applyFill="1" applyBorder="1" applyAlignment="1" applyProtection="1">
      <alignment vertical="top" wrapText="1"/>
    </xf>
    <xf numFmtId="0" fontId="46" fillId="0" borderId="0" xfId="10" applyFont="1" applyBorder="1" applyAlignment="1" applyProtection="1">
      <alignment horizontal="left" vertical="top" wrapText="1" shrinkToFit="1"/>
    </xf>
    <xf numFmtId="0" fontId="46" fillId="0" borderId="0" xfId="10" applyFont="1" applyBorder="1" applyAlignment="1" applyProtection="1">
      <alignment horizontal="left" vertical="top" shrinkToFit="1"/>
    </xf>
    <xf numFmtId="0" fontId="46" fillId="0" borderId="0" xfId="10" applyFont="1" applyFill="1" applyBorder="1" applyAlignment="1" applyProtection="1">
      <alignment horizontal="left" vertical="top" shrinkToFit="1"/>
    </xf>
    <xf numFmtId="0" fontId="46" fillId="0" borderId="34" xfId="10" applyFont="1" applyBorder="1" applyAlignment="1" applyProtection="1">
      <alignment horizontal="left" vertical="top" shrinkToFit="1"/>
    </xf>
    <xf numFmtId="0" fontId="33" fillId="0" borderId="247" xfId="10" applyFont="1" applyBorder="1" applyAlignment="1" applyProtection="1">
      <alignment horizontal="center" vertical="center" wrapText="1"/>
    </xf>
    <xf numFmtId="0" fontId="46" fillId="0" borderId="0" xfId="9" applyFont="1" applyProtection="1"/>
    <xf numFmtId="55" fontId="46" fillId="3" borderId="15" xfId="10" applyNumberFormat="1" applyFont="1" applyFill="1" applyBorder="1" applyAlignment="1" applyProtection="1">
      <alignment horizontal="center" vertical="center"/>
    </xf>
    <xf numFmtId="0" fontId="9" fillId="3" borderId="43" xfId="0" applyFont="1" applyFill="1" applyBorder="1" applyAlignment="1" applyProtection="1">
      <alignment horizontal="center" vertical="center" wrapText="1"/>
      <protection locked="0"/>
    </xf>
    <xf numFmtId="38" fontId="33" fillId="12" borderId="6" xfId="10" applyNumberFormat="1" applyFont="1" applyFill="1" applyBorder="1" applyAlignment="1" applyProtection="1">
      <alignment vertical="center" shrinkToFit="1"/>
      <protection locked="0"/>
    </xf>
    <xf numFmtId="38" fontId="49" fillId="7" borderId="46" xfId="10" applyNumberFormat="1" applyFont="1" applyFill="1" applyBorder="1" applyAlignment="1" applyProtection="1">
      <alignment vertical="center" shrinkToFit="1"/>
    </xf>
    <xf numFmtId="38" fontId="33" fillId="0" borderId="25" xfId="10" applyNumberFormat="1" applyFont="1" applyFill="1" applyBorder="1" applyAlignment="1" applyProtection="1">
      <alignment vertical="center" shrinkToFit="1"/>
    </xf>
    <xf numFmtId="38" fontId="49" fillId="6" borderId="74" xfId="10" applyNumberFormat="1" applyFont="1" applyFill="1" applyBorder="1" applyAlignment="1" applyProtection="1">
      <alignment vertical="center" shrinkToFit="1"/>
    </xf>
    <xf numFmtId="38" fontId="49" fillId="6" borderId="6" xfId="10" applyNumberFormat="1" applyFont="1" applyFill="1" applyBorder="1" applyAlignment="1" applyProtection="1">
      <alignment vertical="center" shrinkToFit="1"/>
    </xf>
    <xf numFmtId="38" fontId="33" fillId="12" borderId="25" xfId="10" applyNumberFormat="1" applyFont="1" applyFill="1" applyBorder="1" applyAlignment="1" applyProtection="1">
      <alignment vertical="center" shrinkToFit="1"/>
      <protection locked="0"/>
    </xf>
    <xf numFmtId="38" fontId="33" fillId="12" borderId="137" xfId="10" applyNumberFormat="1" applyFont="1" applyFill="1" applyBorder="1" applyAlignment="1" applyProtection="1">
      <alignment vertical="center" shrinkToFit="1"/>
      <protection locked="0"/>
    </xf>
    <xf numFmtId="38" fontId="49" fillId="6" borderId="94" xfId="10" applyNumberFormat="1" applyFont="1" applyFill="1" applyBorder="1" applyAlignment="1" applyProtection="1">
      <alignment vertical="center" shrinkToFit="1"/>
    </xf>
    <xf numFmtId="38" fontId="33" fillId="12" borderId="31" xfId="10" applyNumberFormat="1" applyFont="1" applyFill="1" applyBorder="1" applyAlignment="1" applyProtection="1">
      <alignment vertical="center" shrinkToFit="1"/>
      <protection locked="0"/>
    </xf>
    <xf numFmtId="38" fontId="49" fillId="7" borderId="96" xfId="10" applyNumberFormat="1" applyFont="1" applyFill="1" applyBorder="1" applyAlignment="1" applyProtection="1">
      <alignment vertical="center" shrinkToFit="1"/>
    </xf>
    <xf numFmtId="0" fontId="0" fillId="0" borderId="63" xfId="0" applyBorder="1" applyAlignment="1">
      <alignment horizontal="center" vertical="center" shrinkToFit="1"/>
    </xf>
    <xf numFmtId="0" fontId="0" fillId="0" borderId="31" xfId="0" applyBorder="1" applyAlignment="1">
      <alignment horizontal="center" vertical="center" shrinkToFit="1"/>
    </xf>
    <xf numFmtId="0" fontId="90" fillId="9" borderId="15" xfId="0" applyFont="1" applyFill="1" applyBorder="1" applyAlignment="1">
      <alignment horizontal="center" vertical="center"/>
    </xf>
    <xf numFmtId="0" fontId="92" fillId="0" borderId="94" xfId="0" applyFont="1" applyBorder="1" applyAlignment="1">
      <alignment vertical="center" wrapText="1"/>
    </xf>
    <xf numFmtId="0" fontId="92" fillId="0" borderId="31" xfId="0" applyFont="1" applyBorder="1" applyAlignment="1">
      <alignment horizontal="center" vertical="center" wrapText="1"/>
    </xf>
    <xf numFmtId="0" fontId="92" fillId="0" borderId="72" xfId="0" applyFont="1" applyBorder="1" applyAlignment="1">
      <alignment vertical="center"/>
    </xf>
    <xf numFmtId="0" fontId="92" fillId="0" borderId="25" xfId="0" applyFont="1" applyBorder="1" applyAlignment="1">
      <alignment vertical="center"/>
    </xf>
    <xf numFmtId="0" fontId="90" fillId="16" borderId="15" xfId="0" applyFont="1" applyFill="1" applyBorder="1" applyAlignment="1">
      <alignment horizontal="center" vertical="center"/>
    </xf>
    <xf numFmtId="0" fontId="92" fillId="0" borderId="15" xfId="0" applyFont="1" applyFill="1" applyBorder="1" applyAlignment="1">
      <alignment horizontal="left" vertical="center" wrapText="1"/>
    </xf>
    <xf numFmtId="0" fontId="0" fillId="0" borderId="0" xfId="0" applyFont="1">
      <alignment vertical="center"/>
    </xf>
    <xf numFmtId="0" fontId="109" fillId="0" borderId="15" xfId="10" applyFont="1" applyFill="1" applyBorder="1" applyAlignment="1" applyProtection="1">
      <alignment vertical="center" shrinkToFit="1"/>
      <protection locked="0"/>
    </xf>
    <xf numFmtId="190" fontId="109" fillId="2" borderId="117" xfId="10" applyNumberFormat="1" applyFont="1" applyFill="1" applyBorder="1" applyAlignment="1" applyProtection="1">
      <alignment vertical="center" shrinkToFit="1"/>
    </xf>
    <xf numFmtId="0" fontId="109" fillId="0" borderId="92" xfId="10" applyFont="1" applyFill="1" applyBorder="1" applyAlignment="1" applyProtection="1">
      <alignment vertical="center" shrinkToFit="1"/>
      <protection locked="0"/>
    </xf>
    <xf numFmtId="0" fontId="119" fillId="0" borderId="0" xfId="9" applyFont="1" applyAlignment="1" applyProtection="1">
      <alignment horizontal="right" vertical="center"/>
    </xf>
    <xf numFmtId="9" fontId="109" fillId="0" borderId="0" xfId="10" applyNumberFormat="1" applyFont="1" applyFill="1" applyBorder="1" applyAlignment="1" applyProtection="1">
      <alignment vertical="center" shrinkToFit="1"/>
    </xf>
    <xf numFmtId="9" fontId="109" fillId="2" borderId="147" xfId="10" applyNumberFormat="1" applyFont="1" applyFill="1" applyBorder="1" applyAlignment="1" applyProtection="1">
      <alignment vertical="center" shrinkToFit="1"/>
    </xf>
    <xf numFmtId="190" fontId="109" fillId="2" borderId="12" xfId="10" applyNumberFormat="1" applyFont="1" applyFill="1" applyBorder="1" applyAlignment="1" applyProtection="1">
      <alignment vertical="center" shrinkToFit="1"/>
      <protection locked="0"/>
    </xf>
    <xf numFmtId="190" fontId="109" fillId="2" borderId="13" xfId="10" applyNumberFormat="1" applyFont="1" applyFill="1" applyBorder="1" applyAlignment="1" applyProtection="1">
      <alignment vertical="center" shrinkToFit="1"/>
      <protection locked="0"/>
    </xf>
    <xf numFmtId="190" fontId="109" fillId="2" borderId="14" xfId="10" applyNumberFormat="1" applyFont="1" applyFill="1" applyBorder="1" applyAlignment="1" applyProtection="1">
      <alignment vertical="center" shrinkToFit="1"/>
      <protection locked="0"/>
    </xf>
    <xf numFmtId="190" fontId="109" fillId="0" borderId="0" xfId="10" applyNumberFormat="1" applyFont="1" applyFill="1" applyBorder="1" applyAlignment="1" applyProtection="1">
      <alignment horizontal="center" shrinkToFit="1"/>
    </xf>
    <xf numFmtId="0" fontId="9" fillId="3" borderId="0" xfId="0" applyFont="1" applyFill="1" applyBorder="1" applyAlignment="1" applyProtection="1">
      <alignment horizontal="center" vertical="center"/>
      <protection locked="0"/>
    </xf>
    <xf numFmtId="49" fontId="9" fillId="3" borderId="6" xfId="0" applyNumberFormat="1" applyFont="1" applyFill="1" applyBorder="1" applyAlignment="1" applyProtection="1">
      <alignment horizontal="center" vertical="center" shrinkToFit="1"/>
      <protection locked="0"/>
    </xf>
    <xf numFmtId="49" fontId="9" fillId="3" borderId="0" xfId="0" applyNumberFormat="1" applyFont="1" applyFill="1" applyBorder="1" applyAlignment="1" applyProtection="1">
      <alignment horizontal="center" vertical="center" shrinkToFit="1"/>
      <protection locked="0"/>
    </xf>
    <xf numFmtId="49" fontId="9" fillId="3" borderId="7" xfId="0" applyNumberFormat="1" applyFont="1" applyFill="1" applyBorder="1" applyAlignment="1" applyProtection="1">
      <alignment horizontal="center" vertical="center" shrinkToFit="1"/>
      <protection locked="0"/>
    </xf>
    <xf numFmtId="49" fontId="9" fillId="3" borderId="46" xfId="0" applyNumberFormat="1" applyFont="1" applyFill="1" applyBorder="1" applyAlignment="1" applyProtection="1">
      <alignment horizontal="center" vertical="center" shrinkToFit="1"/>
      <protection locked="0"/>
    </xf>
    <xf numFmtId="49" fontId="9" fillId="3" borderId="9" xfId="0" applyNumberFormat="1" applyFont="1" applyFill="1" applyBorder="1" applyAlignment="1" applyProtection="1">
      <alignment horizontal="center" vertical="center" shrinkToFit="1"/>
      <protection locked="0"/>
    </xf>
    <xf numFmtId="0" fontId="9" fillId="3" borderId="6" xfId="0" applyFont="1" applyFill="1" applyBorder="1" applyAlignment="1" applyProtection="1">
      <alignment horizontal="center" vertical="center"/>
      <protection locked="0"/>
    </xf>
    <xf numFmtId="0" fontId="9" fillId="0" borderId="63" xfId="0" applyFont="1" applyBorder="1" applyAlignment="1" applyProtection="1">
      <alignment horizontal="distributed" vertical="center"/>
    </xf>
    <xf numFmtId="0" fontId="9" fillId="0" borderId="15" xfId="0" applyFont="1" applyBorder="1" applyAlignment="1" applyProtection="1">
      <alignment horizontal="distributed" vertical="center"/>
    </xf>
    <xf numFmtId="0" fontId="7" fillId="3" borderId="94" xfId="0" applyFont="1" applyFill="1" applyBorder="1" applyAlignment="1" applyProtection="1">
      <alignment vertical="center" shrinkToFit="1"/>
      <protection locked="0"/>
    </xf>
    <xf numFmtId="0" fontId="7" fillId="3" borderId="43" xfId="0" applyFont="1" applyFill="1" applyBorder="1" applyAlignment="1" applyProtection="1">
      <alignment vertical="center" shrinkToFit="1"/>
      <protection locked="0"/>
    </xf>
    <xf numFmtId="0" fontId="7" fillId="3" borderId="95" xfId="0" applyFont="1" applyFill="1" applyBorder="1" applyAlignment="1" applyProtection="1">
      <alignment vertical="center" shrinkToFit="1"/>
      <protection locked="0"/>
    </xf>
    <xf numFmtId="0" fontId="9" fillId="0" borderId="40" xfId="0" applyFont="1" applyBorder="1" applyAlignment="1" applyProtection="1">
      <alignment horizontal="distributed" vertical="center"/>
    </xf>
    <xf numFmtId="0" fontId="9" fillId="0" borderId="41" xfId="0" applyFont="1" applyBorder="1" applyAlignment="1" applyProtection="1">
      <alignment horizontal="distributed" vertical="center"/>
    </xf>
    <xf numFmtId="0" fontId="7" fillId="3" borderId="41" xfId="0" applyFont="1" applyFill="1" applyBorder="1" applyAlignment="1" applyProtection="1">
      <alignment vertical="center" wrapText="1" shrinkToFit="1"/>
      <protection locked="0"/>
    </xf>
    <xf numFmtId="0" fontId="7" fillId="3" borderId="41" xfId="0" applyFont="1" applyFill="1" applyBorder="1" applyAlignment="1" applyProtection="1">
      <alignment vertical="center" shrinkToFit="1"/>
      <protection locked="0"/>
    </xf>
    <xf numFmtId="0" fontId="7" fillId="3" borderId="42" xfId="0" applyFont="1" applyFill="1" applyBorder="1" applyAlignment="1" applyProtection="1">
      <alignment vertical="center" shrinkToFit="1"/>
      <protection locked="0"/>
    </xf>
    <xf numFmtId="0" fontId="25" fillId="0" borderId="0" xfId="0" applyFont="1" applyFill="1" applyAlignment="1" applyProtection="1">
      <alignment horizontal="center" vertical="center"/>
      <protection locked="0"/>
    </xf>
    <xf numFmtId="0" fontId="7" fillId="0" borderId="1" xfId="0" applyFont="1" applyFill="1" applyBorder="1" applyAlignment="1" applyProtection="1">
      <alignment horizontal="right" vertical="center" shrinkToFit="1"/>
      <protection locked="0"/>
    </xf>
    <xf numFmtId="58" fontId="7" fillId="3" borderId="16" xfId="0" applyNumberFormat="1" applyFont="1" applyFill="1" applyBorder="1" applyAlignment="1" applyProtection="1">
      <alignment horizontal="right" vertical="center"/>
      <protection locked="0"/>
    </xf>
    <xf numFmtId="0" fontId="9" fillId="0" borderId="37" xfId="0" applyFont="1" applyBorder="1" applyAlignment="1" applyProtection="1">
      <alignment horizontal="distributed" vertical="center"/>
    </xf>
    <xf numFmtId="0" fontId="9" fillId="0" borderId="38" xfId="0" applyFont="1" applyBorder="1" applyAlignment="1" applyProtection="1">
      <alignment horizontal="distributed" vertical="center"/>
    </xf>
    <xf numFmtId="0" fontId="7" fillId="3" borderId="70" xfId="0" applyFont="1" applyFill="1" applyBorder="1" applyAlignment="1" applyProtection="1">
      <alignment vertical="center" shrinkToFit="1"/>
      <protection locked="0"/>
    </xf>
    <xf numFmtId="0" fontId="7" fillId="3" borderId="68" xfId="0" applyFont="1" applyFill="1" applyBorder="1" applyAlignment="1" applyProtection="1">
      <alignment vertical="center" shrinkToFit="1"/>
      <protection locked="0"/>
    </xf>
    <xf numFmtId="0" fontId="7" fillId="3" borderId="71" xfId="0" applyFont="1" applyFill="1" applyBorder="1" applyAlignment="1" applyProtection="1">
      <alignment vertical="center" shrinkToFit="1"/>
      <protection locked="0"/>
    </xf>
    <xf numFmtId="0" fontId="7" fillId="0" borderId="44"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45" xfId="0" applyFont="1" applyBorder="1" applyAlignment="1" applyProtection="1">
      <alignment horizontal="center" vertical="center" wrapText="1"/>
    </xf>
    <xf numFmtId="0" fontId="7" fillId="0" borderId="64"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49" xfId="0" applyFont="1" applyBorder="1" applyAlignment="1" applyProtection="1">
      <alignment horizontal="left" vertical="center" wrapText="1"/>
    </xf>
    <xf numFmtId="0" fontId="7" fillId="0" borderId="34"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32"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65" xfId="0" applyFont="1" applyBorder="1" applyAlignment="1" applyProtection="1">
      <alignment horizontal="center" vertical="center" wrapText="1"/>
    </xf>
    <xf numFmtId="0" fontId="7" fillId="0" borderId="66"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67" xfId="0" applyFont="1" applyBorder="1" applyAlignment="1" applyProtection="1">
      <alignment horizontal="center" vertical="center" wrapText="1"/>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protection locked="0"/>
    </xf>
    <xf numFmtId="0" fontId="7" fillId="4" borderId="56"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wrapText="1"/>
      <protection locked="0"/>
    </xf>
    <xf numFmtId="0" fontId="22" fillId="4" borderId="56"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wrapText="1"/>
      <protection locked="0"/>
    </xf>
    <xf numFmtId="0" fontId="7" fillId="2" borderId="60" xfId="0" applyFont="1" applyFill="1" applyBorder="1" applyAlignment="1" applyProtection="1">
      <alignment horizontal="center" vertical="center"/>
    </xf>
    <xf numFmtId="0" fontId="7" fillId="2" borderId="61" xfId="0" applyFont="1" applyFill="1" applyBorder="1" applyAlignment="1" applyProtection="1">
      <alignment horizontal="center" vertical="center"/>
    </xf>
    <xf numFmtId="0" fontId="7" fillId="2" borderId="58" xfId="0" applyFont="1" applyFill="1" applyBorder="1" applyAlignment="1" applyProtection="1">
      <alignment horizontal="center" vertical="center"/>
      <protection locked="0"/>
    </xf>
    <xf numFmtId="0" fontId="7" fillId="2" borderId="56" xfId="0" applyFont="1" applyFill="1" applyBorder="1" applyAlignment="1" applyProtection="1">
      <alignment horizontal="center" vertical="center"/>
      <protection locked="0"/>
    </xf>
    <xf numFmtId="0" fontId="22" fillId="2" borderId="56"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xf>
    <xf numFmtId="0" fontId="10" fillId="0" borderId="38" xfId="0" applyFont="1" applyBorder="1" applyAlignment="1" applyProtection="1">
      <alignment horizontal="center" vertical="center"/>
    </xf>
    <xf numFmtId="0" fontId="10" fillId="0" borderId="39" xfId="0" applyFont="1" applyBorder="1" applyAlignment="1" applyProtection="1">
      <alignment horizontal="center" vertical="center"/>
    </xf>
    <xf numFmtId="0" fontId="10" fillId="0" borderId="68" xfId="0" applyFont="1" applyBorder="1" applyAlignment="1" applyProtection="1">
      <alignment horizontal="center" vertical="center"/>
    </xf>
    <xf numFmtId="0" fontId="10" fillId="0" borderId="71" xfId="0" applyFont="1" applyBorder="1" applyAlignment="1" applyProtection="1">
      <alignment horizontal="center" vertical="center"/>
    </xf>
    <xf numFmtId="0" fontId="7" fillId="4" borderId="63"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locked="0"/>
    </xf>
    <xf numFmtId="0" fontId="7" fillId="4" borderId="89" xfId="0" applyFont="1" applyFill="1" applyBorder="1" applyAlignment="1" applyProtection="1">
      <alignment horizontal="center" vertical="center"/>
      <protection locked="0"/>
    </xf>
    <xf numFmtId="0" fontId="7" fillId="4" borderId="72" xfId="0" applyFont="1" applyFill="1" applyBorder="1" applyAlignment="1" applyProtection="1">
      <alignment horizontal="center" vertical="center"/>
      <protection locked="0"/>
    </xf>
    <xf numFmtId="0" fontId="7" fillId="4" borderId="74" xfId="0"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protection locked="0"/>
    </xf>
    <xf numFmtId="0" fontId="7" fillId="4" borderId="41" xfId="0" applyFont="1" applyFill="1" applyBorder="1" applyAlignment="1" applyProtection="1">
      <alignment horizontal="center" vertical="center"/>
      <protection locked="0"/>
    </xf>
    <xf numFmtId="0" fontId="7" fillId="4" borderId="42" xfId="0" applyFont="1" applyFill="1" applyBorder="1" applyAlignment="1" applyProtection="1">
      <alignment horizontal="center" vertical="center"/>
      <protection locked="0"/>
    </xf>
    <xf numFmtId="0" fontId="9" fillId="4" borderId="43" xfId="0" applyFont="1" applyFill="1" applyBorder="1" applyAlignment="1" applyProtection="1">
      <alignment horizontal="center" vertical="center"/>
      <protection locked="0"/>
    </xf>
    <xf numFmtId="0" fontId="9" fillId="4" borderId="17" xfId="0" applyFont="1" applyFill="1" applyBorder="1" applyAlignment="1" applyProtection="1">
      <alignment horizontal="center" vertical="center"/>
      <protection locked="0"/>
    </xf>
    <xf numFmtId="0" fontId="10" fillId="0" borderId="1"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9" fillId="4" borderId="55" xfId="0" applyFont="1" applyFill="1" applyBorder="1" applyAlignment="1" applyProtection="1">
      <alignment horizontal="center" vertical="center"/>
      <protection locked="0"/>
    </xf>
    <xf numFmtId="0" fontId="9" fillId="4" borderId="57" xfId="0" applyFont="1" applyFill="1" applyBorder="1" applyAlignment="1" applyProtection="1">
      <alignment horizontal="center" vertical="center"/>
      <protection locked="0"/>
    </xf>
    <xf numFmtId="0" fontId="10" fillId="0" borderId="56" xfId="0" applyFont="1" applyBorder="1" applyAlignment="1" applyProtection="1">
      <alignment horizontal="left" vertical="center"/>
    </xf>
    <xf numFmtId="0" fontId="10" fillId="0" borderId="93" xfId="0" applyFont="1" applyBorder="1" applyAlignment="1" applyProtection="1">
      <alignment horizontal="left" vertical="center"/>
    </xf>
    <xf numFmtId="0" fontId="10" fillId="0" borderId="1" xfId="0" applyFont="1" applyBorder="1" applyAlignment="1" applyProtection="1">
      <alignment horizontal="right" vertical="center" shrinkToFit="1"/>
    </xf>
    <xf numFmtId="0" fontId="10" fillId="3" borderId="1" xfId="0" applyFont="1" applyFill="1" applyBorder="1" applyAlignment="1" applyProtection="1">
      <alignment horizontal="center" vertical="center"/>
      <protection locked="0"/>
    </xf>
    <xf numFmtId="0" fontId="10" fillId="0" borderId="1" xfId="0" applyFont="1" applyBorder="1" applyAlignment="1" applyProtection="1">
      <alignment horizontal="left" vertical="center"/>
    </xf>
    <xf numFmtId="0" fontId="10" fillId="0" borderId="8" xfId="0" applyFont="1" applyBorder="1" applyAlignment="1" applyProtection="1">
      <alignment horizontal="left" vertical="center"/>
    </xf>
    <xf numFmtId="0" fontId="10" fillId="0" borderId="2"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0" fontId="0" fillId="0" borderId="4" xfId="0" applyFont="1" applyBorder="1" applyAlignment="1" applyProtection="1">
      <alignment vertical="center" wrapText="1"/>
    </xf>
    <xf numFmtId="0" fontId="0" fillId="0" borderId="11" xfId="0" applyFont="1" applyBorder="1" applyAlignment="1" applyProtection="1">
      <alignment vertical="center" wrapText="1"/>
    </xf>
    <xf numFmtId="0" fontId="9" fillId="4" borderId="108"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0" borderId="1" xfId="0" applyFont="1" applyBorder="1" applyAlignment="1" applyProtection="1">
      <alignment horizontal="distributed" vertical="center"/>
    </xf>
    <xf numFmtId="0" fontId="7" fillId="0" borderId="1" xfId="0" applyFont="1" applyFill="1" applyBorder="1" applyAlignment="1" applyProtection="1">
      <alignment horizontal="center" vertical="center" shrinkToFit="1"/>
      <protection locked="0"/>
    </xf>
    <xf numFmtId="0" fontId="9" fillId="0" borderId="43" xfId="0" applyFont="1" applyBorder="1" applyAlignment="1" applyProtection="1">
      <alignment horizontal="distributed" vertical="center"/>
    </xf>
    <xf numFmtId="0" fontId="7" fillId="0" borderId="43" xfId="0" applyFont="1" applyFill="1" applyBorder="1" applyAlignment="1" applyProtection="1">
      <alignment horizontal="center" vertical="center" shrinkToFit="1"/>
      <protection locked="0"/>
    </xf>
    <xf numFmtId="0" fontId="9" fillId="0" borderId="44" xfId="0" applyFont="1" applyBorder="1" applyAlignment="1" applyProtection="1">
      <alignment horizontal="center" vertical="center" wrapText="1"/>
    </xf>
    <xf numFmtId="0" fontId="9" fillId="0" borderId="34" xfId="0" applyFont="1" applyBorder="1" applyAlignment="1" applyProtection="1">
      <alignment horizontal="center" vertical="center" wrapText="1"/>
    </xf>
    <xf numFmtId="0" fontId="9" fillId="0" borderId="45" xfId="0"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49" xfId="0" applyFont="1" applyBorder="1" applyAlignment="1" applyProtection="1">
      <alignment horizontal="right" vertical="center"/>
    </xf>
    <xf numFmtId="0" fontId="9" fillId="0" borderId="34" xfId="0" applyFont="1" applyBorder="1" applyAlignment="1" applyProtection="1">
      <alignment horizontal="right" vertical="center"/>
    </xf>
    <xf numFmtId="0" fontId="9" fillId="0" borderId="51" xfId="0" applyFont="1" applyBorder="1" applyAlignment="1" applyProtection="1">
      <alignment horizontal="right" vertical="center"/>
    </xf>
    <xf numFmtId="0" fontId="9" fillId="2" borderId="50" xfId="0" applyFont="1" applyFill="1" applyBorder="1" applyAlignment="1" applyProtection="1">
      <alignment horizontal="right" vertical="center"/>
      <protection locked="0"/>
    </xf>
    <xf numFmtId="0" fontId="9" fillId="2" borderId="16" xfId="0" applyFont="1" applyFill="1" applyBorder="1" applyAlignment="1" applyProtection="1">
      <alignment horizontal="right" vertical="center"/>
      <protection locked="0"/>
    </xf>
    <xf numFmtId="0" fontId="9" fillId="2" borderId="22" xfId="0" applyFont="1" applyFill="1" applyBorder="1" applyAlignment="1" applyProtection="1">
      <alignment horizontal="right" vertical="center"/>
      <protection locked="0"/>
    </xf>
    <xf numFmtId="0" fontId="9" fillId="0" borderId="52" xfId="0" applyFont="1" applyBorder="1" applyAlignment="1" applyProtection="1">
      <alignment horizontal="center" vertical="center" wrapText="1"/>
    </xf>
    <xf numFmtId="0" fontId="9" fillId="0" borderId="53" xfId="0" applyFont="1" applyBorder="1" applyAlignment="1" applyProtection="1">
      <alignment horizontal="center" vertical="center" wrapText="1"/>
    </xf>
    <xf numFmtId="0" fontId="9" fillId="0" borderId="54" xfId="0" applyFont="1" applyBorder="1" applyAlignment="1" applyProtection="1">
      <alignment horizontal="center" vertical="center" wrapText="1"/>
    </xf>
    <xf numFmtId="0" fontId="9" fillId="0" borderId="44" xfId="0" applyFont="1" applyBorder="1" applyAlignment="1" applyProtection="1">
      <alignment horizontal="center" vertical="center"/>
    </xf>
    <xf numFmtId="0" fontId="9" fillId="0" borderId="34"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64"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49"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51" xfId="0" applyFont="1" applyBorder="1" applyAlignment="1" applyProtection="1">
      <alignment horizontal="center" vertical="center"/>
    </xf>
    <xf numFmtId="0" fontId="9" fillId="0" borderId="8" xfId="0" applyFont="1" applyBorder="1" applyAlignment="1" applyProtection="1">
      <alignment horizontal="center" vertical="center"/>
    </xf>
    <xf numFmtId="0" fontId="7" fillId="0" borderId="82"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xf>
    <xf numFmtId="0" fontId="7" fillId="0" borderId="152" xfId="0" applyFont="1" applyFill="1" applyBorder="1" applyAlignment="1" applyProtection="1">
      <alignment horizontal="center" vertical="center"/>
    </xf>
    <xf numFmtId="0" fontId="9" fillId="2" borderId="33"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xf>
    <xf numFmtId="0" fontId="9" fillId="0" borderId="83" xfId="0" applyFont="1" applyFill="1" applyBorder="1" applyAlignment="1" applyProtection="1">
      <alignment horizontal="center" vertical="center" wrapText="1"/>
    </xf>
    <xf numFmtId="49" fontId="9" fillId="3" borderId="47" xfId="0" applyNumberFormat="1" applyFont="1" applyFill="1" applyBorder="1" applyAlignment="1" applyProtection="1">
      <alignment horizontal="center" vertical="center" shrinkToFit="1"/>
      <protection locked="0"/>
    </xf>
    <xf numFmtId="49" fontId="9" fillId="3" borderId="16" xfId="0" applyNumberFormat="1" applyFont="1" applyFill="1" applyBorder="1" applyAlignment="1" applyProtection="1">
      <alignment horizontal="center" vertical="center" shrinkToFit="1"/>
      <protection locked="0"/>
    </xf>
    <xf numFmtId="49" fontId="9" fillId="3" borderId="48" xfId="0" applyNumberFormat="1" applyFont="1" applyFill="1" applyBorder="1" applyAlignment="1" applyProtection="1">
      <alignment horizontal="center" vertical="center" shrinkToFit="1"/>
      <protection locked="0"/>
    </xf>
    <xf numFmtId="49" fontId="9" fillId="3" borderId="50" xfId="0" applyNumberFormat="1" applyFont="1" applyFill="1" applyBorder="1" applyAlignment="1" applyProtection="1">
      <alignment horizontal="center" vertical="center" shrinkToFit="1"/>
      <protection locked="0"/>
    </xf>
    <xf numFmtId="49" fontId="9" fillId="3" borderId="22" xfId="0" applyNumberFormat="1" applyFont="1" applyFill="1" applyBorder="1" applyAlignment="1" applyProtection="1">
      <alignment horizontal="center" vertical="center" shrinkToFit="1"/>
      <protection locked="0"/>
    </xf>
    <xf numFmtId="0" fontId="0" fillId="0" borderId="34" xfId="0" applyFont="1" applyBorder="1" applyAlignment="1" applyProtection="1">
      <alignment vertical="center"/>
    </xf>
    <xf numFmtId="0" fontId="0" fillId="0" borderId="45" xfId="0" applyFont="1" applyBorder="1" applyAlignment="1" applyProtection="1">
      <alignment vertical="center"/>
    </xf>
    <xf numFmtId="0" fontId="9" fillId="0" borderId="46" xfId="0" applyFont="1" applyBorder="1" applyAlignment="1" applyProtection="1">
      <alignment horizontal="center" vertical="center"/>
    </xf>
    <xf numFmtId="0" fontId="9" fillId="0" borderId="0" xfId="0" applyFont="1" applyBorder="1" applyAlignment="1" applyProtection="1">
      <alignment horizontal="center" vertical="center"/>
    </xf>
    <xf numFmtId="0" fontId="0" fillId="0" borderId="0" xfId="0" applyFont="1" applyAlignment="1" applyProtection="1">
      <alignment vertical="center"/>
    </xf>
    <xf numFmtId="0" fontId="0" fillId="0" borderId="9" xfId="0" applyFont="1" applyBorder="1" applyAlignment="1" applyProtection="1">
      <alignment vertical="center"/>
    </xf>
    <xf numFmtId="0" fontId="9" fillId="3" borderId="5"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9" fillId="0" borderId="43" xfId="0" applyFont="1" applyBorder="1" applyAlignment="1" applyProtection="1">
      <alignment horizontal="left" vertical="center" wrapText="1"/>
    </xf>
    <xf numFmtId="0" fontId="0" fillId="0" borderId="43"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9" fillId="0" borderId="44" xfId="0" applyFont="1" applyBorder="1" applyAlignment="1" applyProtection="1">
      <alignment horizontal="distributed" vertical="center"/>
    </xf>
    <xf numFmtId="0" fontId="9" fillId="0" borderId="34" xfId="0" applyFont="1" applyBorder="1" applyAlignment="1" applyProtection="1">
      <alignment horizontal="distributed" vertical="center"/>
    </xf>
    <xf numFmtId="0" fontId="9" fillId="0" borderId="45" xfId="0" applyFont="1" applyBorder="1" applyAlignment="1" applyProtection="1">
      <alignment horizontal="distributed" vertical="center"/>
    </xf>
    <xf numFmtId="0" fontId="9" fillId="3" borderId="34" xfId="0" applyFont="1" applyFill="1" applyBorder="1" applyAlignment="1" applyProtection="1">
      <alignment horizontal="center" vertical="center"/>
      <protection locked="0"/>
    </xf>
    <xf numFmtId="0" fontId="9" fillId="3" borderId="45" xfId="0" applyFont="1" applyFill="1" applyBorder="1" applyAlignment="1" applyProtection="1">
      <alignment horizontal="center" vertical="center"/>
      <protection locked="0"/>
    </xf>
    <xf numFmtId="0" fontId="9" fillId="0" borderId="49" xfId="0" applyFont="1" applyBorder="1" applyAlignment="1" applyProtection="1">
      <alignment horizontal="distributed" vertical="center"/>
    </xf>
    <xf numFmtId="0" fontId="9" fillId="5" borderId="49" xfId="0" applyFont="1" applyFill="1" applyBorder="1" applyAlignment="1" applyProtection="1">
      <alignment horizontal="center" vertical="center"/>
      <protection locked="0"/>
    </xf>
    <xf numFmtId="0" fontId="9" fillId="5" borderId="34" xfId="0" applyFont="1" applyFill="1" applyBorder="1" applyAlignment="1" applyProtection="1">
      <alignment horizontal="center" vertical="center"/>
      <protection locked="0"/>
    </xf>
    <xf numFmtId="0" fontId="9" fillId="5" borderId="45" xfId="0" applyFont="1" applyFill="1" applyBorder="1" applyAlignment="1" applyProtection="1">
      <alignment horizontal="center" vertical="center"/>
      <protection locked="0"/>
    </xf>
    <xf numFmtId="58" fontId="9" fillId="3" borderId="49" xfId="0" applyNumberFormat="1" applyFont="1" applyFill="1" applyBorder="1" applyAlignment="1" applyProtection="1">
      <alignment horizontal="right" vertical="center"/>
      <protection locked="0"/>
    </xf>
    <xf numFmtId="0" fontId="9" fillId="3" borderId="34" xfId="0" applyFont="1" applyFill="1" applyBorder="1" applyAlignment="1" applyProtection="1">
      <alignment horizontal="right" vertical="center"/>
      <protection locked="0"/>
    </xf>
    <xf numFmtId="0" fontId="9" fillId="3" borderId="51" xfId="0" applyFont="1" applyFill="1" applyBorder="1" applyAlignment="1" applyProtection="1">
      <alignment horizontal="right" vertical="center"/>
      <protection locked="0"/>
    </xf>
    <xf numFmtId="0" fontId="12" fillId="0" borderId="73" xfId="0" applyFont="1" applyBorder="1" applyAlignment="1" applyProtection="1">
      <alignment vertical="center" wrapText="1"/>
    </xf>
    <xf numFmtId="0" fontId="9" fillId="0" borderId="12" xfId="0" applyFont="1" applyBorder="1" applyAlignment="1" applyProtection="1">
      <alignment horizontal="center" vertical="top"/>
    </xf>
    <xf numFmtId="0" fontId="9" fillId="0" borderId="13" xfId="0" applyFont="1" applyBorder="1" applyAlignment="1" applyProtection="1">
      <alignment horizontal="center" vertical="top"/>
    </xf>
    <xf numFmtId="0" fontId="9" fillId="0" borderId="14" xfId="0" applyFont="1" applyBorder="1" applyAlignment="1" applyProtection="1">
      <alignment horizontal="center" vertical="top"/>
    </xf>
    <xf numFmtId="0" fontId="9" fillId="0" borderId="52" xfId="0" applyFont="1" applyBorder="1" applyAlignment="1" applyProtection="1">
      <alignment horizontal="center" vertical="top"/>
    </xf>
    <xf numFmtId="0" fontId="9" fillId="0" borderId="53" xfId="0" applyFont="1" applyBorder="1" applyAlignment="1" applyProtection="1">
      <alignment horizontal="center" vertical="top"/>
    </xf>
    <xf numFmtId="0" fontId="9" fillId="0" borderId="54" xfId="0" applyFont="1" applyBorder="1" applyAlignment="1" applyProtection="1">
      <alignment horizontal="center" vertical="top"/>
    </xf>
    <xf numFmtId="0" fontId="12" fillId="0" borderId="15" xfId="0" applyFont="1" applyBorder="1" applyAlignment="1" applyProtection="1">
      <alignment horizontal="left" vertical="center" wrapText="1"/>
    </xf>
    <xf numFmtId="0" fontId="12" fillId="0" borderId="31" xfId="0" applyFont="1" applyBorder="1" applyAlignment="1" applyProtection="1">
      <alignment horizontal="left" vertical="center" wrapText="1"/>
    </xf>
    <xf numFmtId="0" fontId="12" fillId="3" borderId="80" xfId="0" applyFont="1" applyFill="1" applyBorder="1" applyAlignment="1" applyProtection="1">
      <alignment horizontal="left" vertical="center" wrapText="1"/>
      <protection locked="0"/>
    </xf>
    <xf numFmtId="0" fontId="12" fillId="3" borderId="81" xfId="0" applyFont="1" applyFill="1" applyBorder="1" applyAlignment="1" applyProtection="1">
      <alignment horizontal="left" vertical="center" wrapText="1"/>
      <protection locked="0"/>
    </xf>
    <xf numFmtId="0" fontId="12" fillId="0" borderId="15" xfId="0" applyFont="1" applyBorder="1" applyAlignment="1" applyProtection="1">
      <alignment vertical="center" wrapText="1"/>
    </xf>
    <xf numFmtId="0" fontId="12" fillId="0" borderId="41" xfId="0" applyFont="1" applyBorder="1" applyAlignment="1" applyProtection="1">
      <alignment vertical="center" wrapText="1"/>
    </xf>
    <xf numFmtId="0" fontId="12" fillId="0" borderId="17" xfId="0" applyFont="1" applyBorder="1" applyAlignment="1" applyProtection="1">
      <alignment horizontal="center" vertical="center" wrapText="1"/>
    </xf>
    <xf numFmtId="0" fontId="12" fillId="0" borderId="57" xfId="0" applyFont="1" applyBorder="1" applyAlignment="1" applyProtection="1">
      <alignment horizontal="center" vertical="center" wrapText="1"/>
    </xf>
    <xf numFmtId="0" fontId="9" fillId="0" borderId="120" xfId="0" applyFont="1" applyBorder="1" applyAlignment="1" applyProtection="1">
      <alignment vertical="center" wrapText="1"/>
    </xf>
    <xf numFmtId="0" fontId="9" fillId="0" borderId="68" xfId="0" applyFont="1" applyBorder="1" applyAlignment="1" applyProtection="1">
      <alignment vertical="center" wrapText="1"/>
    </xf>
    <xf numFmtId="0" fontId="9" fillId="0" borderId="153" xfId="0" applyFont="1" applyBorder="1" applyAlignment="1" applyProtection="1">
      <alignment vertical="center" wrapText="1"/>
    </xf>
    <xf numFmtId="0" fontId="9" fillId="3" borderId="5"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wrapText="1"/>
      <protection locked="0"/>
    </xf>
    <xf numFmtId="0" fontId="12" fillId="0" borderId="72" xfId="0" applyFont="1" applyBorder="1" applyAlignment="1" applyProtection="1">
      <alignment horizontal="center" vertical="center" wrapText="1"/>
    </xf>
    <xf numFmtId="0" fontId="12" fillId="0" borderId="80" xfId="0" applyFont="1" applyBorder="1" applyAlignment="1" applyProtection="1">
      <alignment horizontal="center" vertical="center" wrapText="1"/>
    </xf>
    <xf numFmtId="0" fontId="12" fillId="0" borderId="76" xfId="0" applyFont="1" applyBorder="1" applyAlignment="1" applyProtection="1">
      <alignment horizontal="left" vertical="center" wrapText="1"/>
    </xf>
    <xf numFmtId="0" fontId="12" fillId="0" borderId="77" xfId="0" applyFont="1" applyBorder="1" applyAlignment="1" applyProtection="1">
      <alignment horizontal="left" vertical="center" wrapText="1"/>
    </xf>
    <xf numFmtId="0" fontId="12" fillId="0" borderId="78" xfId="0" applyFont="1" applyBorder="1" applyAlignment="1" applyProtection="1">
      <alignment horizontal="left" vertical="center" wrapText="1"/>
    </xf>
    <xf numFmtId="0" fontId="7" fillId="2" borderId="94" xfId="0" applyFont="1" applyFill="1" applyBorder="1" applyAlignment="1" applyProtection="1">
      <alignment vertical="center" shrinkToFit="1"/>
    </xf>
    <xf numFmtId="0" fontId="7" fillId="2" borderId="43" xfId="0" applyFont="1" applyFill="1" applyBorder="1" applyAlignment="1" applyProtection="1">
      <alignment vertical="center" shrinkToFit="1"/>
    </xf>
    <xf numFmtId="0" fontId="7" fillId="2" borderId="95" xfId="0" applyFont="1" applyFill="1" applyBorder="1" applyAlignment="1" applyProtection="1">
      <alignment vertical="center" shrinkToFit="1"/>
    </xf>
    <xf numFmtId="0" fontId="7" fillId="2" borderId="70" xfId="0" applyFont="1" applyFill="1" applyBorder="1" applyAlignment="1" applyProtection="1">
      <alignment vertical="center" shrinkToFit="1"/>
    </xf>
    <xf numFmtId="0" fontId="7" fillId="2" borderId="68" xfId="0" applyFont="1" applyFill="1" applyBorder="1" applyAlignment="1" applyProtection="1">
      <alignment vertical="center" shrinkToFit="1"/>
    </xf>
    <xf numFmtId="0" fontId="7" fillId="2" borderId="71" xfId="0" applyFont="1" applyFill="1" applyBorder="1" applyAlignment="1" applyProtection="1">
      <alignment vertical="center" shrinkToFit="1"/>
    </xf>
    <xf numFmtId="0" fontId="7" fillId="2" borderId="0" xfId="0" applyFont="1" applyFill="1" applyBorder="1" applyAlignment="1" applyProtection="1">
      <alignment horizontal="left" vertical="center" wrapText="1" shrinkToFit="1"/>
      <protection locked="0"/>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7" fillId="0" borderId="0" xfId="0" applyFont="1" applyFill="1" applyAlignment="1" applyProtection="1">
      <alignment horizontal="center" vertical="center"/>
    </xf>
    <xf numFmtId="0" fontId="0" fillId="0" borderId="0" xfId="0" applyFont="1" applyFill="1" applyAlignment="1" applyProtection="1">
      <alignment horizontal="center" vertical="center"/>
    </xf>
    <xf numFmtId="58" fontId="7" fillId="0" borderId="0" xfId="0" applyNumberFormat="1" applyFont="1" applyFill="1" applyAlignment="1" applyProtection="1">
      <alignment horizontal="center" vertical="center"/>
    </xf>
    <xf numFmtId="38" fontId="9" fillId="4" borderId="82" xfId="6" applyFont="1" applyFill="1" applyBorder="1" applyAlignment="1" applyProtection="1">
      <alignment horizontal="center" vertical="center"/>
      <protection locked="0"/>
    </xf>
    <xf numFmtId="38" fontId="9" fillId="4" borderId="33" xfId="6" applyFont="1" applyFill="1" applyBorder="1" applyAlignment="1" applyProtection="1">
      <alignment horizontal="center" vertical="center"/>
      <protection locked="0"/>
    </xf>
    <xf numFmtId="38" fontId="9" fillId="4" borderId="83" xfId="6" applyFont="1" applyFill="1" applyBorder="1" applyAlignment="1" applyProtection="1">
      <alignment horizontal="center" vertical="center"/>
      <protection locked="0"/>
    </xf>
    <xf numFmtId="58" fontId="7" fillId="3" borderId="0" xfId="0" applyNumberFormat="1" applyFont="1" applyFill="1" applyAlignment="1" applyProtection="1">
      <alignment horizontal="center" vertical="center" shrinkToFit="1"/>
      <protection locked="0"/>
    </xf>
    <xf numFmtId="0" fontId="7" fillId="3" borderId="0" xfId="0" applyFont="1" applyFill="1" applyAlignment="1" applyProtection="1">
      <alignment horizontal="center" vertical="center" shrinkToFit="1"/>
      <protection locked="0"/>
    </xf>
    <xf numFmtId="0" fontId="56" fillId="3" borderId="47" xfId="12" applyFont="1" applyFill="1" applyBorder="1" applyAlignment="1" applyProtection="1">
      <alignment horizontal="left" vertical="top"/>
      <protection locked="0"/>
    </xf>
    <xf numFmtId="0" fontId="56" fillId="3" borderId="16" xfId="12" applyFont="1" applyFill="1" applyBorder="1" applyAlignment="1" applyProtection="1">
      <alignment horizontal="left" vertical="top"/>
      <protection locked="0"/>
    </xf>
    <xf numFmtId="0" fontId="56" fillId="3" borderId="22" xfId="12" applyFont="1" applyFill="1" applyBorder="1" applyAlignment="1" applyProtection="1">
      <alignment horizontal="left" vertical="top"/>
      <protection locked="0"/>
    </xf>
    <xf numFmtId="0" fontId="65" fillId="0" borderId="0" xfId="12" applyFont="1" applyAlignment="1" applyProtection="1">
      <alignment horizontal="center" vertical="center"/>
      <protection locked="0"/>
    </xf>
    <xf numFmtId="0" fontId="64" fillId="0" borderId="79" xfId="12" applyFont="1" applyBorder="1" applyAlignment="1" applyProtection="1">
      <alignment horizontal="center" vertical="center"/>
      <protection locked="0"/>
    </xf>
    <xf numFmtId="0" fontId="64" fillId="0" borderId="36" xfId="12" applyFont="1" applyBorder="1" applyAlignment="1" applyProtection="1">
      <alignment horizontal="center" vertical="center"/>
      <protection locked="0"/>
    </xf>
    <xf numFmtId="0" fontId="64" fillId="0" borderId="118" xfId="12" applyFont="1" applyBorder="1" applyAlignment="1" applyProtection="1">
      <alignment horizontal="center" vertical="center"/>
      <protection locked="0"/>
    </xf>
    <xf numFmtId="0" fontId="64" fillId="2" borderId="79" xfId="12" applyFont="1" applyFill="1" applyBorder="1" applyAlignment="1" applyProtection="1">
      <alignment horizontal="center" vertical="center"/>
      <protection locked="0"/>
    </xf>
    <xf numFmtId="0" fontId="64" fillId="2" borderId="36" xfId="12" applyFont="1" applyFill="1" applyBorder="1" applyAlignment="1" applyProtection="1">
      <alignment horizontal="center" vertical="center"/>
      <protection locked="0"/>
    </xf>
    <xf numFmtId="0" fontId="64" fillId="2" borderId="118" xfId="12" applyFont="1" applyFill="1" applyBorder="1" applyAlignment="1" applyProtection="1">
      <alignment horizontal="center" vertical="center"/>
      <protection locked="0"/>
    </xf>
    <xf numFmtId="0" fontId="58" fillId="0" borderId="44" xfId="12" applyFont="1" applyBorder="1" applyAlignment="1" applyProtection="1">
      <alignment horizontal="center" vertical="center"/>
      <protection locked="0"/>
    </xf>
    <xf numFmtId="0" fontId="58" fillId="0" borderId="34" xfId="12" applyFont="1" applyBorder="1" applyAlignment="1" applyProtection="1">
      <alignment horizontal="center" vertical="center"/>
      <protection locked="0"/>
    </xf>
    <xf numFmtId="0" fontId="58" fillId="0" borderId="45" xfId="12" applyFont="1" applyBorder="1" applyAlignment="1" applyProtection="1">
      <alignment horizontal="center" vertical="center"/>
      <protection locked="0"/>
    </xf>
    <xf numFmtId="0" fontId="58" fillId="0" borderId="64" xfId="12" applyFont="1" applyBorder="1" applyAlignment="1" applyProtection="1">
      <alignment horizontal="center" vertical="center"/>
      <protection locked="0"/>
    </xf>
    <xf numFmtId="0" fontId="58" fillId="0" borderId="1" xfId="12" applyFont="1" applyBorder="1" applyAlignment="1" applyProtection="1">
      <alignment horizontal="center" vertical="center"/>
      <protection locked="0"/>
    </xf>
    <xf numFmtId="0" fontId="58" fillId="0" borderId="10" xfId="12" applyFont="1" applyBorder="1" applyAlignment="1" applyProtection="1">
      <alignment horizontal="center" vertical="center"/>
      <protection locked="0"/>
    </xf>
    <xf numFmtId="0" fontId="56" fillId="0" borderId="166" xfId="12" applyFont="1" applyBorder="1" applyAlignment="1" applyProtection="1">
      <alignment horizontal="center" vertical="center" wrapText="1"/>
      <protection locked="0"/>
    </xf>
    <xf numFmtId="0" fontId="56" fillId="0" borderId="75" xfId="12" applyFont="1" applyBorder="1" applyAlignment="1" applyProtection="1">
      <alignment horizontal="center" vertical="center" wrapText="1"/>
      <protection locked="0"/>
    </xf>
    <xf numFmtId="0" fontId="56" fillId="0" borderId="94" xfId="12" applyFont="1" applyBorder="1" applyAlignment="1" applyProtection="1">
      <alignment horizontal="center" vertical="center"/>
      <protection locked="0"/>
    </xf>
    <xf numFmtId="0" fontId="56" fillId="0" borderId="43" xfId="12" applyFont="1" applyBorder="1" applyAlignment="1" applyProtection="1">
      <alignment horizontal="center" vertical="center"/>
      <protection locked="0"/>
    </xf>
    <xf numFmtId="0" fontId="56" fillId="0" borderId="17" xfId="12" applyFont="1" applyBorder="1" applyAlignment="1" applyProtection="1">
      <alignment horizontal="center" vertical="center"/>
      <protection locked="0"/>
    </xf>
    <xf numFmtId="0" fontId="56" fillId="0" borderId="187" xfId="12" applyFont="1" applyBorder="1" applyAlignment="1" applyProtection="1">
      <alignment horizontal="left" vertical="center"/>
      <protection locked="0"/>
    </xf>
    <xf numFmtId="0" fontId="56" fillId="0" borderId="186" xfId="12" applyFont="1" applyBorder="1" applyAlignment="1" applyProtection="1">
      <alignment horizontal="left" vertical="center"/>
      <protection locked="0"/>
    </xf>
    <xf numFmtId="0" fontId="56" fillId="0" borderId="96" xfId="12" applyFont="1" applyBorder="1" applyAlignment="1" applyProtection="1">
      <alignment horizontal="left" vertical="center"/>
      <protection locked="0"/>
    </xf>
    <xf numFmtId="0" fontId="56" fillId="0" borderId="17" xfId="12" applyFont="1" applyBorder="1" applyAlignment="1" applyProtection="1">
      <alignment horizontal="left" vertical="center"/>
      <protection locked="0"/>
    </xf>
    <xf numFmtId="0" fontId="56" fillId="0" borderId="108" xfId="12" applyFont="1" applyBorder="1" applyAlignment="1" applyProtection="1">
      <alignment horizontal="left" vertical="center"/>
      <protection locked="0"/>
    </xf>
    <xf numFmtId="0" fontId="56" fillId="0" borderId="4" xfId="12" applyFont="1" applyBorder="1" applyAlignment="1" applyProtection="1">
      <alignment horizontal="left" vertical="center"/>
      <protection locked="0"/>
    </xf>
    <xf numFmtId="0" fontId="56" fillId="0" borderId="64" xfId="12" applyFont="1" applyBorder="1" applyAlignment="1" applyProtection="1">
      <alignment horizontal="left" vertical="center"/>
      <protection locked="0"/>
    </xf>
    <xf numFmtId="0" fontId="56" fillId="0" borderId="1" xfId="12" applyFont="1" applyBorder="1" applyAlignment="1" applyProtection="1">
      <alignment horizontal="left" vertical="center"/>
      <protection locked="0"/>
    </xf>
    <xf numFmtId="0" fontId="56" fillId="0" borderId="46" xfId="12" applyFont="1" applyBorder="1" applyAlignment="1" applyProtection="1">
      <alignment horizontal="left" vertical="center"/>
      <protection locked="0"/>
    </xf>
    <xf numFmtId="0" fontId="56" fillId="0" borderId="0" xfId="12" applyFont="1" applyBorder="1" applyAlignment="1" applyProtection="1">
      <alignment horizontal="left" vertical="center"/>
      <protection locked="0"/>
    </xf>
    <xf numFmtId="0" fontId="56" fillId="0" borderId="136" xfId="12" applyFont="1" applyBorder="1" applyAlignment="1" applyProtection="1">
      <alignment horizontal="left" vertical="center"/>
      <protection locked="0"/>
    </xf>
    <xf numFmtId="0" fontId="56" fillId="0" borderId="130" xfId="12" applyFont="1" applyBorder="1" applyAlignment="1" applyProtection="1">
      <alignment horizontal="left" vertical="center"/>
      <protection locked="0"/>
    </xf>
    <xf numFmtId="0" fontId="56" fillId="0" borderId="2" xfId="12" applyFont="1" applyBorder="1" applyAlignment="1" applyProtection="1">
      <alignment horizontal="left" vertical="center" wrapText="1"/>
      <protection locked="0"/>
    </xf>
    <xf numFmtId="0" fontId="56" fillId="0" borderId="5" xfId="12" applyFont="1" applyBorder="1" applyAlignment="1" applyProtection="1">
      <alignment horizontal="left" vertical="center"/>
      <protection locked="0"/>
    </xf>
    <xf numFmtId="0" fontId="56" fillId="0" borderId="10" xfId="12" applyFont="1" applyBorder="1" applyAlignment="1" applyProtection="1">
      <alignment horizontal="left" vertical="center"/>
      <protection locked="0"/>
    </xf>
    <xf numFmtId="0" fontId="56" fillId="0" borderId="3" xfId="12" applyFont="1" applyBorder="1" applyAlignment="1" applyProtection="1">
      <alignment horizontal="left" vertical="center"/>
      <protection locked="0"/>
    </xf>
    <xf numFmtId="0" fontId="56" fillId="0" borderId="194" xfId="12" applyFont="1" applyBorder="1" applyAlignment="1" applyProtection="1">
      <alignment horizontal="left" vertical="center"/>
      <protection locked="0"/>
    </xf>
    <xf numFmtId="0" fontId="56" fillId="0" borderId="193" xfId="12" applyFont="1" applyBorder="1" applyAlignment="1" applyProtection="1">
      <alignment horizontal="left" vertical="center"/>
      <protection locked="0"/>
    </xf>
    <xf numFmtId="0" fontId="56" fillId="0" borderId="168" xfId="12" applyFont="1" applyBorder="1" applyAlignment="1" applyProtection="1">
      <alignment horizontal="left" vertical="center"/>
      <protection locked="0"/>
    </xf>
    <xf numFmtId="0" fontId="56" fillId="0" borderId="170" xfId="12" applyFont="1" applyBorder="1" applyAlignment="1" applyProtection="1">
      <alignment horizontal="left" vertical="center"/>
      <protection locked="0"/>
    </xf>
    <xf numFmtId="0" fontId="56" fillId="0" borderId="52" xfId="12" applyFont="1" applyBorder="1" applyAlignment="1" applyProtection="1">
      <alignment horizontal="center" vertical="center" wrapText="1"/>
      <protection locked="0"/>
    </xf>
    <xf numFmtId="0" fontId="56" fillId="0" borderId="91" xfId="12" applyFont="1" applyBorder="1" applyAlignment="1" applyProtection="1">
      <alignment horizontal="center" vertical="center" wrapText="1"/>
      <protection locked="0"/>
    </xf>
    <xf numFmtId="0" fontId="56" fillId="5" borderId="64" xfId="12" applyFont="1" applyFill="1" applyBorder="1" applyAlignment="1" applyProtection="1">
      <alignment horizontal="center" vertical="center"/>
      <protection locked="0"/>
    </xf>
    <xf numFmtId="0" fontId="56" fillId="5" borderId="1" xfId="12" applyFont="1" applyFill="1" applyBorder="1" applyAlignment="1" applyProtection="1">
      <alignment horizontal="center" vertical="center"/>
      <protection locked="0"/>
    </xf>
    <xf numFmtId="0" fontId="56" fillId="5" borderId="8" xfId="12" applyFont="1" applyFill="1" applyBorder="1" applyAlignment="1" applyProtection="1">
      <alignment horizontal="center" vertical="center"/>
      <protection locked="0"/>
    </xf>
    <xf numFmtId="182" fontId="56" fillId="0" borderId="43" xfId="12" applyNumberFormat="1" applyFont="1" applyBorder="1" applyAlignment="1" applyProtection="1">
      <alignment horizontal="center" vertical="center"/>
      <protection locked="0"/>
    </xf>
    <xf numFmtId="182" fontId="56" fillId="0" borderId="95" xfId="12" applyNumberFormat="1" applyFont="1" applyBorder="1" applyAlignment="1" applyProtection="1">
      <alignment horizontal="center" vertical="center"/>
      <protection locked="0"/>
    </xf>
    <xf numFmtId="0" fontId="58" fillId="0" borderId="44" xfId="12" applyFont="1" applyBorder="1" applyAlignment="1" applyProtection="1">
      <alignment horizontal="center" vertical="center" wrapText="1"/>
      <protection locked="0"/>
    </xf>
    <xf numFmtId="0" fontId="58" fillId="0" borderId="34" xfId="12" applyFont="1" applyBorder="1" applyAlignment="1" applyProtection="1">
      <alignment horizontal="center" vertical="center" wrapText="1"/>
      <protection locked="0"/>
    </xf>
    <xf numFmtId="0" fontId="58" fillId="0" borderId="51" xfId="12" applyFont="1" applyBorder="1" applyAlignment="1" applyProtection="1">
      <alignment horizontal="center" vertical="center" wrapText="1"/>
      <protection locked="0"/>
    </xf>
    <xf numFmtId="0" fontId="58" fillId="0" borderId="64" xfId="12" applyFont="1" applyBorder="1" applyAlignment="1" applyProtection="1">
      <alignment horizontal="center" vertical="center" wrapText="1"/>
      <protection locked="0"/>
    </xf>
    <xf numFmtId="0" fontId="58" fillId="0" borderId="1" xfId="12" applyFont="1" applyBorder="1" applyAlignment="1" applyProtection="1">
      <alignment horizontal="center" vertical="center" wrapText="1"/>
      <protection locked="0"/>
    </xf>
    <xf numFmtId="0" fontId="58" fillId="0" borderId="8" xfId="12" applyFont="1" applyBorder="1" applyAlignment="1" applyProtection="1">
      <alignment horizontal="center" vertical="center" wrapText="1"/>
      <protection locked="0"/>
    </xf>
    <xf numFmtId="182" fontId="56" fillId="0" borderId="96" xfId="12" applyNumberFormat="1" applyFont="1" applyBorder="1" applyAlignment="1" applyProtection="1">
      <alignment horizontal="center" vertical="center"/>
      <protection locked="0"/>
    </xf>
    <xf numFmtId="0" fontId="56" fillId="3" borderId="120" xfId="12" applyFont="1" applyFill="1" applyBorder="1" applyAlignment="1" applyProtection="1">
      <alignment horizontal="left" vertical="top"/>
      <protection locked="0"/>
    </xf>
    <xf numFmtId="0" fontId="56" fillId="3" borderId="68" xfId="12" applyFont="1" applyFill="1" applyBorder="1" applyAlignment="1" applyProtection="1">
      <alignment horizontal="left" vertical="top"/>
      <protection locked="0"/>
    </xf>
    <xf numFmtId="0" fontId="56" fillId="3" borderId="71" xfId="12" applyFont="1" applyFill="1" applyBorder="1" applyAlignment="1" applyProtection="1">
      <alignment horizontal="left" vertical="top"/>
      <protection locked="0"/>
    </xf>
    <xf numFmtId="0" fontId="56" fillId="0" borderId="47" xfId="12" applyFont="1" applyBorder="1" applyAlignment="1" applyProtection="1">
      <alignment horizontal="left" vertical="center"/>
      <protection locked="0"/>
    </xf>
    <xf numFmtId="0" fontId="56" fillId="0" borderId="48" xfId="12" applyFont="1" applyBorder="1" applyAlignment="1" applyProtection="1">
      <alignment horizontal="left" vertical="center"/>
      <protection locked="0"/>
    </xf>
    <xf numFmtId="0" fontId="66" fillId="0" borderId="215" xfId="12" applyFont="1" applyBorder="1" applyAlignment="1" applyProtection="1">
      <alignment horizontal="left" vertical="center"/>
      <protection locked="0"/>
    </xf>
    <xf numFmtId="0" fontId="66" fillId="0" borderId="143" xfId="12" applyFont="1" applyBorder="1" applyAlignment="1" applyProtection="1">
      <alignment horizontal="left" vertical="center"/>
      <protection locked="0"/>
    </xf>
    <xf numFmtId="0" fontId="66" fillId="0" borderId="0" xfId="12" applyFont="1" applyAlignment="1" applyProtection="1">
      <alignment horizontal="center" vertical="center"/>
      <protection locked="0"/>
    </xf>
    <xf numFmtId="0" fontId="66" fillId="2" borderId="79" xfId="12" applyFont="1" applyFill="1" applyBorder="1" applyAlignment="1" applyProtection="1">
      <alignment horizontal="center" vertical="center"/>
      <protection locked="0"/>
    </xf>
    <xf numFmtId="0" fontId="66" fillId="2" borderId="36" xfId="12" applyFont="1" applyFill="1" applyBorder="1" applyAlignment="1" applyProtection="1">
      <alignment horizontal="center" vertical="center"/>
      <protection locked="0"/>
    </xf>
    <xf numFmtId="0" fontId="66" fillId="2" borderId="118" xfId="12" applyFont="1" applyFill="1" applyBorder="1" applyAlignment="1" applyProtection="1">
      <alignment horizontal="center" vertical="center"/>
      <protection locked="0"/>
    </xf>
    <xf numFmtId="0" fontId="66" fillId="0" borderId="94" xfId="12" applyFont="1" applyBorder="1" applyAlignment="1" applyProtection="1">
      <alignment horizontal="left" vertical="center"/>
      <protection locked="0"/>
    </xf>
    <xf numFmtId="0" fontId="66" fillId="0" borderId="43" xfId="12" applyFont="1" applyBorder="1" applyAlignment="1" applyProtection="1">
      <alignment horizontal="left" vertical="center"/>
      <protection locked="0"/>
    </xf>
    <xf numFmtId="0" fontId="66" fillId="0" borderId="2" xfId="12" applyFont="1" applyBorder="1" applyAlignment="1" applyProtection="1">
      <alignment horizontal="left" vertical="center"/>
      <protection locked="0"/>
    </xf>
    <xf numFmtId="0" fontId="66" fillId="0" borderId="4" xfId="12" applyFont="1" applyBorder="1" applyAlignment="1" applyProtection="1">
      <alignment horizontal="left" vertical="center"/>
      <protection locked="0"/>
    </xf>
    <xf numFmtId="0" fontId="66" fillId="0" borderId="87" xfId="12" applyFont="1" applyBorder="1" applyAlignment="1" applyProtection="1">
      <alignment horizontal="left" vertical="center"/>
      <protection locked="0"/>
    </xf>
    <xf numFmtId="0" fontId="66" fillId="0" borderId="213" xfId="12" applyFont="1" applyBorder="1" applyAlignment="1" applyProtection="1">
      <alignment horizontal="left" vertical="center"/>
      <protection locked="0"/>
    </xf>
    <xf numFmtId="0" fontId="66" fillId="0" borderId="212" xfId="12" applyFont="1" applyBorder="1" applyAlignment="1" applyProtection="1">
      <alignment horizontal="left" vertical="center"/>
      <protection locked="0"/>
    </xf>
    <xf numFmtId="0" fontId="66" fillId="0" borderId="0" xfId="12" applyFont="1" applyBorder="1" applyAlignment="1" applyProtection="1">
      <alignment horizontal="left" vertical="top" wrapText="1"/>
      <protection locked="0"/>
    </xf>
    <xf numFmtId="0" fontId="66" fillId="0" borderId="44" xfId="12" applyFont="1" applyBorder="1" applyAlignment="1" applyProtection="1">
      <alignment horizontal="center" vertical="center"/>
      <protection locked="0"/>
    </xf>
    <xf numFmtId="0" fontId="66" fillId="0" borderId="34" xfId="12" applyFont="1" applyBorder="1" applyAlignment="1" applyProtection="1">
      <alignment horizontal="center" vertical="center"/>
      <protection locked="0"/>
    </xf>
    <xf numFmtId="0" fontId="66" fillId="0" borderId="51" xfId="12" applyFont="1" applyBorder="1" applyAlignment="1" applyProtection="1">
      <alignment horizontal="center" vertical="center"/>
      <protection locked="0"/>
    </xf>
    <xf numFmtId="0" fontId="66" fillId="0" borderId="79" xfId="12" applyFont="1" applyBorder="1" applyAlignment="1" applyProtection="1">
      <alignment horizontal="center" vertical="center" wrapText="1"/>
    </xf>
    <xf numFmtId="0" fontId="66" fillId="0" borderId="36" xfId="12" applyFont="1" applyBorder="1" applyAlignment="1" applyProtection="1">
      <alignment horizontal="center" vertical="center" wrapText="1"/>
    </xf>
    <xf numFmtId="0" fontId="66" fillId="0" borderId="118" xfId="12" applyFont="1" applyBorder="1" applyAlignment="1" applyProtection="1">
      <alignment horizontal="center" vertical="center" wrapText="1"/>
    </xf>
    <xf numFmtId="0" fontId="66" fillId="0" borderId="95" xfId="12" applyFont="1" applyBorder="1" applyAlignment="1" applyProtection="1">
      <alignment horizontal="left" vertical="center"/>
      <protection locked="0"/>
    </xf>
    <xf numFmtId="0" fontId="66" fillId="0" borderId="96" xfId="12" applyFont="1" applyBorder="1" applyAlignment="1" applyProtection="1">
      <alignment horizontal="center" vertical="center" wrapText="1"/>
    </xf>
    <xf numFmtId="0" fontId="66" fillId="0" borderId="95" xfId="12" applyFont="1" applyBorder="1" applyAlignment="1" applyProtection="1">
      <alignment horizontal="center" vertical="center" wrapText="1"/>
    </xf>
    <xf numFmtId="185" fontId="66" fillId="0" borderId="120" xfId="12" applyNumberFormat="1" applyFont="1" applyFill="1" applyBorder="1" applyAlignment="1" applyProtection="1">
      <alignment horizontal="center" vertical="center" wrapText="1"/>
    </xf>
    <xf numFmtId="185" fontId="66" fillId="0" borderId="71" xfId="12" applyNumberFormat="1" applyFont="1" applyFill="1" applyBorder="1" applyAlignment="1" applyProtection="1">
      <alignment horizontal="center" vertical="center" wrapText="1"/>
    </xf>
    <xf numFmtId="185" fontId="66" fillId="0" borderId="64" xfId="12" applyNumberFormat="1" applyFont="1" applyFill="1" applyBorder="1" applyAlignment="1" applyProtection="1">
      <alignment horizontal="center" vertical="center" wrapText="1"/>
    </xf>
    <xf numFmtId="185" fontId="66" fillId="0" borderId="8" xfId="12" applyNumberFormat="1" applyFont="1" applyFill="1" applyBorder="1" applyAlignment="1" applyProtection="1">
      <alignment horizontal="center" vertical="center" wrapText="1"/>
    </xf>
    <xf numFmtId="0" fontId="66" fillId="0" borderId="64" xfId="12" applyFont="1" applyBorder="1" applyAlignment="1" applyProtection="1">
      <alignment horizontal="center" vertical="center" wrapText="1"/>
    </xf>
    <xf numFmtId="0" fontId="66" fillId="0" borderId="8" xfId="12" applyFont="1" applyBorder="1" applyAlignment="1" applyProtection="1">
      <alignment horizontal="center" vertical="center" wrapText="1"/>
    </xf>
    <xf numFmtId="0" fontId="11" fillId="0" borderId="0" xfId="0" applyFont="1" applyFill="1" applyAlignment="1" applyProtection="1">
      <alignment horizontal="center" vertical="center"/>
      <protection locked="0"/>
    </xf>
    <xf numFmtId="58" fontId="7" fillId="3" borderId="0" xfId="0" applyNumberFormat="1" applyFont="1" applyFill="1" applyBorder="1" applyAlignment="1" applyProtection="1">
      <alignment horizontal="right" vertical="center"/>
      <protection locked="0"/>
    </xf>
    <xf numFmtId="0" fontId="7" fillId="3" borderId="0" xfId="0" applyFont="1" applyFill="1" applyBorder="1" applyAlignment="1" applyProtection="1">
      <alignment horizontal="right" vertical="center"/>
      <protection locked="0"/>
    </xf>
    <xf numFmtId="0" fontId="7" fillId="2" borderId="38" xfId="0" applyFont="1" applyFill="1" applyBorder="1" applyAlignment="1" applyProtection="1">
      <alignment vertical="center" shrinkToFit="1"/>
      <protection locked="0"/>
    </xf>
    <xf numFmtId="0" fontId="7" fillId="2" borderId="39" xfId="0" applyFont="1" applyFill="1" applyBorder="1" applyAlignment="1" applyProtection="1">
      <alignment vertical="center" shrinkToFit="1"/>
      <protection locked="0"/>
    </xf>
    <xf numFmtId="0" fontId="7" fillId="0" borderId="44" xfId="0" applyFont="1" applyBorder="1" applyAlignment="1" applyProtection="1">
      <alignment vertical="center" wrapText="1"/>
    </xf>
    <xf numFmtId="0" fontId="9" fillId="0" borderId="34" xfId="0" applyFont="1" applyBorder="1" applyAlignment="1" applyProtection="1">
      <alignment vertical="center" wrapText="1"/>
    </xf>
    <xf numFmtId="0" fontId="9" fillId="0" borderId="51" xfId="0" applyFont="1" applyBorder="1" applyAlignment="1" applyProtection="1">
      <alignment vertical="center" wrapText="1"/>
    </xf>
    <xf numFmtId="0" fontId="9" fillId="0" borderId="47" xfId="0" applyFont="1" applyBorder="1" applyAlignment="1" applyProtection="1">
      <alignment vertical="center" wrapText="1"/>
    </xf>
    <xf numFmtId="0" fontId="9" fillId="0" borderId="16" xfId="0" applyFont="1" applyBorder="1" applyAlignment="1" applyProtection="1">
      <alignment vertical="center" wrapText="1"/>
    </xf>
    <xf numFmtId="0" fontId="9" fillId="0" borderId="22" xfId="0" applyFont="1" applyBorder="1" applyAlignment="1" applyProtection="1">
      <alignment vertical="center" wrapText="1"/>
    </xf>
    <xf numFmtId="0" fontId="7" fillId="0" borderId="37" xfId="0" applyFont="1" applyBorder="1" applyAlignment="1" applyProtection="1">
      <alignment horizontal="left" vertical="center" wrapText="1"/>
    </xf>
    <xf numFmtId="0" fontId="9" fillId="0" borderId="38" xfId="0" applyFont="1" applyBorder="1" applyAlignment="1" applyProtection="1">
      <alignment horizontal="left" vertical="center" wrapText="1"/>
    </xf>
    <xf numFmtId="0" fontId="9" fillId="0" borderId="39" xfId="0" applyFont="1" applyBorder="1" applyAlignment="1" applyProtection="1">
      <alignment horizontal="left" vertical="center" wrapText="1"/>
    </xf>
    <xf numFmtId="0" fontId="7" fillId="0" borderId="136"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137" xfId="0" applyFont="1" applyBorder="1" applyAlignment="1" applyProtection="1">
      <alignment horizontal="left" vertical="center" wrapText="1"/>
    </xf>
    <xf numFmtId="0" fontId="9" fillId="0" borderId="40" xfId="0" applyFont="1" applyBorder="1" applyAlignment="1" applyProtection="1">
      <alignment horizontal="left" vertical="center" wrapText="1"/>
    </xf>
    <xf numFmtId="0" fontId="9" fillId="0" borderId="41" xfId="0" applyFont="1" applyBorder="1" applyAlignment="1" applyProtection="1">
      <alignment horizontal="left" vertical="center" wrapText="1"/>
    </xf>
    <xf numFmtId="0" fontId="9" fillId="0" borderId="42" xfId="0" applyFont="1" applyBorder="1" applyAlignment="1" applyProtection="1">
      <alignment horizontal="left" vertical="center" wrapText="1"/>
    </xf>
    <xf numFmtId="0" fontId="7" fillId="2" borderId="112" xfId="0" applyFont="1" applyFill="1" applyBorder="1" applyAlignment="1" applyProtection="1">
      <alignment horizontal="center" vertical="center"/>
      <protection locked="0"/>
    </xf>
    <xf numFmtId="0" fontId="7" fillId="2" borderId="111" xfId="0" applyFont="1" applyFill="1" applyBorder="1" applyAlignment="1" applyProtection="1">
      <alignment horizontal="center" vertical="center"/>
      <protection locked="0"/>
    </xf>
    <xf numFmtId="0" fontId="7" fillId="2" borderId="113" xfId="0" applyFont="1" applyFill="1" applyBorder="1" applyAlignment="1" applyProtection="1">
      <alignment horizontal="center" vertical="center"/>
      <protection locked="0"/>
    </xf>
    <xf numFmtId="0" fontId="7" fillId="0" borderId="44" xfId="0" applyFont="1" applyBorder="1" applyAlignment="1" applyProtection="1">
      <alignment horizontal="center" vertical="center" textRotation="255" wrapText="1" shrinkToFit="1"/>
    </xf>
    <xf numFmtId="0" fontId="7" fillId="0" borderId="45" xfId="0" applyFont="1" applyBorder="1" applyAlignment="1" applyProtection="1">
      <alignment horizontal="center" vertical="center" textRotation="255" wrapText="1" shrinkToFit="1"/>
    </xf>
    <xf numFmtId="0" fontId="7" fillId="0" borderId="46" xfId="0" applyFont="1" applyBorder="1" applyAlignment="1" applyProtection="1">
      <alignment horizontal="center" vertical="center" textRotation="255" wrapText="1" shrinkToFit="1"/>
    </xf>
    <xf numFmtId="0" fontId="7" fillId="0" borderId="9" xfId="0" applyFont="1" applyBorder="1" applyAlignment="1" applyProtection="1">
      <alignment horizontal="center" vertical="center" textRotation="255" wrapText="1" shrinkToFit="1"/>
    </xf>
    <xf numFmtId="0" fontId="7" fillId="0" borderId="64" xfId="0" applyFont="1" applyBorder="1" applyAlignment="1" applyProtection="1">
      <alignment horizontal="center" vertical="center" textRotation="255" wrapText="1" shrinkToFit="1"/>
    </xf>
    <xf numFmtId="0" fontId="7" fillId="0" borderId="10" xfId="0" applyFont="1" applyBorder="1" applyAlignment="1" applyProtection="1">
      <alignment horizontal="center" vertical="center" textRotation="255" wrapText="1" shrinkToFit="1"/>
    </xf>
    <xf numFmtId="0" fontId="7" fillId="4" borderId="97" xfId="0" applyFont="1" applyFill="1" applyBorder="1" applyAlignment="1" applyProtection="1">
      <alignment horizontal="center" vertical="center"/>
      <protection locked="0"/>
    </xf>
    <xf numFmtId="0" fontId="7" fillId="4" borderId="98" xfId="0" applyFont="1" applyFill="1" applyBorder="1" applyAlignment="1" applyProtection="1">
      <alignment horizontal="center" vertical="center"/>
      <protection locked="0"/>
    </xf>
    <xf numFmtId="0" fontId="7" fillId="4" borderId="114" xfId="0" applyFont="1" applyFill="1" applyBorder="1" applyAlignment="1" applyProtection="1">
      <alignment horizontal="center" vertical="center"/>
      <protection locked="0"/>
    </xf>
    <xf numFmtId="0" fontId="7" fillId="4" borderId="100" xfId="0" applyFont="1" applyFill="1" applyBorder="1" applyAlignment="1" applyProtection="1">
      <alignment horizontal="center" vertical="center"/>
      <protection locked="0"/>
    </xf>
    <xf numFmtId="0" fontId="7" fillId="4" borderId="101" xfId="0" applyFont="1" applyFill="1" applyBorder="1" applyAlignment="1" applyProtection="1">
      <alignment horizontal="center" vertical="center"/>
      <protection locked="0"/>
    </xf>
    <xf numFmtId="0" fontId="7" fillId="4" borderId="110" xfId="0" applyFont="1" applyFill="1" applyBorder="1" applyAlignment="1" applyProtection="1">
      <alignment horizontal="center" vertical="center"/>
      <protection locked="0"/>
    </xf>
    <xf numFmtId="0" fontId="7" fillId="0" borderId="34" xfId="0" applyFont="1" applyBorder="1" applyAlignment="1" applyProtection="1">
      <alignment vertical="center" wrapText="1"/>
    </xf>
    <xf numFmtId="0" fontId="7" fillId="0" borderId="51" xfId="0" applyFont="1" applyBorder="1" applyAlignment="1" applyProtection="1">
      <alignment vertical="center" wrapText="1"/>
    </xf>
    <xf numFmtId="0" fontId="7" fillId="0" borderId="46" xfId="0" applyFont="1" applyBorder="1" applyAlignment="1" applyProtection="1">
      <alignment vertical="center" wrapText="1"/>
    </xf>
    <xf numFmtId="0" fontId="7" fillId="0" borderId="0" xfId="0" applyFont="1" applyBorder="1" applyAlignment="1" applyProtection="1">
      <alignment vertical="center" wrapText="1"/>
    </xf>
    <xf numFmtId="0" fontId="7" fillId="0" borderId="7" xfId="0" applyFont="1" applyBorder="1" applyAlignment="1" applyProtection="1">
      <alignment vertical="center" wrapText="1"/>
    </xf>
    <xf numFmtId="0" fontId="7" fillId="0" borderId="47" xfId="0" applyFont="1" applyBorder="1" applyAlignment="1" applyProtection="1">
      <alignment vertical="center" wrapText="1"/>
    </xf>
    <xf numFmtId="0" fontId="7" fillId="0" borderId="16" xfId="0" applyFont="1" applyBorder="1" applyAlignment="1" applyProtection="1">
      <alignment vertical="center" wrapText="1"/>
    </xf>
    <xf numFmtId="0" fontId="7" fillId="0" borderId="22" xfId="0" applyFont="1" applyBorder="1" applyAlignment="1" applyProtection="1">
      <alignment vertical="center" wrapText="1"/>
    </xf>
    <xf numFmtId="0" fontId="7" fillId="4" borderId="109" xfId="0" applyFont="1" applyFill="1" applyBorder="1" applyAlignment="1" applyProtection="1">
      <alignment horizontal="center" vertical="center"/>
      <protection locked="0"/>
    </xf>
    <xf numFmtId="0" fontId="7" fillId="4" borderId="104" xfId="0" applyFont="1" applyFill="1" applyBorder="1" applyAlignment="1" applyProtection="1">
      <alignment horizontal="center" vertical="center"/>
      <protection locked="0"/>
    </xf>
    <xf numFmtId="0" fontId="7" fillId="4" borderId="156" xfId="0" applyFont="1" applyFill="1" applyBorder="1" applyAlignment="1" applyProtection="1">
      <alignment horizontal="center" vertical="center"/>
      <protection locked="0"/>
    </xf>
    <xf numFmtId="0" fontId="20" fillId="0" borderId="112"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0" fontId="7" fillId="0" borderId="176" xfId="0" applyFont="1" applyBorder="1" applyAlignment="1" applyProtection="1">
      <alignment horizontal="left" vertical="center" shrinkToFit="1"/>
    </xf>
    <xf numFmtId="0" fontId="7" fillId="4" borderId="119" xfId="0" applyFont="1" applyFill="1" applyBorder="1" applyAlignment="1" applyProtection="1">
      <alignment horizontal="center" vertical="center"/>
      <protection locked="0"/>
    </xf>
    <xf numFmtId="0" fontId="7" fillId="4" borderId="116" xfId="0" applyFont="1" applyFill="1" applyBorder="1" applyAlignment="1" applyProtection="1">
      <alignment horizontal="center" vertical="center"/>
      <protection locked="0"/>
    </xf>
    <xf numFmtId="0" fontId="7" fillId="4" borderId="157" xfId="0" applyFont="1" applyFill="1" applyBorder="1" applyAlignment="1" applyProtection="1">
      <alignment horizontal="center" vertical="center"/>
      <protection locked="0"/>
    </xf>
    <xf numFmtId="0" fontId="7" fillId="4" borderId="122" xfId="0" applyFont="1" applyFill="1" applyBorder="1" applyAlignment="1" applyProtection="1">
      <alignment horizontal="center" vertical="center"/>
      <protection locked="0"/>
    </xf>
    <xf numFmtId="0" fontId="7" fillId="4" borderId="103" xfId="0" applyFont="1" applyFill="1" applyBorder="1" applyAlignment="1" applyProtection="1">
      <alignment horizontal="center" vertical="center"/>
      <protection locked="0"/>
    </xf>
    <xf numFmtId="0" fontId="7" fillId="4" borderId="123" xfId="0" applyFont="1" applyFill="1" applyBorder="1" applyAlignment="1" applyProtection="1">
      <alignment horizontal="center" vertical="center"/>
      <protection locked="0"/>
    </xf>
    <xf numFmtId="0" fontId="7" fillId="2" borderId="100" xfId="0" applyFont="1" applyFill="1" applyBorder="1" applyAlignment="1" applyProtection="1">
      <alignment horizontal="center" vertical="center"/>
      <protection locked="0"/>
    </xf>
    <xf numFmtId="0" fontId="7" fillId="2" borderId="101" xfId="0" applyFont="1" applyFill="1" applyBorder="1" applyAlignment="1" applyProtection="1">
      <alignment horizontal="center" vertical="center"/>
      <protection locked="0"/>
    </xf>
    <xf numFmtId="0" fontId="7" fillId="2" borderId="110" xfId="0" applyFont="1" applyFill="1" applyBorder="1" applyAlignment="1" applyProtection="1">
      <alignment horizontal="center" vertical="center"/>
      <protection locked="0"/>
    </xf>
    <xf numFmtId="0" fontId="7" fillId="2" borderId="124" xfId="0" applyFont="1" applyFill="1" applyBorder="1" applyAlignment="1" applyProtection="1">
      <alignment horizontal="center" vertical="center"/>
      <protection locked="0"/>
    </xf>
    <xf numFmtId="0" fontId="7" fillId="2" borderId="106"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7" fillId="2" borderId="15" xfId="0" applyFont="1" applyFill="1" applyBorder="1" applyAlignment="1" applyProtection="1">
      <alignment vertical="center" shrinkToFit="1"/>
      <protection locked="0"/>
    </xf>
    <xf numFmtId="0" fontId="7" fillId="2" borderId="31" xfId="0" applyFont="1" applyFill="1" applyBorder="1" applyAlignment="1" applyProtection="1">
      <alignment vertical="center" shrinkToFit="1"/>
      <protection locked="0"/>
    </xf>
    <xf numFmtId="0" fontId="9" fillId="0" borderId="1" xfId="0" applyFont="1" applyFill="1" applyBorder="1" applyAlignment="1" applyProtection="1">
      <alignment horizontal="right" vertical="center" shrinkToFit="1"/>
      <protection locked="0"/>
    </xf>
    <xf numFmtId="0" fontId="7" fillId="0" borderId="115" xfId="0" applyFont="1" applyBorder="1" applyAlignment="1" applyProtection="1">
      <alignment vertical="center" wrapText="1"/>
    </xf>
    <xf numFmtId="0" fontId="9" fillId="0" borderId="92" xfId="0" applyFont="1" applyBorder="1" applyAlignment="1" applyProtection="1">
      <alignment vertical="center" wrapText="1"/>
    </xf>
    <xf numFmtId="0" fontId="9" fillId="0" borderId="92" xfId="0" applyFont="1" applyBorder="1" applyAlignment="1" applyProtection="1">
      <alignment vertical="center"/>
    </xf>
    <xf numFmtId="0" fontId="7" fillId="2" borderId="41" xfId="0" applyFont="1" applyFill="1" applyBorder="1" applyAlignment="1" applyProtection="1">
      <alignment vertical="center" wrapText="1" shrinkToFit="1"/>
      <protection locked="0"/>
    </xf>
    <xf numFmtId="0" fontId="7" fillId="2" borderId="42" xfId="0" applyFont="1" applyFill="1" applyBorder="1" applyAlignment="1" applyProtection="1">
      <alignment vertical="center" wrapText="1" shrinkToFit="1"/>
      <protection locked="0"/>
    </xf>
    <xf numFmtId="0" fontId="7" fillId="2" borderId="117" xfId="0" applyFont="1" applyFill="1" applyBorder="1" applyAlignment="1" applyProtection="1">
      <alignment horizontal="right" vertical="center"/>
      <protection locked="0"/>
    </xf>
    <xf numFmtId="0" fontId="0" fillId="2" borderId="36" xfId="0" applyFont="1" applyFill="1" applyBorder="1" applyAlignment="1" applyProtection="1">
      <alignment horizontal="right" vertical="center"/>
      <protection locked="0"/>
    </xf>
    <xf numFmtId="0" fontId="7" fillId="0" borderId="69" xfId="0" applyFont="1" applyBorder="1" applyAlignment="1" applyProtection="1">
      <alignment horizontal="center" vertical="center" wrapText="1"/>
    </xf>
    <xf numFmtId="0" fontId="9" fillId="0" borderId="38" xfId="0" applyFont="1" applyBorder="1" applyAlignment="1" applyProtection="1">
      <alignment vertical="center"/>
    </xf>
    <xf numFmtId="0" fontId="7" fillId="0" borderId="38" xfId="0" applyFont="1" applyBorder="1" applyAlignment="1" applyProtection="1">
      <alignment horizontal="center" vertical="center" wrapText="1"/>
    </xf>
    <xf numFmtId="0" fontId="7" fillId="0" borderId="44" xfId="0" applyFont="1" applyBorder="1" applyAlignment="1" applyProtection="1">
      <alignment vertical="center"/>
    </xf>
    <xf numFmtId="0" fontId="0" fillId="0" borderId="51" xfId="0" applyFont="1" applyBorder="1" applyAlignment="1" applyProtection="1">
      <alignment vertical="center"/>
    </xf>
    <xf numFmtId="0" fontId="0" fillId="0" borderId="53" xfId="0" applyFont="1" applyBorder="1" applyAlignment="1" applyProtection="1">
      <alignment vertical="center"/>
    </xf>
    <xf numFmtId="0" fontId="0" fillId="0" borderId="54" xfId="0" applyFont="1" applyBorder="1" applyAlignment="1" applyProtection="1">
      <alignment vertical="center"/>
    </xf>
    <xf numFmtId="0" fontId="10" fillId="0" borderId="34" xfId="0" applyFont="1" applyBorder="1" applyAlignment="1" applyProtection="1">
      <alignment vertical="center" wrapText="1"/>
    </xf>
    <xf numFmtId="0" fontId="0" fillId="0" borderId="34" xfId="0" applyFont="1" applyBorder="1" applyAlignment="1" applyProtection="1">
      <alignment vertical="center" wrapText="1"/>
    </xf>
    <xf numFmtId="0" fontId="0" fillId="0" borderId="16" xfId="0" applyFont="1" applyBorder="1" applyAlignment="1" applyProtection="1">
      <alignment vertical="center" wrapText="1"/>
    </xf>
    <xf numFmtId="0" fontId="9" fillId="4" borderId="44" xfId="0" applyFont="1" applyFill="1" applyBorder="1" applyAlignment="1" applyProtection="1">
      <alignment horizontal="center" vertical="center"/>
      <protection locked="0"/>
    </xf>
    <xf numFmtId="0" fontId="9" fillId="4" borderId="34" xfId="0" applyFont="1" applyFill="1" applyBorder="1" applyAlignment="1" applyProtection="1">
      <alignment horizontal="center" vertical="center"/>
      <protection locked="0"/>
    </xf>
    <xf numFmtId="0" fontId="9" fillId="4" borderId="51" xfId="0" applyFont="1" applyFill="1" applyBorder="1" applyAlignment="1" applyProtection="1">
      <alignment horizontal="center" vertical="center"/>
      <protection locked="0"/>
    </xf>
    <xf numFmtId="0" fontId="9" fillId="4" borderId="47" xfId="0" applyFont="1" applyFill="1" applyBorder="1" applyAlignment="1" applyProtection="1">
      <alignment horizontal="center" vertical="center"/>
      <protection locked="0"/>
    </xf>
    <xf numFmtId="0" fontId="9" fillId="4" borderId="16" xfId="0" applyFont="1" applyFill="1" applyBorder="1" applyAlignment="1" applyProtection="1">
      <alignment horizontal="center" vertical="center"/>
      <protection locked="0"/>
    </xf>
    <xf numFmtId="0" fontId="9" fillId="4" borderId="22" xfId="0" applyFont="1" applyFill="1" applyBorder="1" applyAlignment="1" applyProtection="1">
      <alignment horizontal="center" vertical="center"/>
      <protection locked="0"/>
    </xf>
    <xf numFmtId="0" fontId="9" fillId="0" borderId="39" xfId="0" applyFont="1" applyBorder="1" applyAlignment="1" applyProtection="1">
      <alignment vertical="center"/>
    </xf>
    <xf numFmtId="0" fontId="9" fillId="4" borderId="98" xfId="0" applyFont="1" applyFill="1" applyBorder="1" applyAlignment="1" applyProtection="1">
      <alignment horizontal="center" vertical="center"/>
      <protection locked="0"/>
    </xf>
    <xf numFmtId="0" fontId="9" fillId="4" borderId="114"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shrinkToFit="1"/>
      <protection locked="0"/>
    </xf>
    <xf numFmtId="38" fontId="7" fillId="2" borderId="2" xfId="6" applyFont="1" applyFill="1" applyBorder="1" applyAlignment="1" applyProtection="1">
      <alignment horizontal="right" vertical="center"/>
      <protection locked="0"/>
    </xf>
    <xf numFmtId="38" fontId="7" fillId="2" borderId="43" xfId="6" applyFont="1" applyFill="1" applyBorder="1" applyAlignment="1" applyProtection="1">
      <alignment horizontal="right" vertical="center"/>
      <protection locked="0"/>
    </xf>
    <xf numFmtId="0" fontId="20" fillId="0" borderId="119" xfId="0" applyFont="1" applyBorder="1" applyAlignment="1" applyProtection="1">
      <alignment horizontal="left" vertical="center" wrapText="1"/>
    </xf>
    <xf numFmtId="0" fontId="20" fillId="0" borderId="116" xfId="0" applyFont="1" applyBorder="1" applyAlignment="1" applyProtection="1">
      <alignment horizontal="left" vertical="center" wrapText="1"/>
    </xf>
    <xf numFmtId="0" fontId="20" fillId="0" borderId="121" xfId="0" applyFont="1" applyBorder="1" applyAlignment="1" applyProtection="1">
      <alignment horizontal="left" vertical="center" wrapText="1"/>
    </xf>
    <xf numFmtId="0" fontId="9" fillId="0" borderId="11"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48" xfId="0" applyFont="1" applyBorder="1" applyAlignment="1" applyProtection="1">
      <alignment horizontal="center" vertical="center"/>
    </xf>
    <xf numFmtId="38" fontId="7" fillId="2" borderId="4" xfId="6" applyFont="1" applyFill="1" applyBorder="1" applyAlignment="1" applyProtection="1">
      <alignment horizontal="right" vertical="center"/>
      <protection locked="0"/>
    </xf>
    <xf numFmtId="38" fontId="7" fillId="2" borderId="6" xfId="6" applyFont="1" applyFill="1" applyBorder="1" applyAlignment="1" applyProtection="1">
      <alignment horizontal="right" vertical="center"/>
      <protection locked="0"/>
    </xf>
    <xf numFmtId="38" fontId="7" fillId="2" borderId="0" xfId="6" applyFont="1" applyFill="1" applyBorder="1" applyAlignment="1" applyProtection="1">
      <alignment horizontal="right" vertical="center"/>
      <protection locked="0"/>
    </xf>
    <xf numFmtId="38" fontId="7" fillId="2" borderId="50" xfId="6" applyFont="1" applyFill="1" applyBorder="1" applyAlignment="1" applyProtection="1">
      <alignment horizontal="right" vertical="center"/>
      <protection locked="0"/>
    </xf>
    <xf numFmtId="38" fontId="7" fillId="2" borderId="16" xfId="6" applyFont="1" applyFill="1" applyBorder="1" applyAlignment="1" applyProtection="1">
      <alignment horizontal="right" vertical="center"/>
      <protection locked="0"/>
    </xf>
    <xf numFmtId="38" fontId="7" fillId="2" borderId="108" xfId="6" applyFont="1" applyFill="1" applyBorder="1" applyAlignment="1" applyProtection="1">
      <alignment horizontal="right" vertical="center"/>
      <protection locked="0"/>
    </xf>
    <xf numFmtId="38" fontId="7" fillId="2" borderId="46" xfId="6" applyFont="1" applyFill="1" applyBorder="1" applyAlignment="1" applyProtection="1">
      <alignment horizontal="right" vertical="center"/>
      <protection locked="0"/>
    </xf>
    <xf numFmtId="38" fontId="7" fillId="2" borderId="47" xfId="6" applyFont="1" applyFill="1" applyBorder="1" applyAlignment="1" applyProtection="1">
      <alignment horizontal="right" vertical="center"/>
      <protection locked="0"/>
    </xf>
    <xf numFmtId="0" fontId="22" fillId="2" borderId="220" xfId="0" applyFont="1" applyFill="1" applyBorder="1" applyAlignment="1" applyProtection="1">
      <alignment horizontal="center" vertical="center"/>
      <protection locked="0"/>
    </xf>
    <xf numFmtId="0" fontId="22" fillId="2" borderId="221" xfId="0" applyFont="1" applyFill="1" applyBorder="1" applyAlignment="1" applyProtection="1">
      <alignment horizontal="center" vertical="center"/>
      <protection locked="0"/>
    </xf>
    <xf numFmtId="0" fontId="7" fillId="0" borderId="94" xfId="0" applyFont="1" applyBorder="1" applyAlignment="1" applyProtection="1">
      <alignment horizontal="center" vertical="center" wrapText="1"/>
    </xf>
    <xf numFmtId="0" fontId="7" fillId="0" borderId="43"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4" borderId="112" xfId="0" applyFont="1" applyFill="1" applyBorder="1" applyAlignment="1" applyProtection="1">
      <alignment horizontal="center" vertical="center"/>
      <protection locked="0"/>
    </xf>
    <xf numFmtId="0" fontId="7" fillId="4" borderId="111" xfId="0" applyFont="1" applyFill="1" applyBorder="1" applyAlignment="1" applyProtection="1">
      <alignment horizontal="center" vertical="center"/>
      <protection locked="0"/>
    </xf>
    <xf numFmtId="0" fontId="7" fillId="4" borderId="113" xfId="0" applyFont="1" applyFill="1" applyBorder="1" applyAlignment="1" applyProtection="1">
      <alignment horizontal="center" vertical="center"/>
      <protection locked="0"/>
    </xf>
    <xf numFmtId="0" fontId="7" fillId="0" borderId="44" xfId="0" applyFont="1" applyBorder="1" applyAlignment="1" applyProtection="1">
      <alignment horizontal="center" vertical="center" textRotation="255" shrinkToFit="1"/>
    </xf>
    <xf numFmtId="0" fontId="7" fillId="0" borderId="34" xfId="0" applyFont="1" applyBorder="1" applyAlignment="1" applyProtection="1">
      <alignment horizontal="center" vertical="center" textRotation="255" shrinkToFit="1"/>
    </xf>
    <xf numFmtId="0" fontId="7" fillId="0" borderId="46" xfId="0" applyFont="1" applyBorder="1" applyAlignment="1" applyProtection="1">
      <alignment horizontal="center" vertical="center" textRotation="255" shrinkToFit="1"/>
    </xf>
    <xf numFmtId="0" fontId="7" fillId="0" borderId="0" xfId="0" applyFont="1" applyBorder="1" applyAlignment="1" applyProtection="1">
      <alignment horizontal="center" vertical="center" textRotation="255" shrinkToFit="1"/>
    </xf>
    <xf numFmtId="0" fontId="7" fillId="0" borderId="47" xfId="0" applyFont="1" applyBorder="1" applyAlignment="1" applyProtection="1">
      <alignment horizontal="center" vertical="center" textRotation="255" shrinkToFit="1"/>
    </xf>
    <xf numFmtId="0" fontId="7" fillId="0" borderId="16" xfId="0" applyFont="1" applyBorder="1" applyAlignment="1" applyProtection="1">
      <alignment horizontal="center" vertical="center" textRotation="255" shrinkToFit="1"/>
    </xf>
    <xf numFmtId="0" fontId="10" fillId="0" borderId="43" xfId="0" applyFont="1" applyFill="1" applyBorder="1" applyAlignment="1" applyProtection="1">
      <alignment horizontal="center" vertical="center" shrinkToFit="1"/>
      <protection locked="0"/>
    </xf>
    <xf numFmtId="0" fontId="7" fillId="2" borderId="117"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7" fillId="2" borderId="97"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9" fillId="2" borderId="111" xfId="0" applyFont="1" applyFill="1" applyBorder="1" applyAlignment="1" applyProtection="1">
      <alignment horizontal="center" vertical="center"/>
      <protection locked="0"/>
    </xf>
    <xf numFmtId="0" fontId="7" fillId="3" borderId="222" xfId="0" applyFont="1" applyFill="1" applyBorder="1" applyAlignment="1" applyProtection="1">
      <alignment horizontal="center" vertical="center"/>
      <protection locked="0"/>
    </xf>
    <xf numFmtId="0" fontId="0" fillId="3" borderId="222" xfId="0" applyFont="1" applyFill="1" applyBorder="1" applyAlignment="1" applyProtection="1">
      <alignment horizontal="center" vertical="center"/>
      <protection locked="0"/>
    </xf>
    <xf numFmtId="0" fontId="7" fillId="3" borderId="221" xfId="0" applyFont="1" applyFill="1" applyBorder="1" applyAlignment="1" applyProtection="1">
      <alignment horizontal="center" vertical="center"/>
      <protection locked="0"/>
    </xf>
    <xf numFmtId="0" fontId="0" fillId="3" borderId="221" xfId="0" applyFont="1" applyFill="1" applyBorder="1" applyAlignment="1" applyProtection="1">
      <alignment horizontal="center" vertical="center"/>
      <protection locked="0"/>
    </xf>
    <xf numFmtId="0" fontId="0" fillId="0" borderId="51" xfId="0" applyFont="1" applyBorder="1" applyAlignment="1" applyProtection="1">
      <alignment vertical="center" wrapText="1"/>
    </xf>
    <xf numFmtId="0" fontId="0" fillId="0" borderId="47" xfId="0" applyFont="1" applyBorder="1" applyAlignment="1" applyProtection="1">
      <alignment vertical="center" wrapText="1"/>
    </xf>
    <xf numFmtId="0" fontId="0" fillId="0" borderId="22" xfId="0" applyFont="1" applyBorder="1" applyAlignment="1" applyProtection="1">
      <alignment vertical="center" wrapText="1"/>
    </xf>
    <xf numFmtId="0" fontId="7" fillId="0" borderId="55" xfId="0" applyFont="1" applyBorder="1" applyAlignment="1" applyProtection="1">
      <alignment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0" fillId="0" borderId="34" xfId="0" applyFont="1" applyBorder="1" applyAlignment="1" applyProtection="1">
      <alignment horizontal="center" vertical="center"/>
    </xf>
    <xf numFmtId="0" fontId="9" fillId="0" borderId="58" xfId="0" applyFont="1" applyBorder="1" applyAlignment="1" applyProtection="1">
      <alignment horizontal="center" vertical="center" wrapText="1"/>
    </xf>
    <xf numFmtId="0" fontId="0" fillId="0" borderId="56" xfId="0" applyFont="1" applyBorder="1" applyAlignment="1" applyProtection="1">
      <alignment horizontal="center" vertical="center"/>
    </xf>
    <xf numFmtId="0" fontId="7" fillId="0" borderId="108" xfId="0" applyFont="1" applyBorder="1" applyAlignment="1" applyProtection="1">
      <alignment horizontal="center" vertical="center" textRotation="255" shrinkToFit="1"/>
    </xf>
    <xf numFmtId="0" fontId="7" fillId="0" borderId="4" xfId="0" applyFont="1" applyBorder="1" applyAlignment="1" applyProtection="1">
      <alignment horizontal="center" vertical="center" textRotation="255" shrinkToFit="1"/>
    </xf>
    <xf numFmtId="0" fontId="7" fillId="0" borderId="108" xfId="0" applyFont="1" applyBorder="1" applyAlignment="1" applyProtection="1">
      <alignment horizontal="center" vertical="center" textRotation="255" wrapText="1" shrinkToFit="1"/>
    </xf>
    <xf numFmtId="0" fontId="7" fillId="0" borderId="3" xfId="0" applyFont="1" applyBorder="1" applyAlignment="1" applyProtection="1">
      <alignment horizontal="center" vertical="center" textRotation="255" shrinkToFit="1"/>
    </xf>
    <xf numFmtId="0" fontId="7" fillId="0" borderId="9" xfId="0" applyFont="1" applyBorder="1" applyAlignment="1" applyProtection="1">
      <alignment horizontal="center" vertical="center" textRotation="255" shrinkToFit="1"/>
    </xf>
    <xf numFmtId="0" fontId="7" fillId="0" borderId="45" xfId="0" applyFont="1" applyBorder="1" applyAlignment="1" applyProtection="1">
      <alignment horizontal="center" vertical="center" textRotation="255" shrinkToFit="1"/>
    </xf>
    <xf numFmtId="0" fontId="7" fillId="0" borderId="48" xfId="0" applyFont="1" applyBorder="1" applyAlignment="1" applyProtection="1">
      <alignment horizontal="center" vertical="center" textRotation="255" shrinkToFit="1"/>
    </xf>
    <xf numFmtId="0" fontId="9" fillId="12" borderId="0" xfId="0" applyFont="1" applyFill="1" applyBorder="1" applyAlignment="1" applyProtection="1">
      <alignment horizontal="left" vertical="center" wrapText="1" shrinkToFit="1"/>
      <protection locked="0"/>
    </xf>
    <xf numFmtId="0" fontId="9" fillId="0" borderId="94" xfId="0" applyFont="1" applyFill="1" applyBorder="1" applyAlignment="1" applyProtection="1">
      <alignment vertical="center" wrapText="1"/>
    </xf>
    <xf numFmtId="0" fontId="9" fillId="0" borderId="43" xfId="0" applyFont="1" applyFill="1" applyBorder="1" applyAlignment="1" applyProtection="1">
      <alignment vertical="center" wrapText="1"/>
    </xf>
    <xf numFmtId="0" fontId="9" fillId="0" borderId="17" xfId="0" applyFont="1" applyFill="1" applyBorder="1" applyAlignment="1" applyProtection="1">
      <alignment vertical="center" wrapText="1"/>
    </xf>
    <xf numFmtId="0" fontId="9" fillId="0" borderId="94" xfId="0" applyFont="1" applyFill="1" applyBorder="1" applyAlignment="1" applyProtection="1">
      <alignment horizontal="left" vertical="center" wrapText="1"/>
    </xf>
    <xf numFmtId="0" fontId="9" fillId="0" borderId="43"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9" fillId="0" borderId="108" xfId="0" applyFont="1" applyFill="1" applyBorder="1" applyAlignment="1" applyProtection="1">
      <alignment horizontal="left" vertical="center" wrapText="1"/>
    </xf>
    <xf numFmtId="0" fontId="0" fillId="0" borderId="4" xfId="0" applyFont="1" applyFill="1" applyBorder="1" applyAlignment="1" applyProtection="1">
      <alignment horizontal="left" vertical="center"/>
    </xf>
    <xf numFmtId="0" fontId="0" fillId="0" borderId="11" xfId="0" applyFont="1" applyFill="1" applyBorder="1" applyAlignment="1" applyProtection="1">
      <alignment horizontal="left" vertical="center"/>
    </xf>
    <xf numFmtId="38" fontId="9" fillId="2" borderId="89" xfId="0" applyNumberFormat="1" applyFont="1" applyFill="1" applyBorder="1" applyAlignment="1" applyProtection="1">
      <alignment horizontal="right" vertical="center"/>
    </xf>
    <xf numFmtId="38" fontId="9" fillId="2" borderId="72" xfId="0" applyNumberFormat="1" applyFont="1" applyFill="1" applyBorder="1" applyAlignment="1" applyProtection="1">
      <alignment horizontal="right" vertical="center"/>
    </xf>
    <xf numFmtId="38" fontId="9" fillId="2" borderId="2" xfId="0" applyNumberFormat="1" applyFont="1" applyFill="1" applyBorder="1" applyAlignment="1" applyProtection="1">
      <alignment horizontal="right" vertical="center"/>
    </xf>
    <xf numFmtId="0" fontId="7" fillId="0" borderId="0" xfId="0" applyFont="1" applyBorder="1" applyAlignment="1" applyProtection="1">
      <alignment horizontal="distributed" vertical="center"/>
    </xf>
    <xf numFmtId="38" fontId="9" fillId="2" borderId="94" xfId="0" applyNumberFormat="1" applyFont="1" applyFill="1" applyBorder="1" applyAlignment="1" applyProtection="1">
      <alignment horizontal="right" vertical="center"/>
    </xf>
    <xf numFmtId="38" fontId="9" fillId="2" borderId="43" xfId="0" applyNumberFormat="1" applyFont="1" applyFill="1" applyBorder="1" applyAlignment="1" applyProtection="1">
      <alignment horizontal="right" vertical="center"/>
    </xf>
    <xf numFmtId="38" fontId="9" fillId="2" borderId="40" xfId="0" applyNumberFormat="1" applyFont="1" applyFill="1" applyBorder="1" applyAlignment="1" applyProtection="1">
      <alignment horizontal="right" vertical="center"/>
    </xf>
    <xf numFmtId="38" fontId="9" fillId="2" borderId="41" xfId="0" applyNumberFormat="1" applyFont="1" applyFill="1" applyBorder="1" applyAlignment="1" applyProtection="1">
      <alignment horizontal="right" vertical="center"/>
    </xf>
    <xf numFmtId="38" fontId="9" fillId="2" borderId="58" xfId="0" applyNumberFormat="1" applyFont="1" applyFill="1" applyBorder="1" applyAlignment="1" applyProtection="1">
      <alignment horizontal="right" vertical="center"/>
    </xf>
    <xf numFmtId="38" fontId="9" fillId="2" borderId="37" xfId="0" applyNumberFormat="1" applyFont="1" applyFill="1" applyBorder="1" applyAlignment="1" applyProtection="1">
      <alignment horizontal="right" vertical="center"/>
    </xf>
    <xf numFmtId="38" fontId="9" fillId="2" borderId="38" xfId="0" applyNumberFormat="1" applyFont="1" applyFill="1" applyBorder="1" applyAlignment="1" applyProtection="1">
      <alignment horizontal="right" vertical="center"/>
    </xf>
    <xf numFmtId="38" fontId="9" fillId="2" borderId="70" xfId="0" applyNumberFormat="1" applyFont="1" applyFill="1" applyBorder="1" applyAlignment="1" applyProtection="1">
      <alignment horizontal="right" vertical="center"/>
    </xf>
    <xf numFmtId="38" fontId="9" fillId="2" borderId="56" xfId="0" applyNumberFormat="1" applyFont="1" applyFill="1" applyBorder="1" applyAlignment="1" applyProtection="1">
      <alignment horizontal="right" vertical="center"/>
    </xf>
    <xf numFmtId="0" fontId="9" fillId="0" borderId="94" xfId="0" applyFont="1" applyBorder="1" applyAlignment="1" applyProtection="1">
      <alignment horizontal="left" vertical="center" shrinkToFit="1"/>
    </xf>
    <xf numFmtId="0" fontId="9" fillId="0" borderId="43" xfId="0" applyFont="1" applyBorder="1" applyAlignment="1" applyProtection="1">
      <alignment horizontal="left" vertical="center" shrinkToFit="1"/>
    </xf>
    <xf numFmtId="0" fontId="9" fillId="0" borderId="17" xfId="0" applyFont="1" applyBorder="1" applyAlignment="1" applyProtection="1">
      <alignment horizontal="left" vertical="center" shrinkToFit="1"/>
    </xf>
    <xf numFmtId="0" fontId="9" fillId="0" borderId="94" xfId="0" applyFont="1" applyBorder="1" applyAlignment="1" applyProtection="1">
      <alignment vertical="center" wrapText="1"/>
    </xf>
    <xf numFmtId="0" fontId="9" fillId="0" borderId="43" xfId="0" applyFont="1" applyBorder="1" applyAlignment="1" applyProtection="1">
      <alignment vertical="center" wrapText="1"/>
    </xf>
    <xf numFmtId="0" fontId="9" fillId="0" borderId="17" xfId="0" applyFont="1" applyBorder="1" applyAlignment="1" applyProtection="1">
      <alignment vertical="center" wrapText="1"/>
    </xf>
    <xf numFmtId="0" fontId="9" fillId="0" borderId="108" xfId="0" applyFont="1" applyBorder="1" applyAlignment="1" applyProtection="1">
      <alignment vertical="center" wrapText="1"/>
    </xf>
    <xf numFmtId="0" fontId="9" fillId="0" borderId="4" xfId="0" applyFont="1" applyBorder="1" applyAlignment="1" applyProtection="1">
      <alignment vertical="center" wrapText="1"/>
    </xf>
    <xf numFmtId="0" fontId="9" fillId="0" borderId="3" xfId="0" applyFont="1" applyBorder="1" applyAlignment="1" applyProtection="1">
      <alignment vertical="center" wrapText="1"/>
    </xf>
    <xf numFmtId="0" fontId="10" fillId="0" borderId="0" xfId="0" applyFont="1" applyFill="1" applyBorder="1" applyAlignment="1" applyProtection="1">
      <alignment vertical="top" wrapText="1"/>
    </xf>
    <xf numFmtId="0" fontId="10" fillId="0" borderId="34" xfId="0" applyFont="1" applyFill="1" applyBorder="1" applyAlignment="1" applyProtection="1">
      <alignment vertical="top" wrapText="1"/>
    </xf>
    <xf numFmtId="0" fontId="11" fillId="3" borderId="0" xfId="0" applyFont="1" applyFill="1" applyAlignment="1" applyProtection="1">
      <alignment horizontal="center" vertical="center"/>
      <protection locked="0"/>
    </xf>
    <xf numFmtId="0" fontId="9" fillId="0" borderId="58" xfId="0" applyFont="1" applyFill="1" applyBorder="1" applyAlignment="1" applyProtection="1">
      <alignment horizontal="center" vertical="center"/>
      <protection locked="0"/>
    </xf>
    <xf numFmtId="0" fontId="9" fillId="0" borderId="56" xfId="0" applyFont="1" applyFill="1" applyBorder="1" applyAlignment="1" applyProtection="1">
      <alignment horizontal="center" vertical="center"/>
      <protection locked="0"/>
    </xf>
    <xf numFmtId="0" fontId="9" fillId="0" borderId="93" xfId="0" applyFont="1" applyFill="1" applyBorder="1" applyAlignment="1" applyProtection="1">
      <alignment horizontal="center" vertical="center"/>
      <protection locked="0"/>
    </xf>
    <xf numFmtId="38" fontId="9" fillId="2" borderId="5" xfId="6" applyNumberFormat="1" applyFont="1" applyFill="1" applyBorder="1" applyAlignment="1" applyProtection="1">
      <alignment horizontal="right" vertical="center"/>
    </xf>
    <xf numFmtId="38" fontId="0" fillId="2" borderId="1" xfId="6" applyNumberFormat="1" applyFont="1" applyFill="1" applyBorder="1" applyAlignment="1" applyProtection="1">
      <alignment horizontal="right" vertical="center"/>
    </xf>
    <xf numFmtId="38" fontId="0" fillId="2" borderId="68" xfId="6" applyNumberFormat="1" applyFont="1" applyFill="1" applyBorder="1" applyAlignment="1" applyProtection="1">
      <alignment horizontal="right" vertical="center"/>
    </xf>
    <xf numFmtId="0" fontId="9" fillId="0" borderId="34" xfId="0" applyFont="1" applyBorder="1" applyAlignment="1" applyProtection="1">
      <alignment horizontal="left" vertical="center"/>
    </xf>
    <xf numFmtId="55" fontId="9" fillId="13" borderId="49" xfId="0" applyNumberFormat="1" applyFont="1" applyFill="1" applyBorder="1" applyAlignment="1" applyProtection="1">
      <alignment horizontal="center" vertical="center"/>
      <protection locked="0"/>
    </xf>
    <xf numFmtId="55" fontId="9" fillId="13" borderId="34" xfId="0" applyNumberFormat="1" applyFont="1" applyFill="1" applyBorder="1" applyAlignment="1" applyProtection="1">
      <alignment horizontal="center" vertical="center"/>
      <protection locked="0"/>
    </xf>
    <xf numFmtId="55" fontId="9" fillId="13" borderId="51" xfId="0" applyNumberFormat="1" applyFont="1" applyFill="1" applyBorder="1" applyAlignment="1" applyProtection="1">
      <alignment horizontal="center" vertical="center"/>
      <protection locked="0"/>
    </xf>
    <xf numFmtId="0" fontId="9" fillId="0" borderId="56" xfId="0" applyFont="1" applyBorder="1" applyProtection="1">
      <alignment vertical="center"/>
    </xf>
    <xf numFmtId="0" fontId="9" fillId="0" borderId="57" xfId="0" applyFont="1" applyBorder="1" applyProtection="1">
      <alignment vertical="center"/>
    </xf>
    <xf numFmtId="180" fontId="9" fillId="13" borderId="94" xfId="0" applyNumberFormat="1" applyFont="1" applyFill="1" applyBorder="1" applyAlignment="1" applyProtection="1">
      <alignment vertical="center"/>
      <protection locked="0"/>
    </xf>
    <xf numFmtId="180" fontId="9" fillId="13" borderId="43" xfId="0" applyNumberFormat="1" applyFont="1" applyFill="1" applyBorder="1" applyAlignment="1" applyProtection="1">
      <alignment vertical="center"/>
      <protection locked="0"/>
    </xf>
    <xf numFmtId="0" fontId="9" fillId="0" borderId="44" xfId="0" applyFont="1" applyBorder="1" applyAlignment="1" applyProtection="1">
      <alignment vertical="center"/>
    </xf>
    <xf numFmtId="0" fontId="9" fillId="0" borderId="34" xfId="0" applyFont="1" applyBorder="1" applyAlignment="1" applyProtection="1">
      <alignment vertical="center"/>
    </xf>
    <xf numFmtId="0" fontId="9" fillId="0" borderId="45" xfId="0" applyFont="1" applyBorder="1" applyAlignment="1" applyProtection="1">
      <alignment vertical="center"/>
    </xf>
    <xf numFmtId="0" fontId="9" fillId="0" borderId="55" xfId="0" applyFont="1" applyBorder="1" applyAlignment="1" applyProtection="1">
      <alignment vertical="center"/>
    </xf>
    <xf numFmtId="0" fontId="9" fillId="0" borderId="56" xfId="0" applyFont="1" applyBorder="1" applyAlignment="1" applyProtection="1">
      <alignment vertical="center"/>
    </xf>
    <xf numFmtId="0" fontId="9" fillId="0" borderId="57" xfId="0" applyFont="1" applyBorder="1" applyAlignment="1" applyProtection="1">
      <alignment vertical="center"/>
    </xf>
    <xf numFmtId="190" fontId="7" fillId="0" borderId="49" xfId="6" applyNumberFormat="1" applyFont="1" applyBorder="1" applyAlignment="1" applyProtection="1">
      <alignment vertical="center"/>
      <protection locked="0"/>
    </xf>
    <xf numFmtId="190" fontId="7" fillId="0" borderId="51" xfId="6" applyNumberFormat="1" applyFont="1" applyBorder="1" applyAlignment="1" applyProtection="1">
      <alignment vertical="center"/>
      <protection locked="0"/>
    </xf>
    <xf numFmtId="189" fontId="7" fillId="0" borderId="58" xfId="6" applyNumberFormat="1" applyFont="1" applyBorder="1" applyAlignment="1" applyProtection="1">
      <alignment vertical="center"/>
      <protection locked="0"/>
    </xf>
    <xf numFmtId="189" fontId="7" fillId="0" borderId="93" xfId="6" applyNumberFormat="1" applyFont="1" applyBorder="1" applyAlignment="1" applyProtection="1">
      <alignment vertical="center"/>
      <protection locked="0"/>
    </xf>
    <xf numFmtId="0" fontId="9" fillId="0" borderId="56" xfId="0" applyFont="1" applyFill="1" applyBorder="1" applyAlignment="1" applyProtection="1">
      <alignment vertical="center" wrapText="1"/>
    </xf>
    <xf numFmtId="0" fontId="9" fillId="0" borderId="93" xfId="0" applyFont="1" applyFill="1" applyBorder="1" applyAlignment="1" applyProtection="1">
      <alignment vertical="center" wrapText="1"/>
    </xf>
    <xf numFmtId="0" fontId="9" fillId="0" borderId="2" xfId="0" applyFont="1" applyFill="1" applyBorder="1" applyAlignment="1" applyProtection="1">
      <alignment vertical="center"/>
    </xf>
    <xf numFmtId="0" fontId="9" fillId="0" borderId="4" xfId="0" applyFont="1" applyFill="1" applyBorder="1" applyAlignment="1" applyProtection="1">
      <alignment vertical="center"/>
    </xf>
    <xf numFmtId="0" fontId="9" fillId="0" borderId="3" xfId="0" applyFont="1" applyFill="1" applyBorder="1" applyAlignment="1" applyProtection="1">
      <alignment vertical="center"/>
    </xf>
    <xf numFmtId="0" fontId="9" fillId="0" borderId="94" xfId="0" applyFont="1" applyFill="1" applyBorder="1" applyAlignment="1" applyProtection="1">
      <alignment vertical="center"/>
    </xf>
    <xf numFmtId="0" fontId="9" fillId="0" borderId="43" xfId="0" applyFont="1" applyFill="1" applyBorder="1" applyAlignment="1" applyProtection="1">
      <alignment vertical="center"/>
    </xf>
    <xf numFmtId="0" fontId="9" fillId="0" borderId="17" xfId="0" applyFont="1" applyFill="1" applyBorder="1" applyAlignment="1" applyProtection="1">
      <alignment vertical="center"/>
    </xf>
    <xf numFmtId="0" fontId="10" fillId="0" borderId="0" xfId="0" applyFont="1" applyBorder="1" applyAlignment="1" applyProtection="1">
      <alignment vertical="top"/>
    </xf>
    <xf numFmtId="0" fontId="9" fillId="0" borderId="44" xfId="0" applyFont="1" applyFill="1" applyBorder="1" applyAlignment="1" applyProtection="1">
      <alignment vertical="center" wrapText="1"/>
    </xf>
    <xf numFmtId="0" fontId="9" fillId="0" borderId="34" xfId="0" applyFont="1" applyFill="1" applyBorder="1" applyAlignment="1" applyProtection="1">
      <alignment vertical="center" wrapText="1"/>
    </xf>
    <xf numFmtId="0" fontId="9" fillId="0" borderId="45" xfId="0" applyFont="1" applyFill="1" applyBorder="1" applyAlignment="1" applyProtection="1">
      <alignment vertical="center" wrapText="1"/>
    </xf>
    <xf numFmtId="38" fontId="9" fillId="2" borderId="68" xfId="0" applyNumberFormat="1" applyFont="1" applyFill="1" applyBorder="1" applyAlignment="1" applyProtection="1">
      <alignment horizontal="right" vertical="center"/>
    </xf>
    <xf numFmtId="38" fontId="9" fillId="2" borderId="149" xfId="0" applyNumberFormat="1" applyFont="1" applyFill="1" applyBorder="1" applyAlignment="1" applyProtection="1">
      <alignment horizontal="right" vertical="center"/>
    </xf>
    <xf numFmtId="38" fontId="9" fillId="2" borderId="150" xfId="0" applyNumberFormat="1" applyFont="1" applyFill="1" applyBorder="1" applyAlignment="1" applyProtection="1">
      <alignment horizontal="right" vertical="center"/>
    </xf>
    <xf numFmtId="0" fontId="9" fillId="0" borderId="68" xfId="0" applyFont="1" applyFill="1" applyBorder="1" applyAlignment="1" applyProtection="1">
      <alignment vertical="center" wrapText="1"/>
    </xf>
    <xf numFmtId="0" fontId="9" fillId="0" borderId="71" xfId="0" applyFont="1" applyFill="1" applyBorder="1" applyAlignment="1" applyProtection="1">
      <alignment vertical="center" wrapText="1"/>
    </xf>
    <xf numFmtId="0" fontId="9" fillId="0" borderId="95" xfId="0" applyFont="1" applyFill="1" applyBorder="1" applyAlignment="1" applyProtection="1">
      <alignment vertical="center"/>
    </xf>
    <xf numFmtId="0" fontId="9" fillId="0" borderId="58" xfId="0" applyFont="1" applyFill="1" applyBorder="1" applyAlignment="1" applyProtection="1">
      <alignment vertical="center"/>
    </xf>
    <xf numFmtId="0" fontId="9" fillId="0" borderId="56" xfId="0" applyFont="1" applyFill="1" applyBorder="1" applyAlignment="1" applyProtection="1">
      <alignment vertical="center"/>
    </xf>
    <xf numFmtId="0" fontId="9" fillId="0" borderId="93" xfId="0" applyFont="1" applyFill="1" applyBorder="1" applyAlignment="1" applyProtection="1">
      <alignment vertical="center"/>
    </xf>
    <xf numFmtId="0" fontId="54" fillId="0" borderId="0" xfId="0" applyFont="1" applyFill="1" applyBorder="1" applyAlignment="1" applyProtection="1">
      <alignment horizontal="left" vertical="top" wrapText="1"/>
    </xf>
    <xf numFmtId="0" fontId="55" fillId="0" borderId="0" xfId="0" applyFont="1" applyBorder="1" applyAlignment="1" applyProtection="1">
      <alignment horizontal="left" vertical="top" wrapText="1"/>
    </xf>
    <xf numFmtId="38" fontId="9" fillId="2" borderId="115" xfId="0" applyNumberFormat="1" applyFont="1" applyFill="1" applyBorder="1" applyAlignment="1" applyProtection="1">
      <alignment horizontal="right" vertical="center"/>
    </xf>
    <xf numFmtId="38" fontId="9" fillId="2" borderId="92" xfId="0" applyNumberFormat="1" applyFont="1" applyFill="1" applyBorder="1" applyAlignment="1" applyProtection="1">
      <alignment horizontal="right" vertical="center"/>
    </xf>
    <xf numFmtId="38" fontId="9" fillId="2" borderId="49" xfId="0" applyNumberFormat="1" applyFont="1" applyFill="1" applyBorder="1" applyAlignment="1" applyProtection="1">
      <alignment horizontal="right" vertical="center"/>
    </xf>
    <xf numFmtId="0" fontId="9" fillId="0" borderId="44" xfId="0" applyFont="1" applyFill="1" applyBorder="1" applyAlignment="1" applyProtection="1">
      <alignment horizontal="left" vertical="center" wrapText="1"/>
    </xf>
    <xf numFmtId="0" fontId="0" fillId="0" borderId="34" xfId="0" applyFont="1" applyFill="1" applyBorder="1" applyAlignment="1" applyProtection="1">
      <alignment horizontal="left" vertical="center"/>
    </xf>
    <xf numFmtId="0" fontId="0" fillId="0" borderId="51" xfId="0" applyFont="1" applyFill="1" applyBorder="1" applyAlignment="1" applyProtection="1">
      <alignment horizontal="left" vertical="center"/>
    </xf>
    <xf numFmtId="0" fontId="36" fillId="0" borderId="0" xfId="9" applyFont="1" applyAlignment="1" applyProtection="1">
      <alignment horizontal="left" vertical="top"/>
    </xf>
    <xf numFmtId="0" fontId="36" fillId="0" borderId="0" xfId="9" applyFont="1" applyFill="1" applyAlignment="1" applyProtection="1">
      <alignment horizontal="left" vertical="top" wrapText="1"/>
    </xf>
    <xf numFmtId="0" fontId="46" fillId="0" borderId="0" xfId="10" applyFont="1" applyBorder="1" applyAlignment="1" applyProtection="1">
      <alignment horizontal="left" vertical="top" wrapText="1" shrinkToFit="1"/>
    </xf>
    <xf numFmtId="0" fontId="46" fillId="0" borderId="0" xfId="10" applyFont="1" applyBorder="1" applyAlignment="1" applyProtection="1">
      <alignment horizontal="left" vertical="top" shrinkToFit="1"/>
    </xf>
    <xf numFmtId="38" fontId="49" fillId="2" borderId="52" xfId="10" applyNumberFormat="1" applyFont="1" applyFill="1" applyBorder="1" applyAlignment="1" applyProtection="1">
      <alignment horizontal="right" vertical="center" shrinkToFit="1"/>
    </xf>
    <xf numFmtId="38" fontId="49" fillId="2" borderId="54" xfId="10" applyNumberFormat="1" applyFont="1" applyFill="1" applyBorder="1" applyAlignment="1" applyProtection="1">
      <alignment horizontal="right" vertical="center" shrinkToFit="1"/>
    </xf>
    <xf numFmtId="179" fontId="46" fillId="5" borderId="46" xfId="10" applyNumberFormat="1" applyFont="1" applyFill="1" applyBorder="1" applyAlignment="1" applyProtection="1">
      <alignment horizontal="left" vertical="center" wrapText="1" shrinkToFit="1"/>
    </xf>
    <xf numFmtId="179" fontId="46" fillId="5" borderId="0" xfId="10" applyNumberFormat="1" applyFont="1" applyFill="1" applyBorder="1" applyAlignment="1" applyProtection="1">
      <alignment horizontal="left" vertical="center" wrapText="1" shrinkToFit="1"/>
    </xf>
    <xf numFmtId="0" fontId="46" fillId="0" borderId="0" xfId="10" applyFont="1" applyFill="1" applyBorder="1" applyAlignment="1" applyProtection="1">
      <alignment horizontal="left" vertical="top" shrinkToFit="1"/>
    </xf>
    <xf numFmtId="0" fontId="36" fillId="0" borderId="0" xfId="9" applyFont="1" applyAlignment="1" applyProtection="1">
      <alignment horizontal="left" vertical="top" wrapText="1"/>
    </xf>
    <xf numFmtId="0" fontId="33" fillId="0" borderId="80" xfId="10" applyFont="1" applyFill="1" applyBorder="1" applyAlignment="1" applyProtection="1">
      <alignment vertical="center" shrinkToFit="1"/>
      <protection locked="0"/>
    </xf>
    <xf numFmtId="179" fontId="49" fillId="5" borderId="4" xfId="10" applyNumberFormat="1" applyFont="1" applyFill="1" applyBorder="1" applyAlignment="1" applyProtection="1">
      <alignment horizontal="center" vertical="center" shrinkToFit="1"/>
      <protection locked="0"/>
    </xf>
    <xf numFmtId="179" fontId="49" fillId="5" borderId="11" xfId="10" applyNumberFormat="1" applyFont="1" applyFill="1" applyBorder="1" applyAlignment="1" applyProtection="1">
      <alignment horizontal="center" vertical="center" shrinkToFit="1"/>
      <protection locked="0"/>
    </xf>
    <xf numFmtId="0" fontId="33" fillId="0" borderId="117" xfId="10" applyFont="1" applyFill="1" applyBorder="1" applyAlignment="1" applyProtection="1">
      <alignment horizontal="center" vertical="center" shrinkToFit="1"/>
    </xf>
    <xf numFmtId="0" fontId="33" fillId="0" borderId="36" xfId="10" applyFont="1" applyFill="1" applyBorder="1" applyAlignment="1" applyProtection="1">
      <alignment horizontal="center" vertical="center" shrinkToFit="1"/>
    </xf>
    <xf numFmtId="0" fontId="33" fillId="0" borderId="118" xfId="10" applyFont="1" applyFill="1" applyBorder="1" applyAlignment="1" applyProtection="1">
      <alignment horizontal="center" vertical="center" shrinkToFit="1"/>
    </xf>
    <xf numFmtId="179" fontId="46" fillId="5" borderId="79" xfId="10" applyNumberFormat="1" applyFont="1" applyFill="1" applyBorder="1" applyAlignment="1" applyProtection="1">
      <alignment vertical="center" shrinkToFit="1"/>
    </xf>
    <xf numFmtId="179" fontId="46" fillId="5" borderId="36" xfId="10" applyNumberFormat="1" applyFont="1" applyFill="1" applyBorder="1" applyAlignment="1" applyProtection="1">
      <alignment vertical="center" shrinkToFit="1"/>
    </xf>
    <xf numFmtId="179" fontId="46" fillId="5" borderId="118" xfId="10" applyNumberFormat="1" applyFont="1" applyFill="1" applyBorder="1" applyAlignment="1" applyProtection="1">
      <alignment vertical="center" shrinkToFit="1"/>
    </xf>
    <xf numFmtId="0" fontId="46" fillId="0" borderId="34" xfId="10" applyFont="1" applyBorder="1" applyAlignment="1" applyProtection="1">
      <alignment horizontal="left" vertical="top" wrapText="1" shrinkToFit="1"/>
    </xf>
    <xf numFmtId="0" fontId="46" fillId="0" borderId="34" xfId="10" applyFont="1" applyBorder="1" applyAlignment="1" applyProtection="1">
      <alignment horizontal="left" vertical="top" shrinkToFit="1"/>
    </xf>
    <xf numFmtId="179" fontId="46" fillId="5" borderId="44" xfId="10" applyNumberFormat="1" applyFont="1" applyFill="1" applyBorder="1" applyAlignment="1" applyProtection="1">
      <alignment horizontal="left" vertical="center" wrapText="1" shrinkToFit="1"/>
    </xf>
    <xf numFmtId="179" fontId="46" fillId="5" borderId="34" xfId="10" applyNumberFormat="1" applyFont="1" applyFill="1" applyBorder="1" applyAlignment="1" applyProtection="1">
      <alignment horizontal="left" vertical="center" wrapText="1" shrinkToFit="1"/>
    </xf>
    <xf numFmtId="0" fontId="33" fillId="0" borderId="15" xfId="10" applyFont="1" applyFill="1" applyBorder="1" applyAlignment="1" applyProtection="1">
      <alignment vertical="center" shrinkToFit="1"/>
      <protection locked="0"/>
    </xf>
    <xf numFmtId="179" fontId="49" fillId="5" borderId="43" xfId="10" applyNumberFormat="1" applyFont="1" applyFill="1" applyBorder="1" applyAlignment="1" applyProtection="1">
      <alignment horizontal="center" vertical="center" shrinkToFit="1"/>
      <protection locked="0"/>
    </xf>
    <xf numFmtId="179" fontId="49" fillId="5" borderId="95" xfId="10" applyNumberFormat="1" applyFont="1" applyFill="1" applyBorder="1" applyAlignment="1" applyProtection="1">
      <alignment horizontal="center" vertical="center" shrinkToFit="1"/>
      <protection locked="0"/>
    </xf>
    <xf numFmtId="0" fontId="33" fillId="0" borderId="94" xfId="10" applyFont="1" applyFill="1" applyBorder="1" applyAlignment="1" applyProtection="1">
      <alignment vertical="center" shrinkToFit="1"/>
      <protection locked="0"/>
    </xf>
    <xf numFmtId="0" fontId="33" fillId="0" borderId="43" xfId="10" applyFont="1" applyFill="1" applyBorder="1" applyAlignment="1" applyProtection="1">
      <alignment vertical="center" shrinkToFit="1"/>
      <protection locked="0"/>
    </xf>
    <xf numFmtId="0" fontId="33" fillId="0" borderId="17" xfId="10" applyFont="1" applyFill="1" applyBorder="1" applyAlignment="1" applyProtection="1">
      <alignment vertical="center" shrinkToFit="1"/>
      <protection locked="0"/>
    </xf>
    <xf numFmtId="179" fontId="49" fillId="5" borderId="43" xfId="10" applyNumberFormat="1" applyFont="1" applyFill="1" applyBorder="1" applyAlignment="1" applyProtection="1">
      <alignment horizontal="center" vertical="center" wrapText="1" shrinkToFit="1"/>
      <protection locked="0"/>
    </xf>
    <xf numFmtId="179" fontId="49" fillId="0" borderId="43" xfId="10" applyNumberFormat="1" applyFont="1" applyFill="1" applyBorder="1" applyAlignment="1" applyProtection="1">
      <alignment horizontal="center" vertical="center" shrinkToFit="1"/>
      <protection locked="0"/>
    </xf>
    <xf numFmtId="179" fontId="49" fillId="0" borderId="95" xfId="10" applyNumberFormat="1" applyFont="1" applyFill="1" applyBorder="1" applyAlignment="1" applyProtection="1">
      <alignment horizontal="center" vertical="center" shrinkToFit="1"/>
      <protection locked="0"/>
    </xf>
    <xf numFmtId="179" fontId="33" fillId="0" borderId="43" xfId="10" applyNumberFormat="1" applyFont="1" applyFill="1" applyBorder="1" applyAlignment="1" applyProtection="1">
      <alignment horizontal="left" vertical="center" shrinkToFit="1"/>
      <protection locked="0"/>
    </xf>
    <xf numFmtId="179" fontId="33" fillId="0" borderId="95" xfId="10" applyNumberFormat="1" applyFont="1" applyFill="1" applyBorder="1" applyAlignment="1" applyProtection="1">
      <alignment horizontal="left" vertical="center" shrinkToFit="1"/>
      <protection locked="0"/>
    </xf>
    <xf numFmtId="0" fontId="86" fillId="0" borderId="120" xfId="10" applyFont="1" applyBorder="1" applyAlignment="1" applyProtection="1">
      <alignment horizontal="center" vertical="center"/>
    </xf>
    <xf numFmtId="0" fontId="86" fillId="0" borderId="68" xfId="10" applyFont="1" applyBorder="1" applyAlignment="1" applyProtection="1">
      <alignment horizontal="center" vertical="center"/>
    </xf>
    <xf numFmtId="0" fontId="86" fillId="0" borderId="69" xfId="10" applyFont="1" applyBorder="1" applyAlignment="1" applyProtection="1">
      <alignment horizontal="center" vertical="center"/>
    </xf>
    <xf numFmtId="0" fontId="22" fillId="0" borderId="92" xfId="10" applyFont="1" applyBorder="1" applyAlignment="1" applyProtection="1">
      <alignment horizontal="center" vertical="center" wrapText="1"/>
    </xf>
    <xf numFmtId="0" fontId="22" fillId="0" borderId="25" xfId="10" applyFont="1" applyBorder="1" applyAlignment="1" applyProtection="1">
      <alignment horizontal="center" vertical="center" wrapText="1"/>
    </xf>
    <xf numFmtId="0" fontId="22" fillId="0" borderId="80" xfId="10" applyFont="1" applyBorder="1" applyAlignment="1" applyProtection="1">
      <alignment horizontal="center" vertical="center" wrapText="1"/>
    </xf>
    <xf numFmtId="0" fontId="33" fillId="0" borderId="38" xfId="10" applyFont="1" applyFill="1" applyBorder="1" applyAlignment="1" applyProtection="1">
      <alignment vertical="center" shrinkToFit="1"/>
      <protection locked="0"/>
    </xf>
    <xf numFmtId="179" fontId="33" fillId="0" borderId="68" xfId="10" applyNumberFormat="1" applyFont="1" applyFill="1" applyBorder="1" applyAlignment="1" applyProtection="1">
      <alignment horizontal="left" vertical="center" shrinkToFit="1"/>
      <protection locked="0"/>
    </xf>
    <xf numFmtId="179" fontId="33" fillId="0" borderId="71" xfId="10" applyNumberFormat="1" applyFont="1" applyFill="1" applyBorder="1" applyAlignment="1" applyProtection="1">
      <alignment horizontal="left" vertical="center" shrinkToFit="1"/>
      <protection locked="0"/>
    </xf>
    <xf numFmtId="0" fontId="33" fillId="0" borderId="64" xfId="11" applyFont="1" applyBorder="1" applyAlignment="1" applyProtection="1">
      <alignment horizontal="center" vertical="center" shrinkToFit="1"/>
    </xf>
    <xf numFmtId="0" fontId="33" fillId="0" borderId="1" xfId="11" applyFont="1" applyBorder="1" applyAlignment="1" applyProtection="1">
      <alignment horizontal="center" vertical="center" shrinkToFit="1"/>
    </xf>
    <xf numFmtId="0" fontId="33" fillId="0" borderId="10" xfId="11" applyFont="1" applyBorder="1" applyAlignment="1" applyProtection="1">
      <alignment horizontal="center" vertical="center" shrinkToFit="1"/>
    </xf>
    <xf numFmtId="0" fontId="33" fillId="0" borderId="25" xfId="11" applyFont="1" applyBorder="1" applyAlignment="1" applyProtection="1">
      <alignment horizontal="center" vertical="center" wrapText="1" shrinkToFit="1"/>
    </xf>
    <xf numFmtId="0" fontId="33" fillId="0" borderId="80" xfId="11" applyFont="1" applyBorder="1" applyAlignment="1" applyProtection="1">
      <alignment horizontal="center" vertical="center" wrapText="1" shrinkToFit="1"/>
    </xf>
    <xf numFmtId="0" fontId="33" fillId="2" borderId="7" xfId="11" applyFont="1" applyFill="1" applyBorder="1" applyAlignment="1" applyProtection="1">
      <alignment horizontal="center" vertical="center" wrapText="1" shrinkToFit="1"/>
    </xf>
    <xf numFmtId="0" fontId="33" fillId="2" borderId="22" xfId="11" applyFont="1" applyFill="1" applyBorder="1" applyAlignment="1" applyProtection="1">
      <alignment horizontal="center" vertical="center" wrapText="1" shrinkToFit="1"/>
    </xf>
    <xf numFmtId="0" fontId="33" fillId="0" borderId="1" xfId="10" applyFont="1" applyBorder="1" applyAlignment="1" applyProtection="1">
      <alignment horizontal="center" vertical="center"/>
    </xf>
    <xf numFmtId="0" fontId="33" fillId="0" borderId="10" xfId="10" applyFont="1" applyBorder="1" applyAlignment="1" applyProtection="1">
      <alignment horizontal="center" vertical="center"/>
    </xf>
    <xf numFmtId="0" fontId="33" fillId="2" borderId="0" xfId="11" applyFont="1" applyFill="1" applyBorder="1" applyAlignment="1" applyProtection="1">
      <alignment horizontal="center" vertical="center" wrapText="1" shrinkToFit="1"/>
    </xf>
    <xf numFmtId="0" fontId="33" fillId="2" borderId="16" xfId="11" applyFont="1" applyFill="1" applyBorder="1" applyAlignment="1" applyProtection="1">
      <alignment horizontal="center" vertical="center" wrapText="1" shrinkToFit="1"/>
    </xf>
    <xf numFmtId="0" fontId="22" fillId="0" borderId="166" xfId="10" applyFont="1" applyBorder="1" applyAlignment="1" applyProtection="1">
      <alignment horizontal="center" vertical="center" wrapText="1"/>
    </xf>
    <xf numFmtId="0" fontId="22" fillId="0" borderId="137" xfId="10" applyFont="1" applyBorder="1" applyAlignment="1" applyProtection="1">
      <alignment horizontal="center" vertical="center" wrapText="1"/>
    </xf>
    <xf numFmtId="0" fontId="22" fillId="0" borderId="81" xfId="10" applyFont="1" applyBorder="1" applyAlignment="1" applyProtection="1">
      <alignment horizontal="center" vertical="center" wrapText="1"/>
    </xf>
    <xf numFmtId="0" fontId="33" fillId="0" borderId="44" xfId="10" applyFont="1" applyBorder="1" applyAlignment="1" applyProtection="1">
      <alignment horizontal="center" vertical="center" wrapText="1" shrinkToFit="1"/>
    </xf>
    <xf numFmtId="0" fontId="33" fillId="0" borderId="34" xfId="10" applyFont="1" applyBorder="1" applyAlignment="1" applyProtection="1">
      <alignment horizontal="center" vertical="center" wrapText="1" shrinkToFit="1"/>
    </xf>
    <xf numFmtId="0" fontId="33" fillId="0" borderId="51" xfId="10" applyFont="1" applyBorder="1" applyAlignment="1" applyProtection="1">
      <alignment horizontal="center" vertical="center" wrapText="1" shrinkToFit="1"/>
    </xf>
    <xf numFmtId="0" fontId="33" fillId="0" borderId="46" xfId="10" applyFont="1" applyBorder="1" applyAlignment="1" applyProtection="1">
      <alignment horizontal="center" vertical="center" wrapText="1" shrinkToFit="1"/>
    </xf>
    <xf numFmtId="0" fontId="33" fillId="0" borderId="0" xfId="10" applyFont="1" applyBorder="1" applyAlignment="1" applyProtection="1">
      <alignment horizontal="center" vertical="center" wrapText="1" shrinkToFit="1"/>
    </xf>
    <xf numFmtId="0" fontId="33" fillId="0" borderId="7" xfId="10" applyFont="1" applyBorder="1" applyAlignment="1" applyProtection="1">
      <alignment horizontal="center" vertical="center" wrapText="1" shrinkToFit="1"/>
    </xf>
    <xf numFmtId="0" fontId="33" fillId="0" borderId="47" xfId="10" applyFont="1" applyBorder="1" applyAlignment="1" applyProtection="1">
      <alignment horizontal="center" vertical="center" wrapText="1" shrinkToFit="1"/>
    </xf>
    <xf numFmtId="0" fontId="33" fillId="0" borderId="16" xfId="10" applyFont="1" applyBorder="1" applyAlignment="1" applyProtection="1">
      <alignment horizontal="center" vertical="center" wrapText="1" shrinkToFit="1"/>
    </xf>
    <xf numFmtId="0" fontId="33" fillId="0" borderId="22" xfId="10" applyFont="1" applyBorder="1" applyAlignment="1" applyProtection="1">
      <alignment horizontal="center" vertical="center" wrapText="1" shrinkToFit="1"/>
    </xf>
    <xf numFmtId="0" fontId="49" fillId="2" borderId="52" xfId="10" applyFont="1" applyFill="1" applyBorder="1" applyAlignment="1" applyProtection="1">
      <alignment horizontal="center" vertical="center" wrapText="1" shrinkToFit="1"/>
    </xf>
    <xf numFmtId="0" fontId="49" fillId="2" borderId="53" xfId="10" applyFont="1" applyFill="1" applyBorder="1" applyAlignment="1" applyProtection="1">
      <alignment horizontal="center" vertical="center" wrapText="1" shrinkToFit="1"/>
    </xf>
    <xf numFmtId="0" fontId="49" fillId="2" borderId="54" xfId="10" applyFont="1" applyFill="1" applyBorder="1" applyAlignment="1" applyProtection="1">
      <alignment horizontal="center" vertical="center" wrapText="1" shrinkToFit="1"/>
    </xf>
    <xf numFmtId="0" fontId="86" fillId="0" borderId="134" xfId="9" applyFont="1" applyBorder="1" applyAlignment="1" applyProtection="1">
      <alignment horizontal="center" vertical="center" wrapText="1"/>
    </xf>
    <xf numFmtId="0" fontId="86" fillId="0" borderId="147" xfId="9" applyFont="1" applyBorder="1" applyAlignment="1" applyProtection="1">
      <alignment horizontal="center" vertical="center" wrapText="1"/>
    </xf>
    <xf numFmtId="3" fontId="46" fillId="0" borderId="134" xfId="10" applyNumberFormat="1" applyFont="1" applyFill="1" applyBorder="1" applyAlignment="1" applyProtection="1">
      <alignment vertical="center"/>
      <protection locked="0"/>
    </xf>
    <xf numFmtId="3" fontId="46" fillId="0" borderId="147" xfId="10" applyNumberFormat="1" applyFont="1" applyFill="1" applyBorder="1" applyAlignment="1" applyProtection="1">
      <alignment vertical="center"/>
      <protection locked="0"/>
    </xf>
    <xf numFmtId="0" fontId="46" fillId="0" borderId="44" xfId="10" applyFont="1" applyBorder="1" applyAlignment="1" applyProtection="1">
      <alignment horizontal="center" vertical="center"/>
    </xf>
    <xf numFmtId="0" fontId="46" fillId="0" borderId="46" xfId="10" applyFont="1" applyBorder="1" applyAlignment="1" applyProtection="1">
      <alignment horizontal="center" vertical="center"/>
    </xf>
    <xf numFmtId="0" fontId="46" fillId="0" borderId="47" xfId="10" applyFont="1" applyBorder="1" applyAlignment="1" applyProtection="1">
      <alignment horizontal="center" vertical="center"/>
    </xf>
    <xf numFmtId="0" fontId="35" fillId="0" borderId="44" xfId="9" applyFont="1" applyBorder="1" applyAlignment="1" applyProtection="1">
      <alignment horizontal="center" vertical="center"/>
    </xf>
    <xf numFmtId="0" fontId="35" fillId="0" borderId="34" xfId="9" applyFont="1" applyBorder="1" applyAlignment="1" applyProtection="1">
      <alignment horizontal="center" vertical="center"/>
    </xf>
    <xf numFmtId="0" fontId="35" fillId="0" borderId="51" xfId="9" applyFont="1" applyBorder="1" applyAlignment="1" applyProtection="1">
      <alignment horizontal="center" vertical="center"/>
    </xf>
    <xf numFmtId="0" fontId="35" fillId="0" borderId="46" xfId="9" applyFont="1" applyBorder="1" applyAlignment="1" applyProtection="1">
      <alignment horizontal="center" vertical="center"/>
    </xf>
    <xf numFmtId="0" fontId="35" fillId="0" borderId="0" xfId="9" applyFont="1" applyBorder="1" applyAlignment="1" applyProtection="1">
      <alignment horizontal="center" vertical="center"/>
    </xf>
    <xf numFmtId="0" fontId="35" fillId="0" borderId="7" xfId="9" applyFont="1" applyBorder="1" applyAlignment="1" applyProtection="1">
      <alignment horizontal="center" vertical="center"/>
    </xf>
    <xf numFmtId="0" fontId="35" fillId="0" borderId="47" xfId="9" applyFont="1" applyBorder="1" applyAlignment="1" applyProtection="1">
      <alignment horizontal="center" vertical="center"/>
    </xf>
    <xf numFmtId="0" fontId="35" fillId="0" borderId="16" xfId="9" applyFont="1" applyBorder="1" applyAlignment="1" applyProtection="1">
      <alignment horizontal="center" vertical="center"/>
    </xf>
    <xf numFmtId="0" fontId="35" fillId="0" borderId="22" xfId="9" applyFont="1" applyBorder="1" applyAlignment="1" applyProtection="1">
      <alignment horizontal="center" vertical="center"/>
    </xf>
    <xf numFmtId="0" fontId="33" fillId="0" borderId="115" xfId="10" applyFont="1" applyBorder="1" applyAlignment="1" applyProtection="1">
      <alignment horizontal="center" vertical="center"/>
    </xf>
    <xf numFmtId="0" fontId="33" fillId="0" borderId="136" xfId="10" applyFont="1" applyBorder="1" applyAlignment="1" applyProtection="1">
      <alignment horizontal="center" vertical="center"/>
    </xf>
    <xf numFmtId="0" fontId="33" fillId="0" borderId="167" xfId="10" applyFont="1" applyBorder="1" applyAlignment="1" applyProtection="1">
      <alignment horizontal="center" vertical="center"/>
    </xf>
    <xf numFmtId="0" fontId="33" fillId="0" borderId="49" xfId="10" applyFont="1" applyBorder="1" applyAlignment="1" applyProtection="1">
      <alignment horizontal="center" vertical="center" wrapText="1"/>
    </xf>
    <xf numFmtId="0" fontId="33" fillId="0" borderId="34" xfId="10" applyFont="1" applyBorder="1" applyAlignment="1" applyProtection="1">
      <alignment horizontal="center" vertical="center" wrapText="1"/>
    </xf>
    <xf numFmtId="0" fontId="33" fillId="0" borderId="45" xfId="10" applyFont="1" applyBorder="1" applyAlignment="1" applyProtection="1">
      <alignment horizontal="center" vertical="center" wrapText="1"/>
    </xf>
    <xf numFmtId="0" fontId="33" fillId="0" borderId="6" xfId="10" applyFont="1" applyBorder="1" applyAlignment="1" applyProtection="1">
      <alignment horizontal="center" vertical="center" wrapText="1"/>
    </xf>
    <xf numFmtId="0" fontId="33" fillId="0" borderId="0" xfId="10" applyFont="1" applyBorder="1" applyAlignment="1" applyProtection="1">
      <alignment horizontal="center" vertical="center" wrapText="1"/>
    </xf>
    <xf numFmtId="0" fontId="33" fillId="0" borderId="9" xfId="10" applyFont="1" applyBorder="1" applyAlignment="1" applyProtection="1">
      <alignment horizontal="center" vertical="center" wrapText="1"/>
    </xf>
    <xf numFmtId="0" fontId="33" fillId="0" borderId="50" xfId="10" applyFont="1" applyBorder="1" applyAlignment="1" applyProtection="1">
      <alignment horizontal="center" vertical="center" wrapText="1"/>
    </xf>
    <xf numFmtId="0" fontId="33" fillId="0" borderId="16" xfId="10" applyFont="1" applyBorder="1" applyAlignment="1" applyProtection="1">
      <alignment horizontal="center" vertical="center" wrapText="1"/>
    </xf>
    <xf numFmtId="0" fontId="33" fillId="0" borderId="48" xfId="10" applyFont="1" applyBorder="1" applyAlignment="1" applyProtection="1">
      <alignment horizontal="center" vertical="center" wrapText="1"/>
    </xf>
    <xf numFmtId="0" fontId="33" fillId="0" borderId="92" xfId="10" applyFont="1" applyBorder="1" applyAlignment="1" applyProtection="1">
      <alignment horizontal="center" vertical="center" wrapText="1"/>
    </xf>
    <xf numFmtId="0" fontId="33" fillId="0" borderId="25" xfId="10" applyFont="1" applyBorder="1" applyAlignment="1" applyProtection="1">
      <alignment horizontal="center" vertical="center" wrapText="1"/>
    </xf>
    <xf numFmtId="0" fontId="33" fillId="0" borderId="80" xfId="10" applyFont="1" applyBorder="1" applyAlignment="1" applyProtection="1">
      <alignment horizontal="center" vertical="center" wrapText="1"/>
    </xf>
    <xf numFmtId="0" fontId="33" fillId="0" borderId="166" xfId="10" applyFont="1" applyBorder="1" applyAlignment="1" applyProtection="1">
      <alignment horizontal="center" vertical="center" wrapText="1"/>
    </xf>
    <xf numFmtId="0" fontId="33" fillId="0" borderId="137" xfId="10" applyFont="1" applyBorder="1" applyAlignment="1" applyProtection="1">
      <alignment horizontal="center" vertical="center" wrapText="1"/>
    </xf>
    <xf numFmtId="0" fontId="33" fillId="0" borderId="81" xfId="10" applyFont="1" applyBorder="1" applyAlignment="1" applyProtection="1">
      <alignment horizontal="center" vertical="center" wrapText="1"/>
    </xf>
    <xf numFmtId="0" fontId="47" fillId="0" borderId="0" xfId="10" applyFont="1" applyBorder="1" applyAlignment="1" applyProtection="1">
      <alignment vertical="center"/>
    </xf>
    <xf numFmtId="0" fontId="46" fillId="0" borderId="120" xfId="10" applyFont="1" applyBorder="1" applyAlignment="1" applyProtection="1">
      <alignment horizontal="center" vertical="center"/>
    </xf>
    <xf numFmtId="0" fontId="46" fillId="0" borderId="68" xfId="10" applyFont="1" applyBorder="1" applyAlignment="1" applyProtection="1">
      <alignment horizontal="center" vertical="center"/>
    </xf>
    <xf numFmtId="0" fontId="46" fillId="0" borderId="71" xfId="10" applyFont="1" applyBorder="1" applyAlignment="1" applyProtection="1">
      <alignment horizontal="center" vertical="center"/>
    </xf>
    <xf numFmtId="0" fontId="7" fillId="0" borderId="49" xfId="0" applyFont="1" applyBorder="1" applyAlignment="1" applyProtection="1">
      <alignment horizontal="center" vertical="center" wrapText="1"/>
    </xf>
    <xf numFmtId="0" fontId="7" fillId="0" borderId="51" xfId="0" applyFont="1" applyBorder="1" applyAlignment="1" applyProtection="1">
      <alignment horizontal="center" vertical="center" wrapText="1"/>
    </xf>
    <xf numFmtId="0" fontId="10" fillId="0" borderId="92" xfId="0" applyFont="1" applyBorder="1" applyAlignment="1" applyProtection="1">
      <alignment horizontal="center" vertical="center" wrapText="1"/>
    </xf>
    <xf numFmtId="0" fontId="10" fillId="0" borderId="80" xfId="0" applyFont="1" applyBorder="1" applyAlignment="1" applyProtection="1">
      <alignment horizontal="center" vertical="center"/>
    </xf>
    <xf numFmtId="0" fontId="7" fillId="0" borderId="79"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0" borderId="118"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56" xfId="0" applyFont="1" applyBorder="1" applyAlignment="1" applyProtection="1">
      <alignment horizontal="center" vertical="center"/>
    </xf>
    <xf numFmtId="0" fontId="7" fillId="0" borderId="57" xfId="0" applyFont="1" applyBorder="1" applyAlignment="1" applyProtection="1">
      <alignment horizontal="center" vertical="center"/>
    </xf>
    <xf numFmtId="0" fontId="7" fillId="0" borderId="0" xfId="0" applyFont="1" applyAlignment="1" applyProtection="1">
      <alignment vertical="top"/>
    </xf>
    <xf numFmtId="0" fontId="7" fillId="0" borderId="34" xfId="0" applyFont="1" applyBorder="1" applyAlignment="1" applyProtection="1">
      <alignment vertical="top" wrapText="1"/>
    </xf>
    <xf numFmtId="0" fontId="7" fillId="0" borderId="0" xfId="0" applyFont="1" applyBorder="1" applyAlignment="1" applyProtection="1">
      <alignment vertical="top" wrapText="1"/>
    </xf>
    <xf numFmtId="0" fontId="0" fillId="0" borderId="0" xfId="0" applyFont="1" applyAlignment="1" applyProtection="1">
      <alignment horizontal="center" vertical="center"/>
    </xf>
    <xf numFmtId="0" fontId="7" fillId="0" borderId="115" xfId="0" applyFont="1" applyBorder="1" applyAlignment="1" applyProtection="1">
      <alignment horizontal="center" vertical="center"/>
    </xf>
    <xf numFmtId="0" fontId="7" fillId="0" borderId="167" xfId="0" applyFont="1" applyBorder="1" applyAlignment="1" applyProtection="1">
      <alignment horizontal="center" vertical="center"/>
    </xf>
    <xf numFmtId="0" fontId="7" fillId="0" borderId="92" xfId="0" applyFont="1" applyBorder="1" applyAlignment="1" applyProtection="1">
      <alignment horizontal="center" vertical="center"/>
    </xf>
    <xf numFmtId="0" fontId="7" fillId="0" borderId="80" xfId="0" applyFont="1" applyBorder="1" applyAlignment="1" applyProtection="1">
      <alignment horizontal="center" vertical="center"/>
    </xf>
    <xf numFmtId="0" fontId="9" fillId="0" borderId="58" xfId="0" applyFont="1" applyFill="1" applyBorder="1" applyAlignment="1" applyProtection="1">
      <alignment horizontal="left" vertical="center" wrapText="1"/>
    </xf>
    <xf numFmtId="0" fontId="9" fillId="0" borderId="56" xfId="0" applyFont="1" applyFill="1" applyBorder="1" applyAlignment="1" applyProtection="1">
      <alignment horizontal="left" vertical="center" wrapText="1"/>
    </xf>
    <xf numFmtId="0" fontId="9" fillId="0" borderId="93" xfId="0" applyFont="1" applyFill="1" applyBorder="1" applyAlignment="1" applyProtection="1">
      <alignment horizontal="left" vertical="center" wrapText="1"/>
    </xf>
    <xf numFmtId="0" fontId="9" fillId="0" borderId="68" xfId="0" applyFont="1" applyFill="1" applyBorder="1" applyAlignment="1" applyProtection="1">
      <alignment horizontal="left" vertical="center" wrapText="1"/>
    </xf>
    <xf numFmtId="0" fontId="9" fillId="0" borderId="71" xfId="0" applyFont="1" applyFill="1" applyBorder="1" applyAlignment="1" applyProtection="1">
      <alignment horizontal="left" vertical="center" wrapText="1"/>
    </xf>
    <xf numFmtId="38" fontId="9" fillId="2" borderId="2" xfId="6" applyFont="1" applyFill="1" applyBorder="1" applyAlignment="1" applyProtection="1">
      <alignment horizontal="right" vertical="center"/>
    </xf>
    <xf numFmtId="38" fontId="9" fillId="2" borderId="4" xfId="6" applyFont="1" applyFill="1" applyBorder="1" applyAlignment="1" applyProtection="1">
      <alignment horizontal="right" vertical="center"/>
    </xf>
    <xf numFmtId="0" fontId="9" fillId="0" borderId="90" xfId="0" applyFont="1" applyBorder="1" applyAlignment="1" applyProtection="1">
      <alignment horizontal="center" vertical="center"/>
    </xf>
    <xf numFmtId="0" fontId="9" fillId="0" borderId="91" xfId="0" applyFont="1" applyBorder="1" applyAlignment="1" applyProtection="1">
      <alignment horizontal="center" vertical="center"/>
    </xf>
    <xf numFmtId="0" fontId="9" fillId="0" borderId="68" xfId="0" applyFont="1" applyBorder="1" applyAlignment="1" applyProtection="1">
      <alignment horizontal="center" vertical="center"/>
    </xf>
    <xf numFmtId="0" fontId="9" fillId="0" borderId="34" xfId="0" applyFont="1" applyFill="1" applyBorder="1" applyAlignment="1" applyProtection="1">
      <alignment horizontal="left" vertical="center" wrapText="1"/>
    </xf>
    <xf numFmtId="0" fontId="9" fillId="0" borderId="45" xfId="0" applyFont="1" applyFill="1" applyBorder="1" applyAlignment="1" applyProtection="1">
      <alignment horizontal="left" vertical="center" wrapText="1"/>
    </xf>
    <xf numFmtId="0" fontId="9" fillId="3" borderId="117"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7" fillId="2" borderId="5" xfId="0" applyFont="1" applyFill="1" applyBorder="1" applyAlignment="1" applyProtection="1">
      <alignment vertical="center" shrinkToFit="1"/>
    </xf>
    <xf numFmtId="0" fontId="7" fillId="2" borderId="1" xfId="0" applyFont="1" applyFill="1" applyBorder="1" applyAlignment="1" applyProtection="1">
      <alignment vertical="center" shrinkToFit="1"/>
    </xf>
    <xf numFmtId="0" fontId="7" fillId="2" borderId="8" xfId="0" applyFont="1" applyFill="1" applyBorder="1" applyAlignment="1" applyProtection="1">
      <alignment vertical="center" shrinkToFit="1"/>
    </xf>
    <xf numFmtId="0" fontId="9" fillId="0" borderId="79" xfId="0" applyFont="1" applyBorder="1" applyProtection="1">
      <alignment vertical="center"/>
    </xf>
    <xf numFmtId="0" fontId="9" fillId="0" borderId="36" xfId="0" applyFont="1" applyBorder="1" applyProtection="1">
      <alignment vertical="center"/>
    </xf>
    <xf numFmtId="0" fontId="9" fillId="0" borderId="126" xfId="0" applyFont="1" applyBorder="1" applyProtection="1">
      <alignment vertical="center"/>
    </xf>
    <xf numFmtId="38" fontId="9" fillId="2" borderId="0" xfId="6" applyFont="1" applyFill="1" applyBorder="1" applyAlignment="1" applyProtection="1">
      <alignment horizontal="right" vertical="center"/>
    </xf>
    <xf numFmtId="55" fontId="9" fillId="13" borderId="70" xfId="0" applyNumberFormat="1" applyFont="1" applyFill="1" applyBorder="1" applyAlignment="1" applyProtection="1">
      <alignment horizontal="center" vertical="center"/>
      <protection locked="0"/>
    </xf>
    <xf numFmtId="55" fontId="9" fillId="13" borderId="68" xfId="0" applyNumberFormat="1" applyFont="1" applyFill="1" applyBorder="1" applyAlignment="1" applyProtection="1">
      <alignment horizontal="center" vertical="center"/>
      <protection locked="0"/>
    </xf>
    <xf numFmtId="55" fontId="9" fillId="13" borderId="71" xfId="0" applyNumberFormat="1" applyFont="1" applyFill="1" applyBorder="1" applyAlignment="1" applyProtection="1">
      <alignment horizontal="center" vertical="center"/>
      <protection locked="0"/>
    </xf>
    <xf numFmtId="0" fontId="9" fillId="0" borderId="46"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9" xfId="0" applyFont="1" applyBorder="1" applyAlignment="1" applyProtection="1">
      <alignment horizontal="left" vertical="center" wrapText="1"/>
    </xf>
    <xf numFmtId="38" fontId="9" fillId="2" borderId="94" xfId="0" applyNumberFormat="1" applyFont="1" applyFill="1" applyBorder="1" applyAlignment="1" applyProtection="1">
      <alignment horizontal="right"/>
    </xf>
    <xf numFmtId="38" fontId="9" fillId="2" borderId="43" xfId="0" applyNumberFormat="1" applyFont="1" applyFill="1" applyBorder="1" applyAlignment="1" applyProtection="1">
      <alignment horizontal="right"/>
    </xf>
    <xf numFmtId="0" fontId="9" fillId="0" borderId="120" xfId="0" applyFont="1" applyBorder="1" applyAlignment="1" applyProtection="1">
      <alignment horizontal="left" vertical="center"/>
    </xf>
    <xf numFmtId="0" fontId="9" fillId="0" borderId="68" xfId="0" applyFont="1" applyBorder="1" applyAlignment="1" applyProtection="1">
      <alignment horizontal="left" vertical="center"/>
    </xf>
    <xf numFmtId="0" fontId="9" fillId="0" borderId="69" xfId="0" applyFont="1" applyBorder="1" applyAlignment="1" applyProtection="1">
      <alignment horizontal="left" vertical="center"/>
    </xf>
    <xf numFmtId="0" fontId="10" fillId="0" borderId="34" xfId="0" applyFont="1" applyFill="1" applyBorder="1" applyAlignment="1" applyProtection="1">
      <alignment horizontal="left" vertical="top" wrapText="1"/>
    </xf>
    <xf numFmtId="0" fontId="0" fillId="0" borderId="34" xfId="0" applyFont="1" applyBorder="1" applyAlignment="1" applyProtection="1">
      <alignment horizontal="left" vertical="top" wrapText="1"/>
    </xf>
    <xf numFmtId="0" fontId="9" fillId="0" borderId="44" xfId="0" applyFont="1" applyBorder="1" applyAlignment="1" applyProtection="1">
      <alignment horizontal="left" vertical="center" wrapText="1"/>
    </xf>
    <xf numFmtId="0" fontId="0" fillId="0" borderId="34" xfId="0" applyFont="1" applyBorder="1" applyAlignment="1" applyProtection="1">
      <alignment horizontal="left" vertical="center"/>
    </xf>
    <xf numFmtId="0" fontId="0" fillId="0" borderId="51" xfId="0" applyFont="1" applyBorder="1" applyAlignment="1" applyProtection="1">
      <alignment horizontal="left" vertical="center"/>
    </xf>
    <xf numFmtId="0" fontId="9" fillId="0" borderId="2" xfId="0" applyFont="1" applyBorder="1" applyAlignment="1" applyProtection="1">
      <alignment vertical="center" wrapText="1"/>
    </xf>
    <xf numFmtId="0" fontId="9" fillId="0" borderId="34" xfId="0" applyFont="1" applyFill="1" applyBorder="1" applyAlignment="1" applyProtection="1">
      <alignment horizontal="left" vertical="top" wrapText="1"/>
    </xf>
    <xf numFmtId="0" fontId="10" fillId="0" borderId="0" xfId="0" applyFont="1" applyBorder="1" applyAlignment="1" applyProtection="1">
      <alignment vertical="top" wrapText="1"/>
    </xf>
    <xf numFmtId="38" fontId="9" fillId="2" borderId="149" xfId="0" applyNumberFormat="1" applyFont="1" applyFill="1" applyBorder="1" applyAlignment="1" applyProtection="1">
      <alignment horizontal="right"/>
    </xf>
    <xf numFmtId="38" fontId="9" fillId="2" borderId="150" xfId="0" applyNumberFormat="1" applyFont="1" applyFill="1" applyBorder="1" applyAlignment="1" applyProtection="1">
      <alignment horizontal="right"/>
    </xf>
    <xf numFmtId="0" fontId="0" fillId="0" borderId="43" xfId="0" applyFont="1" applyBorder="1" applyAlignment="1" applyProtection="1">
      <alignment vertical="center" wrapText="1"/>
    </xf>
    <xf numFmtId="0" fontId="0" fillId="0" borderId="17" xfId="0" applyFont="1" applyBorder="1" applyAlignment="1" applyProtection="1">
      <alignment vertical="center" wrapText="1"/>
    </xf>
    <xf numFmtId="0" fontId="7" fillId="3" borderId="0" xfId="0" applyFont="1" applyFill="1" applyAlignment="1" applyProtection="1">
      <alignment horizontal="left" vertical="center" shrinkToFit="1"/>
      <protection locked="0"/>
    </xf>
    <xf numFmtId="0" fontId="10" fillId="0" borderId="34" xfId="0" applyFont="1" applyBorder="1" applyAlignment="1" applyProtection="1">
      <alignment horizontal="left" vertical="top" wrapText="1"/>
    </xf>
    <xf numFmtId="0" fontId="0" fillId="0" borderId="0" xfId="0" applyFont="1" applyAlignment="1" applyProtection="1">
      <alignment horizontal="left" vertical="top" wrapText="1"/>
    </xf>
    <xf numFmtId="0" fontId="9" fillId="0" borderId="70" xfId="0" applyFont="1" applyFill="1" applyBorder="1" applyAlignment="1" applyProtection="1">
      <alignment horizontal="left" vertical="center" wrapText="1"/>
    </xf>
    <xf numFmtId="0" fontId="7" fillId="2" borderId="0" xfId="0" applyFont="1" applyFill="1" applyBorder="1" applyAlignment="1" applyProtection="1">
      <alignment vertical="center" wrapText="1" shrinkToFit="1"/>
      <protection locked="0"/>
    </xf>
    <xf numFmtId="38" fontId="9" fillId="2" borderId="167" xfId="0" applyNumberFormat="1" applyFont="1" applyFill="1" applyBorder="1" applyAlignment="1" applyProtection="1">
      <alignment horizontal="right" vertical="center"/>
    </xf>
    <xf numFmtId="38" fontId="9" fillId="2" borderId="80" xfId="0" applyNumberFormat="1" applyFont="1" applyFill="1" applyBorder="1" applyAlignment="1" applyProtection="1">
      <alignment horizontal="right" vertical="center"/>
    </xf>
    <xf numFmtId="38" fontId="9" fillId="2" borderId="50" xfId="0" applyNumberFormat="1" applyFont="1" applyFill="1" applyBorder="1" applyAlignment="1" applyProtection="1">
      <alignment horizontal="right" vertical="center"/>
    </xf>
    <xf numFmtId="0" fontId="9" fillId="0" borderId="44" xfId="0" applyFont="1" applyFill="1" applyBorder="1" applyAlignment="1" applyProtection="1">
      <alignment vertical="center"/>
    </xf>
    <xf numFmtId="0" fontId="9" fillId="0" borderId="34" xfId="0" applyFont="1" applyFill="1" applyBorder="1" applyAlignment="1" applyProtection="1">
      <alignment vertical="center"/>
    </xf>
    <xf numFmtId="0" fontId="9" fillId="0" borderId="45" xfId="0" applyFont="1" applyFill="1" applyBorder="1" applyAlignment="1" applyProtection="1">
      <alignment vertical="center"/>
    </xf>
    <xf numFmtId="38" fontId="9" fillId="0" borderId="70" xfId="0" applyNumberFormat="1" applyFont="1" applyFill="1" applyBorder="1" applyAlignment="1" applyProtection="1">
      <alignment vertical="center" shrinkToFit="1"/>
    </xf>
    <xf numFmtId="38" fontId="9" fillId="0" borderId="68" xfId="0" applyNumberFormat="1" applyFont="1" applyFill="1" applyBorder="1" applyAlignment="1" applyProtection="1">
      <alignment vertical="center" shrinkToFit="1"/>
    </xf>
    <xf numFmtId="38" fontId="9" fillId="0" borderId="68" xfId="0" applyNumberFormat="1" applyFont="1" applyFill="1" applyBorder="1" applyAlignment="1" applyProtection="1">
      <alignment horizontal="right" vertical="center"/>
    </xf>
    <xf numFmtId="38" fontId="9" fillId="0" borderId="94" xfId="0" applyNumberFormat="1" applyFont="1" applyFill="1" applyBorder="1" applyAlignment="1" applyProtection="1">
      <alignment vertical="center" shrinkToFit="1"/>
    </xf>
    <xf numFmtId="38" fontId="9" fillId="0" borderId="43" xfId="0" applyNumberFormat="1" applyFont="1" applyFill="1" applyBorder="1" applyAlignment="1" applyProtection="1">
      <alignment vertical="center" shrinkToFit="1"/>
    </xf>
    <xf numFmtId="38" fontId="9" fillId="0" borderId="43" xfId="0" applyNumberFormat="1" applyFont="1" applyFill="1" applyBorder="1" applyAlignment="1" applyProtection="1">
      <alignment horizontal="right" vertical="center"/>
    </xf>
    <xf numFmtId="0" fontId="9" fillId="0" borderId="57" xfId="0" applyFont="1" applyFill="1" applyBorder="1" applyAlignment="1" applyProtection="1">
      <alignment vertical="center"/>
    </xf>
    <xf numFmtId="38" fontId="9" fillId="0" borderId="58" xfId="0" applyNumberFormat="1" applyFont="1" applyFill="1" applyBorder="1" applyAlignment="1" applyProtection="1">
      <alignment vertical="center" shrinkToFit="1"/>
    </xf>
    <xf numFmtId="38" fontId="9" fillId="0" borderId="56" xfId="0" applyNumberFormat="1" applyFont="1" applyFill="1" applyBorder="1" applyAlignment="1" applyProtection="1">
      <alignment vertical="center" shrinkToFit="1"/>
    </xf>
    <xf numFmtId="38" fontId="9" fillId="0" borderId="56" xfId="0" applyNumberFormat="1" applyFont="1" applyFill="1" applyBorder="1" applyAlignment="1" applyProtection="1">
      <alignment horizontal="right" vertical="center"/>
    </xf>
    <xf numFmtId="0" fontId="9" fillId="0" borderId="55" xfId="0" applyFont="1" applyFill="1" applyBorder="1" applyAlignment="1" applyProtection="1">
      <alignment vertical="center"/>
    </xf>
    <xf numFmtId="38" fontId="9" fillId="2" borderId="50" xfId="6" applyNumberFormat="1" applyFont="1" applyFill="1" applyBorder="1" applyAlignment="1" applyProtection="1">
      <alignment vertical="center"/>
    </xf>
    <xf numFmtId="38" fontId="9" fillId="2" borderId="16" xfId="6" applyNumberFormat="1" applyFont="1" applyFill="1" applyBorder="1" applyAlignment="1" applyProtection="1">
      <alignment vertical="center"/>
    </xf>
    <xf numFmtId="0" fontId="9" fillId="0" borderId="115" xfId="0" applyFont="1" applyBorder="1" applyAlignment="1" applyProtection="1">
      <alignment horizontal="center" vertical="center" wrapText="1"/>
    </xf>
    <xf numFmtId="0" fontId="9" fillId="0" borderId="167" xfId="0" applyFont="1" applyBorder="1" applyAlignment="1" applyProtection="1">
      <alignment horizontal="center" vertical="center" wrapText="1"/>
    </xf>
    <xf numFmtId="0" fontId="9" fillId="0" borderId="50"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50"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38" fontId="9" fillId="2" borderId="5" xfId="6" applyNumberFormat="1" applyFont="1" applyFill="1" applyBorder="1" applyAlignment="1" applyProtection="1">
      <alignment vertical="center"/>
    </xf>
    <xf numFmtId="38" fontId="9" fillId="2" borderId="1" xfId="6" applyNumberFormat="1" applyFont="1" applyFill="1" applyBorder="1" applyAlignment="1" applyProtection="1">
      <alignment vertical="center"/>
    </xf>
    <xf numFmtId="0" fontId="9" fillId="0" borderId="96" xfId="0" applyFont="1" applyFill="1" applyBorder="1" applyAlignment="1" applyProtection="1">
      <alignment vertical="center" shrinkToFit="1"/>
    </xf>
    <xf numFmtId="0" fontId="9" fillId="0" borderId="43" xfId="0" applyFont="1" applyFill="1" applyBorder="1" applyAlignment="1" applyProtection="1">
      <alignment vertical="center" shrinkToFit="1"/>
    </xf>
    <xf numFmtId="0" fontId="9" fillId="0" borderId="17" xfId="0" applyFont="1" applyFill="1" applyBorder="1" applyAlignment="1" applyProtection="1">
      <alignment vertical="center" shrinkToFit="1"/>
    </xf>
    <xf numFmtId="0" fontId="9" fillId="0" borderId="43" xfId="0" applyFont="1" applyBorder="1" applyAlignment="1" applyProtection="1">
      <alignment vertical="center"/>
    </xf>
    <xf numFmtId="0" fontId="9" fillId="0" borderId="94" xfId="0" applyFont="1" applyBorder="1" applyAlignment="1" applyProtection="1">
      <alignment horizontal="center" vertical="center"/>
    </xf>
    <xf numFmtId="0" fontId="9" fillId="0" borderId="43" xfId="0" applyFont="1" applyBorder="1" applyAlignment="1" applyProtection="1">
      <alignment horizontal="center" vertical="center"/>
    </xf>
    <xf numFmtId="0" fontId="9" fillId="0" borderId="17" xfId="0" applyFont="1" applyBorder="1" applyAlignment="1" applyProtection="1">
      <alignment horizontal="center" vertical="center"/>
    </xf>
    <xf numFmtId="38" fontId="9" fillId="0" borderId="94" xfId="0" applyNumberFormat="1" applyFont="1" applyBorder="1" applyAlignment="1" applyProtection="1">
      <alignment vertical="center"/>
    </xf>
    <xf numFmtId="38" fontId="9" fillId="0" borderId="43" xfId="0" applyNumberFormat="1" applyFont="1" applyBorder="1" applyAlignment="1" applyProtection="1">
      <alignment vertical="center"/>
    </xf>
    <xf numFmtId="38" fontId="9" fillId="0" borderId="43" xfId="0" applyNumberFormat="1" applyFont="1" applyBorder="1" applyAlignment="1" applyProtection="1">
      <alignment horizontal="right" vertical="center"/>
    </xf>
    <xf numFmtId="0" fontId="9" fillId="0" borderId="94" xfId="0" applyFont="1" applyBorder="1" applyAlignment="1" applyProtection="1">
      <alignment vertical="center" shrinkToFit="1"/>
    </xf>
    <xf numFmtId="0" fontId="9" fillId="0" borderId="43" xfId="0" applyFont="1" applyBorder="1" applyAlignment="1" applyProtection="1">
      <alignment vertical="center" shrinkToFit="1"/>
    </xf>
    <xf numFmtId="0" fontId="9" fillId="0" borderId="17" xfId="0" applyFont="1" applyBorder="1" applyAlignment="1" applyProtection="1">
      <alignment vertical="center" shrinkToFit="1"/>
    </xf>
    <xf numFmtId="0" fontId="9" fillId="0" borderId="94" xfId="0" applyFont="1" applyBorder="1" applyAlignment="1" applyProtection="1">
      <alignment horizontal="center" vertical="center" shrinkToFit="1"/>
    </xf>
    <xf numFmtId="0" fontId="9" fillId="0" borderId="43" xfId="0" applyFont="1" applyBorder="1" applyAlignment="1" applyProtection="1">
      <alignment horizontal="center" vertical="center" shrinkToFit="1"/>
    </xf>
    <xf numFmtId="0" fontId="9" fillId="0" borderId="17" xfId="0" applyFont="1" applyBorder="1" applyAlignment="1" applyProtection="1">
      <alignment horizontal="center" vertical="center" shrinkToFit="1"/>
    </xf>
    <xf numFmtId="0" fontId="9" fillId="3" borderId="94" xfId="0" applyFont="1" applyFill="1" applyBorder="1" applyAlignment="1" applyProtection="1">
      <alignment vertical="center" wrapText="1"/>
      <protection locked="0"/>
    </xf>
    <xf numFmtId="0" fontId="9" fillId="3" borderId="43" xfId="0" applyFont="1" applyFill="1" applyBorder="1" applyAlignment="1" applyProtection="1">
      <alignment vertical="center" wrapText="1"/>
      <protection locked="0"/>
    </xf>
    <xf numFmtId="0" fontId="9" fillId="3" borderId="94"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9" fillId="3" borderId="94" xfId="0" applyFont="1" applyFill="1" applyBorder="1" applyAlignment="1" applyProtection="1">
      <alignment horizontal="center" vertical="center" wrapText="1"/>
      <protection locked="0"/>
    </xf>
    <xf numFmtId="0" fontId="9" fillId="3" borderId="43"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38" fontId="9" fillId="3" borderId="94" xfId="0" applyNumberFormat="1" applyFont="1" applyFill="1" applyBorder="1" applyAlignment="1" applyProtection="1">
      <alignment vertical="center" shrinkToFit="1"/>
      <protection locked="0"/>
    </xf>
    <xf numFmtId="38" fontId="9" fillId="3" borderId="43" xfId="0" applyNumberFormat="1" applyFont="1" applyFill="1" applyBorder="1" applyAlignment="1" applyProtection="1">
      <alignment vertical="center" shrinkToFit="1"/>
      <protection locked="0"/>
    </xf>
    <xf numFmtId="0" fontId="9" fillId="0" borderId="120" xfId="0" applyFont="1" applyFill="1" applyBorder="1" applyAlignment="1" applyProtection="1">
      <alignment horizontal="left" vertical="center"/>
    </xf>
    <xf numFmtId="0" fontId="9" fillId="0" borderId="68" xfId="0" applyFont="1" applyFill="1" applyBorder="1" applyAlignment="1" applyProtection="1">
      <alignment horizontal="left" vertical="center"/>
    </xf>
    <xf numFmtId="38" fontId="9" fillId="2" borderId="70" xfId="6" applyNumberFormat="1" applyFont="1" applyFill="1" applyBorder="1" applyAlignment="1" applyProtection="1">
      <alignment vertical="center"/>
    </xf>
    <xf numFmtId="38" fontId="9" fillId="2" borderId="68" xfId="6" applyNumberFormat="1" applyFont="1" applyFill="1" applyBorder="1" applyAlignment="1" applyProtection="1">
      <alignment vertical="center"/>
    </xf>
    <xf numFmtId="38" fontId="10" fillId="0" borderId="94" xfId="0" applyNumberFormat="1" applyFont="1" applyBorder="1" applyAlignment="1" applyProtection="1">
      <alignment vertical="center"/>
    </xf>
    <xf numFmtId="38" fontId="10" fillId="0" borderId="43" xfId="0" applyNumberFormat="1" applyFont="1" applyBorder="1" applyAlignment="1" applyProtection="1">
      <alignment vertical="center"/>
    </xf>
    <xf numFmtId="0" fontId="9" fillId="3" borderId="5"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38" fontId="9" fillId="2" borderId="94" xfId="0" applyNumberFormat="1" applyFont="1" applyFill="1" applyBorder="1" applyAlignment="1" applyProtection="1">
      <alignment vertical="center" shrinkToFit="1"/>
    </xf>
    <xf numFmtId="38" fontId="9" fillId="2" borderId="43" xfId="0" applyNumberFormat="1" applyFont="1" applyFill="1" applyBorder="1" applyAlignment="1" applyProtection="1">
      <alignment vertical="center" shrinkToFit="1"/>
    </xf>
    <xf numFmtId="38" fontId="9" fillId="0" borderId="1" xfId="0" applyNumberFormat="1" applyFont="1" applyBorder="1" applyAlignment="1" applyProtection="1">
      <alignment horizontal="right" vertical="center"/>
    </xf>
    <xf numFmtId="38" fontId="9" fillId="2" borderId="43" xfId="6" applyNumberFormat="1" applyFont="1" applyFill="1" applyBorder="1" applyAlignment="1" applyProtection="1">
      <alignment horizontal="right" vertical="center"/>
    </xf>
    <xf numFmtId="176" fontId="9" fillId="0" borderId="16" xfId="14" applyNumberFormat="1" applyFont="1" applyBorder="1" applyAlignment="1" applyProtection="1">
      <alignment horizontal="left" vertical="top" wrapText="1"/>
    </xf>
    <xf numFmtId="176" fontId="9" fillId="0" borderId="16" xfId="0" applyNumberFormat="1" applyFont="1" applyBorder="1" applyAlignment="1" applyProtection="1">
      <alignment horizontal="left" vertical="top" wrapText="1"/>
    </xf>
    <xf numFmtId="0" fontId="14" fillId="0" borderId="16" xfId="0" applyFont="1" applyBorder="1" applyAlignment="1" applyProtection="1">
      <alignment vertical="top"/>
    </xf>
    <xf numFmtId="0" fontId="9" fillId="0" borderId="56" xfId="0" applyFont="1" applyBorder="1" applyAlignment="1" applyProtection="1">
      <alignment horizontal="center" vertical="center"/>
    </xf>
    <xf numFmtId="0" fontId="9" fillId="0" borderId="93" xfId="0" applyFont="1" applyBorder="1" applyAlignment="1" applyProtection="1">
      <alignment horizontal="center" vertical="center"/>
    </xf>
    <xf numFmtId="38" fontId="9" fillId="0" borderId="70" xfId="0" applyNumberFormat="1" applyFont="1" applyBorder="1" applyAlignment="1" applyProtection="1">
      <alignment vertical="center"/>
    </xf>
    <xf numFmtId="38" fontId="9" fillId="0" borderId="68" xfId="0" applyNumberFormat="1" applyFont="1" applyBorder="1" applyAlignment="1" applyProtection="1">
      <alignment vertical="center"/>
    </xf>
    <xf numFmtId="38" fontId="9" fillId="0" borderId="68" xfId="0" applyNumberFormat="1" applyFont="1" applyBorder="1" applyAlignment="1" applyProtection="1">
      <alignment horizontal="right" vertical="center"/>
    </xf>
    <xf numFmtId="0" fontId="9" fillId="0" borderId="36" xfId="14" applyFont="1" applyBorder="1" applyAlignment="1" applyProtection="1">
      <alignment horizontal="center" vertical="center"/>
    </xf>
    <xf numFmtId="0" fontId="9" fillId="0" borderId="118" xfId="14" applyFont="1" applyBorder="1" applyAlignment="1" applyProtection="1">
      <alignment horizontal="center" vertical="center"/>
    </xf>
    <xf numFmtId="0" fontId="9" fillId="0" borderId="79" xfId="14" applyFont="1" applyBorder="1" applyAlignment="1" applyProtection="1">
      <alignment horizontal="center" vertical="center"/>
    </xf>
    <xf numFmtId="0" fontId="14" fillId="0" borderId="16" xfId="0" applyFont="1" applyBorder="1" applyAlignment="1" applyProtection="1">
      <alignment vertical="center"/>
    </xf>
    <xf numFmtId="38" fontId="9" fillId="0" borderId="5" xfId="0" applyNumberFormat="1" applyFont="1" applyBorder="1" applyAlignment="1" applyProtection="1">
      <alignment vertical="center"/>
    </xf>
    <xf numFmtId="38" fontId="9" fillId="0" borderId="1" xfId="0" applyNumberFormat="1" applyFont="1" applyBorder="1" applyAlignment="1" applyProtection="1">
      <alignment vertical="center"/>
    </xf>
    <xf numFmtId="0" fontId="7" fillId="0" borderId="168" xfId="0" applyFont="1" applyBorder="1" applyAlignment="1" applyProtection="1">
      <alignment horizontal="center" vertical="center"/>
    </xf>
    <xf numFmtId="0" fontId="7" fillId="0" borderId="169" xfId="0" applyFont="1" applyBorder="1" applyAlignment="1" applyProtection="1">
      <alignment horizontal="center" vertical="center"/>
    </xf>
    <xf numFmtId="0" fontId="7" fillId="0" borderId="170" xfId="0" applyFont="1" applyBorder="1" applyAlignment="1" applyProtection="1">
      <alignment horizontal="center" vertical="center"/>
    </xf>
    <xf numFmtId="3" fontId="7" fillId="0" borderId="94" xfId="0" applyNumberFormat="1" applyFont="1" applyFill="1" applyBorder="1" applyAlignment="1" applyProtection="1">
      <alignment horizontal="center" vertical="center"/>
    </xf>
    <xf numFmtId="3" fontId="7" fillId="0" borderId="43" xfId="0" applyNumberFormat="1" applyFont="1" applyFill="1" applyBorder="1" applyAlignment="1" applyProtection="1">
      <alignment horizontal="center" vertical="center"/>
    </xf>
    <xf numFmtId="3" fontId="7" fillId="0" borderId="17" xfId="0" applyNumberFormat="1" applyFont="1" applyFill="1" applyBorder="1" applyAlignment="1" applyProtection="1">
      <alignment horizontal="center" vertical="center"/>
    </xf>
    <xf numFmtId="0" fontId="22" fillId="0" borderId="43" xfId="0" applyFont="1" applyFill="1" applyBorder="1" applyAlignment="1" applyProtection="1">
      <alignment horizontal="center" vertical="center"/>
    </xf>
    <xf numFmtId="0" fontId="22" fillId="0" borderId="95" xfId="0" applyFont="1" applyFill="1" applyBorder="1" applyAlignment="1" applyProtection="1">
      <alignment horizontal="center" vertical="center"/>
    </xf>
    <xf numFmtId="0" fontId="10" fillId="0" borderId="94" xfId="0" applyFont="1" applyFill="1" applyBorder="1" applyAlignment="1" applyProtection="1">
      <alignment horizontal="left" vertical="center" wrapText="1"/>
    </xf>
    <xf numFmtId="0" fontId="10" fillId="0" borderId="43"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38" fontId="7" fillId="3" borderId="94" xfId="6" applyNumberFormat="1" applyFont="1" applyFill="1" applyBorder="1" applyAlignment="1" applyProtection="1">
      <alignment vertical="center"/>
      <protection locked="0"/>
    </xf>
    <xf numFmtId="38" fontId="7" fillId="3" borderId="43" xfId="6" applyNumberFormat="1" applyFont="1" applyFill="1" applyBorder="1" applyAlignment="1" applyProtection="1">
      <alignment vertical="center"/>
      <protection locked="0"/>
    </xf>
    <xf numFmtId="0" fontId="7" fillId="0" borderId="96" xfId="0" applyFont="1" applyFill="1" applyBorder="1" applyAlignment="1" applyProtection="1">
      <alignment horizontal="left" vertical="center" wrapText="1"/>
    </xf>
    <xf numFmtId="0" fontId="7" fillId="0" borderId="43"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38" fontId="7" fillId="2" borderId="94" xfId="6" applyNumberFormat="1" applyFont="1" applyFill="1" applyBorder="1" applyAlignment="1" applyProtection="1">
      <alignment vertical="center"/>
    </xf>
    <xf numFmtId="38" fontId="7" fillId="2" borderId="43" xfId="6" applyNumberFormat="1" applyFont="1" applyFill="1" applyBorder="1" applyAlignment="1" applyProtection="1">
      <alignment vertical="center"/>
    </xf>
    <xf numFmtId="0" fontId="7" fillId="0" borderId="64"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0" xfId="0" applyFont="1" applyFill="1" applyBorder="1" applyAlignment="1" applyProtection="1">
      <alignment vertical="center" wrapText="1"/>
    </xf>
    <xf numFmtId="0" fontId="12" fillId="0" borderId="86" xfId="0" applyFont="1" applyFill="1" applyBorder="1" applyAlignment="1" applyProtection="1">
      <alignment vertical="center" wrapText="1"/>
    </xf>
    <xf numFmtId="0" fontId="0" fillId="0" borderId="87" xfId="0" applyFont="1" applyBorder="1" applyAlignment="1" applyProtection="1">
      <alignment vertical="center" wrapText="1"/>
    </xf>
    <xf numFmtId="0" fontId="0" fillId="0" borderId="142" xfId="0" applyFont="1" applyBorder="1" applyAlignment="1" applyProtection="1">
      <alignment vertical="center" wrapText="1"/>
    </xf>
    <xf numFmtId="0" fontId="12" fillId="0" borderId="160" xfId="0" applyFont="1" applyFill="1" applyBorder="1" applyAlignment="1" applyProtection="1">
      <alignment vertical="center" wrapText="1"/>
    </xf>
    <xf numFmtId="0" fontId="0" fillId="0" borderId="158" xfId="0" applyFont="1" applyBorder="1" applyAlignment="1" applyProtection="1">
      <alignment vertical="center" wrapText="1"/>
    </xf>
    <xf numFmtId="0" fontId="0" fillId="0" borderId="159" xfId="0" applyFont="1" applyBorder="1" applyAlignment="1" applyProtection="1">
      <alignment vertical="center" wrapText="1"/>
    </xf>
    <xf numFmtId="0" fontId="9" fillId="0" borderId="55" xfId="0" applyFont="1" applyFill="1" applyBorder="1" applyAlignment="1" applyProtection="1">
      <alignment horizontal="left" vertical="top" wrapText="1"/>
    </xf>
    <xf numFmtId="0" fontId="9" fillId="0" borderId="56" xfId="0" applyFont="1" applyFill="1" applyBorder="1" applyAlignment="1" applyProtection="1">
      <alignment horizontal="left" vertical="top" wrapText="1"/>
    </xf>
    <xf numFmtId="0" fontId="9" fillId="0" borderId="57" xfId="0" applyFont="1" applyFill="1" applyBorder="1" applyAlignment="1" applyProtection="1">
      <alignment horizontal="left" vertical="top" wrapText="1"/>
    </xf>
    <xf numFmtId="0" fontId="7" fillId="3" borderId="50" xfId="0" applyFont="1" applyFill="1" applyBorder="1" applyAlignment="1" applyProtection="1">
      <alignment horizontal="left" vertical="center"/>
      <protection locked="0"/>
    </xf>
    <xf numFmtId="0" fontId="7" fillId="3" borderId="56" xfId="0" applyFont="1" applyFill="1" applyBorder="1" applyAlignment="1" applyProtection="1">
      <alignment horizontal="left" vertical="center"/>
      <protection locked="0"/>
    </xf>
    <xf numFmtId="0" fontId="7" fillId="3" borderId="93" xfId="0" applyFont="1" applyFill="1" applyBorder="1" applyAlignment="1" applyProtection="1">
      <alignment horizontal="left" vertical="center"/>
      <protection locked="0"/>
    </xf>
    <xf numFmtId="0" fontId="7" fillId="0" borderId="69" xfId="0" applyFont="1" applyFill="1" applyBorder="1" applyAlignment="1" applyProtection="1">
      <alignment horizontal="left" vertical="center" wrapText="1"/>
    </xf>
    <xf numFmtId="0" fontId="7" fillId="0" borderId="38" xfId="0" applyFont="1" applyFill="1" applyBorder="1" applyAlignment="1" applyProtection="1">
      <alignment horizontal="left" vertical="center" wrapText="1"/>
    </xf>
    <xf numFmtId="38" fontId="7" fillId="3" borderId="70" xfId="6" applyFont="1" applyFill="1" applyBorder="1" applyAlignment="1" applyProtection="1">
      <alignment vertical="center"/>
      <protection locked="0"/>
    </xf>
    <xf numFmtId="38" fontId="0" fillId="3" borderId="68" xfId="6" applyFont="1" applyFill="1" applyBorder="1" applyAlignment="1" applyProtection="1">
      <alignment vertical="center"/>
      <protection locked="0"/>
    </xf>
    <xf numFmtId="0" fontId="7" fillId="0" borderId="15" xfId="0" applyFont="1" applyFill="1" applyBorder="1" applyAlignment="1" applyProtection="1">
      <alignment horizontal="left" vertical="center" wrapText="1"/>
    </xf>
    <xf numFmtId="38" fontId="7" fillId="3" borderId="94" xfId="6" applyFont="1" applyFill="1" applyBorder="1" applyAlignment="1" applyProtection="1">
      <alignment vertical="center"/>
      <protection locked="0"/>
    </xf>
    <xf numFmtId="38" fontId="0" fillId="3" borderId="43" xfId="6" applyFont="1" applyFill="1" applyBorder="1" applyAlignment="1" applyProtection="1">
      <alignment vertical="center"/>
      <protection locked="0"/>
    </xf>
    <xf numFmtId="0" fontId="29" fillId="0" borderId="0" xfId="0" applyFont="1" applyBorder="1" applyAlignment="1" applyProtection="1">
      <alignment vertical="top" wrapText="1"/>
    </xf>
    <xf numFmtId="0" fontId="0" fillId="0" borderId="0" xfId="0" applyFont="1" applyBorder="1" applyAlignment="1" applyProtection="1">
      <alignment vertical="top"/>
    </xf>
    <xf numFmtId="0" fontId="9" fillId="3" borderId="4" xfId="0" applyFont="1" applyFill="1" applyBorder="1" applyAlignment="1" applyProtection="1">
      <alignment horizontal="left" vertical="center"/>
      <protection locked="0"/>
    </xf>
    <xf numFmtId="0" fontId="9" fillId="3" borderId="11" xfId="0" applyFont="1" applyFill="1" applyBorder="1" applyAlignment="1" applyProtection="1">
      <alignment horizontal="left" vertical="center"/>
      <protection locked="0"/>
    </xf>
    <xf numFmtId="38" fontId="9" fillId="2" borderId="2" xfId="6" applyFont="1" applyFill="1" applyBorder="1" applyAlignment="1" applyProtection="1">
      <alignment horizontal="right"/>
    </xf>
    <xf numFmtId="38" fontId="9" fillId="2" borderId="4" xfId="6" applyFont="1" applyFill="1" applyBorder="1" applyAlignment="1" applyProtection="1">
      <alignment horizontal="right"/>
    </xf>
    <xf numFmtId="0" fontId="12" fillId="0" borderId="158" xfId="0" applyFont="1" applyFill="1" applyBorder="1" applyAlignment="1" applyProtection="1">
      <alignment vertical="center" wrapText="1"/>
    </xf>
    <xf numFmtId="38" fontId="9" fillId="3" borderId="94" xfId="0" applyNumberFormat="1" applyFont="1" applyFill="1" applyBorder="1" applyAlignment="1" applyProtection="1">
      <alignment horizontal="right"/>
      <protection locked="0"/>
    </xf>
    <xf numFmtId="38" fontId="9" fillId="3" borderId="43" xfId="0" applyNumberFormat="1" applyFont="1" applyFill="1" applyBorder="1" applyAlignment="1" applyProtection="1">
      <alignment horizontal="right"/>
      <protection locked="0"/>
    </xf>
    <xf numFmtId="38" fontId="9" fillId="2" borderId="86" xfId="0" applyNumberFormat="1" applyFont="1" applyFill="1" applyBorder="1" applyAlignment="1" applyProtection="1">
      <alignment horizontal="right" vertical="center"/>
    </xf>
    <xf numFmtId="38" fontId="9" fillId="2" borderId="87" xfId="0" applyNumberFormat="1" applyFont="1" applyFill="1" applyBorder="1" applyAlignment="1" applyProtection="1">
      <alignment horizontal="right" vertical="center"/>
    </xf>
    <xf numFmtId="38" fontId="9" fillId="3" borderId="86" xfId="6" applyNumberFormat="1" applyFont="1" applyFill="1" applyBorder="1" applyAlignment="1" applyProtection="1">
      <alignment vertical="center"/>
      <protection locked="0"/>
    </xf>
    <xf numFmtId="38" fontId="9" fillId="3" borderId="87" xfId="6" applyNumberFormat="1" applyFont="1" applyFill="1" applyBorder="1" applyAlignment="1" applyProtection="1">
      <alignment vertical="center"/>
      <protection locked="0"/>
    </xf>
    <xf numFmtId="38" fontId="7" fillId="2" borderId="94" xfId="6" applyNumberFormat="1" applyFont="1" applyFill="1" applyBorder="1" applyAlignment="1" applyProtection="1">
      <alignment horizontal="right" vertical="center"/>
    </xf>
    <xf numFmtId="38" fontId="7" fillId="2" borderId="43" xfId="6" applyNumberFormat="1" applyFont="1" applyFill="1" applyBorder="1" applyAlignment="1" applyProtection="1">
      <alignment horizontal="right" vertical="center"/>
    </xf>
    <xf numFmtId="0" fontId="7" fillId="0" borderId="108"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38" fontId="7" fillId="3" borderId="43" xfId="6" applyFont="1" applyFill="1" applyBorder="1" applyAlignment="1" applyProtection="1">
      <alignment vertical="center"/>
      <protection locked="0"/>
    </xf>
    <xf numFmtId="0" fontId="9" fillId="0" borderId="96" xfId="0" applyFont="1" applyFill="1" applyBorder="1" applyAlignment="1" applyProtection="1">
      <alignment horizontal="left" vertical="center" wrapText="1"/>
    </xf>
    <xf numFmtId="0" fontId="7" fillId="0" borderId="94" xfId="0" applyFont="1" applyFill="1" applyBorder="1" applyAlignment="1" applyProtection="1">
      <alignment horizontal="center" vertical="center"/>
    </xf>
    <xf numFmtId="0" fontId="0" fillId="0" borderId="43" xfId="0" applyFont="1" applyBorder="1" applyAlignment="1" applyProtection="1">
      <alignment horizontal="center" vertical="center"/>
    </xf>
    <xf numFmtId="0" fontId="0" fillId="0" borderId="17" xfId="0" applyFont="1" applyBorder="1" applyAlignment="1" applyProtection="1">
      <alignment horizontal="center" vertical="center"/>
    </xf>
    <xf numFmtId="0" fontId="7" fillId="0" borderId="6" xfId="0" applyFont="1" applyFill="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5"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9" fillId="3" borderId="0" xfId="0" applyFont="1" applyFill="1" applyBorder="1" applyAlignment="1" applyProtection="1">
      <alignment horizontal="left" vertical="center" shrinkToFit="1"/>
      <protection locked="0"/>
    </xf>
    <xf numFmtId="0" fontId="9" fillId="3" borderId="7" xfId="0" applyFont="1" applyFill="1" applyBorder="1" applyAlignment="1" applyProtection="1">
      <alignment horizontal="left" vertical="center" shrinkToFit="1"/>
      <protection locked="0"/>
    </xf>
    <xf numFmtId="0" fontId="9" fillId="3" borderId="0"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0" fontId="9" fillId="3" borderId="1" xfId="0" applyFont="1" applyFill="1" applyBorder="1" applyAlignment="1" applyProtection="1">
      <alignment horizontal="left" vertical="center" shrinkToFit="1"/>
      <protection locked="0"/>
    </xf>
    <xf numFmtId="0" fontId="9" fillId="3" borderId="8" xfId="0" applyFont="1" applyFill="1" applyBorder="1" applyAlignment="1" applyProtection="1">
      <alignment horizontal="left" vertical="center" shrinkToFit="1"/>
      <protection locked="0"/>
    </xf>
    <xf numFmtId="38" fontId="0" fillId="2" borderId="43" xfId="6" applyNumberFormat="1" applyFont="1" applyFill="1" applyBorder="1" applyAlignment="1" applyProtection="1">
      <alignment vertical="center"/>
    </xf>
    <xf numFmtId="0" fontId="7" fillId="0" borderId="57" xfId="0" applyFont="1" applyFill="1" applyBorder="1" applyAlignment="1" applyProtection="1">
      <alignment horizontal="left" vertical="center" wrapText="1"/>
    </xf>
    <xf numFmtId="0" fontId="7" fillId="0" borderId="41" xfId="0" applyFont="1" applyFill="1" applyBorder="1" applyAlignment="1" applyProtection="1">
      <alignment horizontal="left" vertical="center" wrapText="1"/>
    </xf>
    <xf numFmtId="38" fontId="7" fillId="2" borderId="58" xfId="0" applyNumberFormat="1" applyFont="1" applyFill="1" applyBorder="1" applyAlignment="1" applyProtection="1">
      <alignment horizontal="right" vertical="center"/>
    </xf>
    <xf numFmtId="38" fontId="0" fillId="2" borderId="56" xfId="0" applyNumberFormat="1" applyFont="1" applyFill="1" applyBorder="1" applyAlignment="1" applyProtection="1">
      <alignment horizontal="right" vertical="center"/>
    </xf>
    <xf numFmtId="0" fontId="7" fillId="0" borderId="108" xfId="0" applyFont="1" applyFill="1" applyBorder="1" applyAlignment="1" applyProtection="1">
      <alignment vertical="center" wrapText="1"/>
    </xf>
    <xf numFmtId="0" fontId="0" fillId="0" borderId="3" xfId="0" applyFont="1" applyBorder="1" applyAlignment="1" applyProtection="1">
      <alignment vertical="center" wrapText="1"/>
    </xf>
    <xf numFmtId="0" fontId="0" fillId="0" borderId="64" xfId="0" applyFont="1" applyBorder="1" applyAlignment="1" applyProtection="1">
      <alignment vertical="center" wrapText="1"/>
    </xf>
    <xf numFmtId="0" fontId="0" fillId="0" borderId="1" xfId="0" applyFont="1" applyBorder="1" applyAlignment="1" applyProtection="1">
      <alignment vertical="center" wrapText="1"/>
    </xf>
    <xf numFmtId="0" fontId="0" fillId="0" borderId="10" xfId="0" applyFont="1" applyBorder="1" applyAlignment="1" applyProtection="1">
      <alignment vertical="center" wrapText="1"/>
    </xf>
    <xf numFmtId="0" fontId="9" fillId="0" borderId="58" xfId="0" applyFont="1" applyFill="1" applyBorder="1" applyAlignment="1" applyProtection="1">
      <alignment horizontal="left" vertical="top" wrapText="1"/>
    </xf>
    <xf numFmtId="0" fontId="12" fillId="0" borderId="87" xfId="0" applyFont="1" applyFill="1" applyBorder="1" applyAlignment="1" applyProtection="1">
      <alignment vertical="center" wrapText="1"/>
    </xf>
    <xf numFmtId="0" fontId="7" fillId="0" borderId="0" xfId="0" applyFont="1" applyFill="1" applyBorder="1" applyAlignment="1" applyProtection="1">
      <alignment horizontal="distributed"/>
    </xf>
    <xf numFmtId="0" fontId="7" fillId="3" borderId="0" xfId="0" applyFont="1" applyFill="1" applyBorder="1" applyAlignment="1" applyProtection="1">
      <alignment horizontal="center" vertical="center" shrinkToFit="1"/>
      <protection locked="0"/>
    </xf>
    <xf numFmtId="0" fontId="7" fillId="3" borderId="149" xfId="0" applyFont="1" applyFill="1" applyBorder="1" applyAlignment="1" applyProtection="1">
      <alignment vertical="center"/>
      <protection locked="0"/>
    </xf>
    <xf numFmtId="0" fontId="7" fillId="3" borderId="150" xfId="0" applyFont="1" applyFill="1" applyBorder="1" applyAlignment="1" applyProtection="1">
      <alignment vertical="center"/>
      <protection locked="0"/>
    </xf>
    <xf numFmtId="0" fontId="7" fillId="3" borderId="148" xfId="0" applyFont="1" applyFill="1" applyBorder="1" applyAlignment="1" applyProtection="1">
      <alignment vertical="center"/>
      <protection locked="0"/>
    </xf>
    <xf numFmtId="38" fontId="7" fillId="2" borderId="56" xfId="0" applyNumberFormat="1" applyFont="1" applyFill="1" applyBorder="1" applyAlignment="1" applyProtection="1">
      <alignment horizontal="right" vertical="center"/>
    </xf>
    <xf numFmtId="38" fontId="9" fillId="3" borderId="160" xfId="6" applyNumberFormat="1" applyFont="1" applyFill="1" applyBorder="1" applyAlignment="1" applyProtection="1">
      <protection locked="0"/>
    </xf>
    <xf numFmtId="38" fontId="9" fillId="3" borderId="158" xfId="6" applyNumberFormat="1" applyFont="1" applyFill="1" applyBorder="1" applyAlignment="1" applyProtection="1">
      <protection locked="0"/>
    </xf>
    <xf numFmtId="0" fontId="7" fillId="3" borderId="0" xfId="0" applyFont="1" applyFill="1" applyAlignment="1" applyProtection="1">
      <alignment horizontal="left"/>
      <protection locked="0"/>
    </xf>
    <xf numFmtId="0" fontId="7" fillId="0" borderId="120" xfId="0" applyFont="1" applyFill="1" applyBorder="1" applyAlignment="1" applyProtection="1">
      <alignment horizontal="left" vertical="center" wrapText="1"/>
    </xf>
    <xf numFmtId="0" fontId="7" fillId="0" borderId="68" xfId="0" applyFont="1" applyFill="1" applyBorder="1" applyAlignment="1" applyProtection="1">
      <alignment horizontal="left" vertical="center" wrapText="1"/>
    </xf>
    <xf numFmtId="38" fontId="7" fillId="3" borderId="68" xfId="6" applyFont="1" applyFill="1" applyBorder="1" applyAlignment="1" applyProtection="1">
      <alignment vertical="center"/>
      <protection locked="0"/>
    </xf>
    <xf numFmtId="0" fontId="10" fillId="0" borderId="0" xfId="0" applyFont="1" applyAlignment="1" applyProtection="1">
      <alignment horizontal="left"/>
    </xf>
    <xf numFmtId="0" fontId="10" fillId="0" borderId="34" xfId="0" applyFont="1" applyBorder="1" applyAlignment="1" applyProtection="1">
      <alignment horizontal="left" vertical="center" wrapText="1"/>
    </xf>
    <xf numFmtId="0" fontId="10" fillId="0" borderId="0" xfId="0" applyFont="1" applyAlignment="1" applyProtection="1">
      <alignment horizontal="left" vertical="center" wrapText="1"/>
    </xf>
    <xf numFmtId="0" fontId="7" fillId="0" borderId="90" xfId="0" applyFont="1" applyFill="1" applyBorder="1" applyAlignment="1" applyProtection="1">
      <alignment horizontal="center" vertical="top"/>
    </xf>
    <xf numFmtId="0" fontId="7" fillId="0" borderId="53" xfId="0" applyFont="1" applyFill="1" applyBorder="1" applyAlignment="1" applyProtection="1">
      <alignment horizontal="center" vertical="top"/>
    </xf>
    <xf numFmtId="0" fontId="7" fillId="0" borderId="91" xfId="0" applyFont="1" applyFill="1" applyBorder="1" applyAlignment="1" applyProtection="1">
      <alignment horizontal="center" vertical="top"/>
    </xf>
    <xf numFmtId="0" fontId="7" fillId="0" borderId="96" xfId="0" applyFont="1" applyFill="1" applyBorder="1" applyAlignment="1" applyProtection="1">
      <alignment vertical="center"/>
    </xf>
    <xf numFmtId="0" fontId="7" fillId="0" borderId="43" xfId="0" applyFont="1" applyFill="1" applyBorder="1" applyAlignment="1" applyProtection="1">
      <alignment vertical="center"/>
    </xf>
    <xf numFmtId="0" fontId="7" fillId="0" borderId="17" xfId="0" applyFont="1" applyFill="1" applyBorder="1" applyAlignment="1" applyProtection="1">
      <alignment vertical="center"/>
    </xf>
    <xf numFmtId="0" fontId="9" fillId="3" borderId="2"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64"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shrinkToFit="1"/>
      <protection locked="0"/>
    </xf>
    <xf numFmtId="0" fontId="9" fillId="3" borderId="6" xfId="0" applyFont="1" applyFill="1" applyBorder="1" applyAlignment="1" applyProtection="1">
      <alignment horizontal="left" vertical="center"/>
      <protection locked="0"/>
    </xf>
    <xf numFmtId="0" fontId="9" fillId="3" borderId="5" xfId="0" applyFont="1" applyFill="1" applyBorder="1" applyAlignment="1" applyProtection="1">
      <alignment horizontal="left" vertical="center" shrinkToFit="1"/>
      <protection locked="0"/>
    </xf>
    <xf numFmtId="0" fontId="10" fillId="0" borderId="89" xfId="0" applyFont="1" applyFill="1" applyBorder="1" applyAlignment="1" applyProtection="1">
      <alignment vertical="top" wrapText="1"/>
    </xf>
    <xf numFmtId="0" fontId="10" fillId="0" borderId="72" xfId="0" applyFont="1" applyFill="1" applyBorder="1" applyAlignment="1" applyProtection="1">
      <alignment vertical="top" wrapText="1"/>
    </xf>
    <xf numFmtId="38" fontId="9" fillId="2" borderId="161" xfId="0" applyNumberFormat="1" applyFont="1" applyFill="1" applyBorder="1" applyAlignment="1" applyProtection="1">
      <alignment horizontal="right"/>
    </xf>
    <xf numFmtId="38" fontId="9" fillId="2" borderId="162" xfId="0" applyNumberFormat="1" applyFont="1" applyFill="1" applyBorder="1" applyAlignment="1" applyProtection="1">
      <alignment horizontal="right"/>
    </xf>
    <xf numFmtId="38" fontId="9" fillId="2" borderId="86" xfId="0" applyNumberFormat="1" applyFont="1" applyFill="1" applyBorder="1" applyAlignment="1" applyProtection="1">
      <alignment horizontal="right"/>
    </xf>
    <xf numFmtId="38" fontId="9" fillId="2" borderId="87" xfId="0" applyNumberFormat="1" applyFont="1" applyFill="1" applyBorder="1" applyAlignment="1" applyProtection="1">
      <alignment horizontal="right"/>
    </xf>
    <xf numFmtId="0" fontId="7" fillId="0" borderId="164" xfId="0" applyFont="1" applyFill="1" applyBorder="1" applyAlignment="1" applyProtection="1">
      <alignment horizontal="center"/>
    </xf>
    <xf numFmtId="0" fontId="7" fillId="0" borderId="88" xfId="0" applyFont="1" applyFill="1" applyBorder="1" applyAlignment="1" applyProtection="1">
      <alignment horizontal="center"/>
    </xf>
    <xf numFmtId="0" fontId="12" fillId="0" borderId="84" xfId="0" applyFont="1" applyFill="1" applyBorder="1" applyAlignment="1" applyProtection="1">
      <alignment horizontal="left" vertical="center" wrapText="1"/>
    </xf>
    <xf numFmtId="0" fontId="12" fillId="0" borderId="85" xfId="0" applyFont="1" applyFill="1" applyBorder="1" applyAlignment="1" applyProtection="1">
      <alignment horizontal="left" vertical="center" wrapText="1"/>
    </xf>
    <xf numFmtId="0" fontId="7" fillId="3" borderId="94" xfId="0" applyFont="1" applyFill="1" applyBorder="1" applyAlignment="1" applyProtection="1">
      <alignment vertical="center"/>
      <protection locked="0"/>
    </xf>
    <xf numFmtId="0" fontId="7" fillId="3" borderId="43" xfId="0" applyFont="1" applyFill="1" applyBorder="1" applyAlignment="1" applyProtection="1">
      <alignment vertical="center"/>
      <protection locked="0"/>
    </xf>
    <xf numFmtId="0" fontId="7" fillId="3" borderId="95" xfId="0" applyFont="1" applyFill="1" applyBorder="1" applyAlignment="1" applyProtection="1">
      <alignment vertical="center"/>
      <protection locked="0"/>
    </xf>
    <xf numFmtId="0" fontId="7" fillId="0" borderId="3" xfId="0" applyFont="1" applyFill="1" applyBorder="1" applyAlignment="1" applyProtection="1">
      <alignment horizontal="left" vertical="center" wrapText="1"/>
    </xf>
    <xf numFmtId="0" fontId="7" fillId="0" borderId="96" xfId="0" applyFont="1" applyFill="1" applyBorder="1" applyAlignment="1" applyProtection="1">
      <alignment horizontal="center" vertical="center"/>
    </xf>
    <xf numFmtId="0" fontId="7" fillId="0" borderId="13" xfId="0" applyFont="1" applyFill="1" applyBorder="1" applyAlignment="1" applyProtection="1">
      <alignment horizontal="center" vertical="top"/>
    </xf>
    <xf numFmtId="0" fontId="7" fillId="0" borderId="15" xfId="0" applyFont="1" applyFill="1" applyBorder="1" applyAlignment="1" applyProtection="1">
      <alignment vertical="center"/>
    </xf>
    <xf numFmtId="0" fontId="7" fillId="3" borderId="25" xfId="0" applyFont="1" applyFill="1" applyBorder="1" applyAlignment="1" applyProtection="1">
      <alignment vertical="center"/>
      <protection locked="0"/>
    </xf>
    <xf numFmtId="0" fontId="7" fillId="3" borderId="72" xfId="0" applyFont="1" applyFill="1" applyBorder="1" applyAlignment="1" applyProtection="1">
      <alignment vertical="center"/>
      <protection locked="0"/>
    </xf>
    <xf numFmtId="0" fontId="7" fillId="3" borderId="74" xfId="0" applyFont="1" applyFill="1" applyBorder="1" applyAlignment="1" applyProtection="1">
      <alignment vertical="center"/>
      <protection locked="0"/>
    </xf>
    <xf numFmtId="0" fontId="9" fillId="0" borderId="90" xfId="0" applyFont="1" applyFill="1" applyBorder="1" applyAlignment="1" applyProtection="1">
      <alignment horizontal="center" vertical="center"/>
    </xf>
    <xf numFmtId="0" fontId="0" fillId="0" borderId="91" xfId="0" applyFont="1" applyBorder="1" applyAlignment="1" applyProtection="1">
      <alignment horizontal="center" vertical="center"/>
    </xf>
    <xf numFmtId="38" fontId="0" fillId="2" borderId="87" xfId="0" applyNumberFormat="1" applyFont="1" applyFill="1" applyBorder="1" applyAlignment="1" applyProtection="1">
      <alignment horizontal="right" vertical="center"/>
    </xf>
    <xf numFmtId="38" fontId="9" fillId="2" borderId="160" xfId="0" applyNumberFormat="1" applyFont="1" applyFill="1" applyBorder="1" applyAlignment="1" applyProtection="1">
      <alignment horizontal="right"/>
    </xf>
    <xf numFmtId="38" fontId="9" fillId="2" borderId="158" xfId="0" applyNumberFormat="1" applyFont="1" applyFill="1" applyBorder="1" applyAlignment="1" applyProtection="1">
      <alignment horizontal="right"/>
    </xf>
    <xf numFmtId="0" fontId="12" fillId="0" borderId="10" xfId="0" applyFont="1" applyFill="1" applyBorder="1" applyAlignment="1" applyProtection="1">
      <alignment horizontal="left" vertical="center" wrapText="1"/>
    </xf>
    <xf numFmtId="0" fontId="12" fillId="0" borderId="73" xfId="0" applyFont="1" applyFill="1" applyBorder="1" applyAlignment="1" applyProtection="1">
      <alignment horizontal="left" vertical="center" wrapText="1"/>
    </xf>
    <xf numFmtId="38" fontId="9" fillId="3" borderId="94" xfId="6" applyNumberFormat="1" applyFont="1" applyFill="1" applyBorder="1" applyAlignment="1" applyProtection="1">
      <alignment horizontal="right" vertical="center"/>
      <protection locked="0"/>
    </xf>
    <xf numFmtId="38" fontId="9" fillId="3" borderId="43" xfId="6" applyNumberFormat="1" applyFont="1" applyFill="1" applyBorder="1" applyAlignment="1" applyProtection="1">
      <alignment horizontal="right" vertical="center"/>
      <protection locked="0"/>
    </xf>
    <xf numFmtId="0" fontId="7" fillId="0" borderId="3" xfId="0" applyFont="1" applyFill="1" applyBorder="1" applyAlignment="1" applyProtection="1">
      <alignment vertical="center" wrapText="1"/>
    </xf>
    <xf numFmtId="0" fontId="7" fillId="0" borderId="72" xfId="0" applyFont="1" applyFill="1" applyBorder="1" applyAlignment="1" applyProtection="1">
      <alignment vertical="center" wrapText="1"/>
    </xf>
    <xf numFmtId="0" fontId="7" fillId="0" borderId="4" xfId="0" applyFont="1" applyFill="1" applyBorder="1" applyAlignment="1" applyProtection="1">
      <alignment vertical="center" wrapText="1"/>
    </xf>
    <xf numFmtId="3" fontId="9" fillId="2" borderId="94" xfId="0" applyNumberFormat="1" applyFont="1" applyFill="1" applyBorder="1" applyAlignment="1" applyProtection="1">
      <alignment horizontal="center" vertical="center"/>
    </xf>
    <xf numFmtId="3" fontId="9" fillId="2" borderId="43" xfId="0" applyNumberFormat="1" applyFont="1" applyFill="1" applyBorder="1" applyAlignment="1" applyProtection="1">
      <alignment horizontal="center" vertical="center"/>
    </xf>
    <xf numFmtId="3" fontId="9" fillId="2" borderId="17" xfId="0" applyNumberFormat="1" applyFont="1" applyFill="1" applyBorder="1" applyAlignment="1" applyProtection="1">
      <alignment horizontal="center" vertical="center"/>
    </xf>
    <xf numFmtId="3" fontId="9" fillId="3" borderId="94" xfId="0" applyNumberFormat="1" applyFont="1" applyFill="1" applyBorder="1" applyAlignment="1" applyProtection="1">
      <alignment horizontal="right"/>
      <protection locked="0"/>
    </xf>
    <xf numFmtId="0" fontId="0" fillId="3" borderId="43" xfId="0" applyFont="1" applyFill="1" applyBorder="1" applyAlignment="1" applyProtection="1">
      <alignment vertical="center"/>
      <protection locked="0"/>
    </xf>
    <xf numFmtId="0" fontId="0" fillId="3" borderId="95" xfId="0" applyFont="1" applyFill="1" applyBorder="1" applyAlignment="1" applyProtection="1">
      <alignment vertical="center"/>
      <protection locked="0"/>
    </xf>
    <xf numFmtId="38" fontId="9" fillId="3" borderId="86" xfId="6" applyNumberFormat="1" applyFont="1" applyFill="1" applyBorder="1" applyAlignment="1" applyProtection="1">
      <alignment horizontal="right" vertical="center"/>
      <protection locked="0"/>
    </xf>
    <xf numFmtId="38" fontId="0" fillId="3" borderId="87" xfId="6" applyNumberFormat="1" applyFont="1" applyFill="1" applyBorder="1" applyAlignment="1" applyProtection="1">
      <alignment horizontal="right" vertical="center"/>
      <protection locked="0"/>
    </xf>
    <xf numFmtId="38" fontId="9" fillId="3" borderId="160" xfId="6" applyNumberFormat="1" applyFont="1" applyFill="1" applyBorder="1" applyAlignment="1" applyProtection="1">
      <alignment horizontal="right"/>
      <protection locked="0"/>
    </xf>
    <xf numFmtId="38" fontId="9" fillId="3" borderId="158" xfId="6" applyNumberFormat="1" applyFont="1" applyFill="1" applyBorder="1" applyAlignment="1" applyProtection="1">
      <alignment horizontal="right"/>
      <protection locked="0"/>
    </xf>
    <xf numFmtId="0" fontId="9" fillId="0" borderId="15" xfId="0" applyFont="1" applyFill="1" applyBorder="1" applyAlignment="1" applyProtection="1">
      <alignment horizontal="left" vertical="center" wrapText="1"/>
    </xf>
    <xf numFmtId="0" fontId="7" fillId="0" borderId="72" xfId="0" applyFont="1" applyFill="1" applyBorder="1" applyAlignment="1" applyProtection="1">
      <alignment horizontal="left" vertical="center" wrapText="1"/>
    </xf>
    <xf numFmtId="38" fontId="0" fillId="2" borderId="43" xfId="6" applyNumberFormat="1" applyFont="1" applyFill="1" applyBorder="1" applyAlignment="1" applyProtection="1">
      <alignment horizontal="right" vertical="center"/>
    </xf>
    <xf numFmtId="0" fontId="29" fillId="0" borderId="43" xfId="0" applyFont="1" applyBorder="1" applyAlignment="1" applyProtection="1">
      <alignment horizontal="left" vertical="center" wrapText="1"/>
    </xf>
    <xf numFmtId="0" fontId="29" fillId="0" borderId="17" xfId="0" applyFont="1" applyBorder="1" applyAlignment="1" applyProtection="1">
      <alignment horizontal="left" vertical="center" wrapText="1"/>
    </xf>
    <xf numFmtId="0" fontId="11" fillId="0" borderId="0" xfId="0" applyFont="1" applyFill="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distributed" vertical="center"/>
    </xf>
    <xf numFmtId="0" fontId="9" fillId="0" borderId="63" xfId="0" applyFont="1" applyFill="1" applyBorder="1" applyAlignment="1" applyProtection="1">
      <alignment horizontal="distributed" vertical="center"/>
    </xf>
    <xf numFmtId="0" fontId="9" fillId="0" borderId="15" xfId="0" applyFont="1" applyFill="1" applyBorder="1" applyAlignment="1" applyProtection="1">
      <alignment horizontal="distributed" vertical="center"/>
    </xf>
    <xf numFmtId="0" fontId="0" fillId="0" borderId="34" xfId="0" applyFont="1" applyBorder="1" applyAlignment="1" applyProtection="1">
      <alignment horizontal="left" vertical="center" wrapText="1"/>
    </xf>
    <xf numFmtId="0" fontId="12" fillId="0" borderId="132" xfId="0" applyFont="1" applyFill="1" applyBorder="1" applyAlignment="1" applyProtection="1">
      <alignment vertical="center" wrapText="1"/>
    </xf>
    <xf numFmtId="0" fontId="0" fillId="0" borderId="132" xfId="0" applyFont="1" applyBorder="1" applyAlignment="1" applyProtection="1">
      <alignment vertical="center" wrapText="1"/>
    </xf>
    <xf numFmtId="0" fontId="0" fillId="0" borderId="145" xfId="0" applyFont="1" applyBorder="1" applyAlignment="1" applyProtection="1">
      <alignment vertical="center" wrapText="1"/>
    </xf>
    <xf numFmtId="0" fontId="9" fillId="0" borderId="40" xfId="0" applyFont="1" applyFill="1" applyBorder="1" applyAlignment="1" applyProtection="1">
      <alignment horizontal="distributed" vertical="center"/>
    </xf>
    <xf numFmtId="0" fontId="9" fillId="0" borderId="41" xfId="0" applyFont="1" applyFill="1" applyBorder="1" applyAlignment="1" applyProtection="1">
      <alignment horizontal="distributed" vertical="center"/>
    </xf>
    <xf numFmtId="0" fontId="9" fillId="0" borderId="69" xfId="0" applyFont="1" applyFill="1" applyBorder="1" applyProtection="1">
      <alignment vertical="center"/>
    </xf>
    <xf numFmtId="0" fontId="9" fillId="0" borderId="38" xfId="0" applyFont="1" applyFill="1" applyBorder="1" applyProtection="1">
      <alignment vertical="center"/>
    </xf>
    <xf numFmtId="38" fontId="9" fillId="3" borderId="70" xfId="6" applyNumberFormat="1" applyFont="1" applyFill="1" applyBorder="1" applyAlignment="1" applyProtection="1">
      <alignment horizontal="right" vertical="center"/>
      <protection locked="0"/>
    </xf>
    <xf numFmtId="38" fontId="0" fillId="3" borderId="68" xfId="6" applyNumberFormat="1" applyFont="1" applyFill="1" applyBorder="1" applyAlignment="1" applyProtection="1">
      <alignment horizontal="right" vertical="center"/>
      <protection locked="0"/>
    </xf>
    <xf numFmtId="0" fontId="9" fillId="0" borderId="17" xfId="0" applyFont="1" applyFill="1" applyBorder="1" applyProtection="1">
      <alignment vertical="center"/>
    </xf>
    <xf numFmtId="0" fontId="9" fillId="0" borderId="15" xfId="0" applyFont="1" applyFill="1" applyBorder="1" applyProtection="1">
      <alignment vertical="center"/>
    </xf>
    <xf numFmtId="0" fontId="9" fillId="3" borderId="15" xfId="0" applyFont="1" applyFill="1" applyBorder="1" applyAlignment="1" applyProtection="1">
      <alignment horizontal="center" vertical="center"/>
      <protection locked="0"/>
    </xf>
    <xf numFmtId="0" fontId="9" fillId="3" borderId="31"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top"/>
    </xf>
    <xf numFmtId="0" fontId="9" fillId="0" borderId="89" xfId="0" applyFont="1" applyFill="1" applyBorder="1" applyAlignment="1" applyProtection="1">
      <alignment vertical="center" shrinkToFit="1"/>
    </xf>
    <xf numFmtId="0" fontId="9" fillId="0" borderId="72" xfId="0" applyFont="1" applyFill="1" applyBorder="1" applyAlignment="1" applyProtection="1">
      <alignment vertical="center" shrinkToFit="1"/>
    </xf>
    <xf numFmtId="38" fontId="9" fillId="2" borderId="2" xfId="0" applyNumberFormat="1" applyFont="1" applyFill="1" applyBorder="1" applyAlignment="1" applyProtection="1">
      <alignment horizontal="right"/>
    </xf>
    <xf numFmtId="38" fontId="9" fillId="2" borderId="4" xfId="0" applyNumberFormat="1" applyFont="1" applyFill="1" applyBorder="1" applyAlignment="1" applyProtection="1">
      <alignment horizontal="right"/>
    </xf>
    <xf numFmtId="38" fontId="9" fillId="2" borderId="133" xfId="0" applyNumberFormat="1" applyFont="1" applyFill="1" applyBorder="1" applyAlignment="1" applyProtection="1">
      <alignment horizontal="right"/>
    </xf>
    <xf numFmtId="38" fontId="9" fillId="2" borderId="132" xfId="0" applyNumberFormat="1" applyFont="1" applyFill="1" applyBorder="1" applyAlignment="1" applyProtection="1">
      <alignment horizontal="right"/>
    </xf>
    <xf numFmtId="0" fontId="12" fillId="0" borderId="84" xfId="0" applyFont="1" applyFill="1" applyBorder="1" applyAlignment="1" applyProtection="1">
      <alignment vertical="center" wrapText="1"/>
    </xf>
    <xf numFmtId="0" fontId="12" fillId="0" borderId="85" xfId="0" applyFont="1" applyFill="1" applyBorder="1" applyAlignment="1" applyProtection="1">
      <alignment vertical="center" wrapText="1"/>
    </xf>
    <xf numFmtId="38" fontId="9" fillId="3" borderId="70" xfId="0" applyNumberFormat="1" applyFont="1" applyFill="1" applyBorder="1" applyAlignment="1" applyProtection="1">
      <alignment horizontal="right"/>
      <protection locked="0"/>
    </xf>
    <xf numFmtId="38" fontId="9" fillId="3" borderId="68" xfId="0" applyNumberFormat="1" applyFont="1" applyFill="1" applyBorder="1" applyAlignment="1" applyProtection="1">
      <alignment horizontal="right"/>
      <protection locked="0"/>
    </xf>
    <xf numFmtId="0" fontId="7" fillId="0" borderId="96" xfId="0" applyFont="1" applyFill="1" applyBorder="1" applyAlignment="1" applyProtection="1">
      <alignment vertical="center" wrapText="1"/>
    </xf>
    <xf numFmtId="0" fontId="7" fillId="0" borderId="108" xfId="0" applyFont="1" applyFill="1" applyBorder="1" applyAlignment="1" applyProtection="1">
      <alignment vertical="center"/>
    </xf>
    <xf numFmtId="0" fontId="0" fillId="0" borderId="64" xfId="0" applyFont="1" applyBorder="1" applyAlignment="1" applyProtection="1">
      <alignment vertical="center"/>
    </xf>
    <xf numFmtId="0" fontId="0" fillId="0" borderId="46" xfId="0" applyFont="1" applyBorder="1" applyAlignment="1" applyProtection="1">
      <alignment horizontal="left" vertical="center" wrapText="1"/>
    </xf>
    <xf numFmtId="0" fontId="0" fillId="0" borderId="64" xfId="0" applyFont="1" applyBorder="1" applyAlignment="1" applyProtection="1">
      <alignment horizontal="left" vertical="center" wrapText="1"/>
    </xf>
    <xf numFmtId="0" fontId="53" fillId="0" borderId="92" xfId="11" applyFont="1" applyBorder="1" applyAlignment="1" applyProtection="1">
      <alignment horizontal="center" vertical="center" wrapText="1" shrinkToFit="1"/>
    </xf>
    <xf numFmtId="0" fontId="46" fillId="0" borderId="51" xfId="10" applyFont="1" applyBorder="1" applyAlignment="1" applyProtection="1">
      <alignment horizontal="center" vertical="center"/>
    </xf>
    <xf numFmtId="0" fontId="46" fillId="0" borderId="7" xfId="10" applyFont="1" applyBorder="1" applyAlignment="1" applyProtection="1">
      <alignment horizontal="center" vertical="center"/>
    </xf>
    <xf numFmtId="0" fontId="46" fillId="0" borderId="22" xfId="10" applyFont="1" applyBorder="1" applyAlignment="1" applyProtection="1">
      <alignment horizontal="center" vertical="center"/>
    </xf>
    <xf numFmtId="0" fontId="47" fillId="0" borderId="0" xfId="10" applyFont="1" applyBorder="1" applyAlignment="1" applyProtection="1">
      <alignment horizontal="left" vertical="center"/>
    </xf>
    <xf numFmtId="179" fontId="33" fillId="0" borderId="120" xfId="10" applyNumberFormat="1" applyFont="1" applyFill="1" applyBorder="1" applyAlignment="1" applyProtection="1">
      <alignment horizontal="left" vertical="center" shrinkToFit="1"/>
      <protection locked="0"/>
    </xf>
    <xf numFmtId="179" fontId="33" fillId="0" borderId="96" xfId="10" applyNumberFormat="1" applyFont="1" applyFill="1" applyBorder="1" applyAlignment="1" applyProtection="1">
      <alignment horizontal="left" vertical="center" shrinkToFit="1"/>
      <protection locked="0"/>
    </xf>
    <xf numFmtId="0" fontId="33" fillId="0" borderId="120" xfId="11" applyFont="1" applyBorder="1" applyAlignment="1" applyProtection="1">
      <alignment horizontal="center" vertical="center" shrinkToFit="1"/>
    </xf>
    <xf numFmtId="0" fontId="33" fillId="0" borderId="68" xfId="11" applyFont="1" applyBorder="1" applyAlignment="1" applyProtection="1">
      <alignment horizontal="center" vertical="center" shrinkToFit="1"/>
    </xf>
    <xf numFmtId="0" fontId="33" fillId="0" borderId="69" xfId="11" applyFont="1" applyBorder="1" applyAlignment="1" applyProtection="1">
      <alignment horizontal="center" vertical="center" shrinkToFit="1"/>
    </xf>
    <xf numFmtId="0" fontId="33" fillId="0" borderId="92" xfId="11" applyFont="1" applyBorder="1" applyAlignment="1" applyProtection="1">
      <alignment horizontal="center" vertical="center" wrapText="1" shrinkToFit="1"/>
    </xf>
    <xf numFmtId="0" fontId="33" fillId="6" borderId="51" xfId="11" applyFont="1" applyFill="1" applyBorder="1" applyAlignment="1" applyProtection="1">
      <alignment horizontal="center" vertical="center" wrapText="1" shrinkToFit="1"/>
    </xf>
    <xf numFmtId="0" fontId="33" fillId="6" borderId="22" xfId="11" applyFont="1" applyFill="1" applyBorder="1" applyAlignment="1" applyProtection="1">
      <alignment horizontal="center" vertical="center" wrapText="1" shrinkToFit="1"/>
    </xf>
    <xf numFmtId="0" fontId="53" fillId="0" borderId="45" xfId="11" applyFont="1" applyBorder="1" applyAlignment="1" applyProtection="1">
      <alignment horizontal="center" vertical="center" wrapText="1" shrinkToFit="1"/>
    </xf>
    <xf numFmtId="0" fontId="33" fillId="0" borderId="48" xfId="11" applyFont="1" applyBorder="1" applyAlignment="1" applyProtection="1">
      <alignment horizontal="center" vertical="center" wrapText="1" shrinkToFit="1"/>
    </xf>
    <xf numFmtId="0" fontId="33" fillId="0" borderId="120" xfId="10" applyFont="1" applyBorder="1" applyAlignment="1" applyProtection="1">
      <alignment horizontal="center" vertical="center"/>
    </xf>
    <xf numFmtId="0" fontId="33" fillId="0" borderId="68" xfId="10" applyFont="1" applyBorder="1" applyAlignment="1" applyProtection="1">
      <alignment horizontal="center" vertical="center"/>
    </xf>
    <xf numFmtId="0" fontId="33" fillId="0" borderId="69" xfId="10" applyFont="1" applyBorder="1" applyAlignment="1" applyProtection="1">
      <alignment horizontal="center" vertical="center"/>
    </xf>
    <xf numFmtId="0" fontId="53" fillId="0" borderId="115" xfId="10" applyFont="1" applyBorder="1" applyAlignment="1" applyProtection="1">
      <alignment horizontal="center" vertical="center" wrapText="1"/>
    </xf>
    <xf numFmtId="0" fontId="53" fillId="0" borderId="167" xfId="10" applyFont="1" applyBorder="1" applyAlignment="1" applyProtection="1">
      <alignment horizontal="center" vertical="center" wrapText="1"/>
    </xf>
    <xf numFmtId="0" fontId="49" fillId="7" borderId="52" xfId="10" applyFont="1" applyFill="1" applyBorder="1" applyAlignment="1" applyProtection="1">
      <alignment horizontal="center" vertical="center" wrapText="1" shrinkToFit="1"/>
    </xf>
    <xf numFmtId="0" fontId="49" fillId="7" borderId="54" xfId="10" applyFont="1" applyFill="1" applyBorder="1" applyAlignment="1" applyProtection="1">
      <alignment horizontal="center" vertical="center" wrapText="1" shrinkToFit="1"/>
    </xf>
    <xf numFmtId="179" fontId="33" fillId="5" borderId="96" xfId="10" applyNumberFormat="1" applyFont="1" applyFill="1" applyBorder="1" applyAlignment="1" applyProtection="1">
      <alignment horizontal="center" vertical="center" wrapText="1" shrinkToFit="1"/>
      <protection locked="0"/>
    </xf>
    <xf numFmtId="179" fontId="33" fillId="5" borderId="95" xfId="10" applyNumberFormat="1" applyFont="1" applyFill="1" applyBorder="1" applyAlignment="1" applyProtection="1">
      <alignment horizontal="center" vertical="center" shrinkToFit="1"/>
      <protection locked="0"/>
    </xf>
    <xf numFmtId="179" fontId="33" fillId="0" borderId="96" xfId="10" applyNumberFormat="1" applyFont="1" applyFill="1" applyBorder="1" applyAlignment="1" applyProtection="1">
      <alignment horizontal="center" vertical="center" shrinkToFit="1"/>
      <protection locked="0"/>
    </xf>
    <xf numFmtId="179" fontId="33" fillId="0" borderId="95" xfId="10" applyNumberFormat="1" applyFont="1" applyFill="1" applyBorder="1" applyAlignment="1" applyProtection="1">
      <alignment horizontal="center" vertical="center" shrinkToFit="1"/>
      <protection locked="0"/>
    </xf>
    <xf numFmtId="179" fontId="33" fillId="5" borderId="96" xfId="10" applyNumberFormat="1" applyFont="1" applyFill="1" applyBorder="1" applyAlignment="1" applyProtection="1">
      <alignment horizontal="center" vertical="center" shrinkToFit="1"/>
      <protection locked="0"/>
    </xf>
    <xf numFmtId="179" fontId="33" fillId="5" borderId="55" xfId="10" applyNumberFormat="1" applyFont="1" applyFill="1" applyBorder="1" applyAlignment="1" applyProtection="1">
      <alignment horizontal="center" vertical="center" shrinkToFit="1"/>
      <protection locked="0"/>
    </xf>
    <xf numFmtId="179" fontId="33" fillId="5" borderId="93" xfId="10" applyNumberFormat="1" applyFont="1" applyFill="1" applyBorder="1" applyAlignment="1" applyProtection="1">
      <alignment horizontal="center" vertical="center" shrinkToFit="1"/>
      <protection locked="0"/>
    </xf>
    <xf numFmtId="179" fontId="49" fillId="5" borderId="47" xfId="10" applyNumberFormat="1" applyFont="1" applyFill="1" applyBorder="1" applyAlignment="1" applyProtection="1">
      <alignment horizontal="center" vertical="center" shrinkToFit="1"/>
      <protection locked="0"/>
    </xf>
    <xf numFmtId="179" fontId="49" fillId="5" borderId="22" xfId="10" applyNumberFormat="1" applyFont="1" applyFill="1" applyBorder="1" applyAlignment="1" applyProtection="1">
      <alignment horizontal="center" vertical="center" shrinkToFit="1"/>
      <protection locked="0"/>
    </xf>
    <xf numFmtId="38" fontId="49" fillId="0" borderId="34" xfId="10" applyNumberFormat="1" applyFont="1" applyFill="1" applyBorder="1" applyAlignment="1" applyProtection="1">
      <alignment horizontal="right" vertical="center" shrinkToFit="1"/>
    </xf>
    <xf numFmtId="38" fontId="49" fillId="0" borderId="0" xfId="10" applyNumberFormat="1" applyFont="1" applyFill="1" applyBorder="1" applyAlignment="1" applyProtection="1">
      <alignment horizontal="right" vertical="center" shrinkToFit="1"/>
    </xf>
    <xf numFmtId="38" fontId="7" fillId="2" borderId="15" xfId="6" applyFont="1" applyFill="1" applyBorder="1" applyAlignment="1" applyProtection="1">
      <alignment horizontal="right" vertical="center" shrinkToFit="1"/>
    </xf>
    <xf numFmtId="0" fontId="7" fillId="0" borderId="0" xfId="0" applyFont="1" applyBorder="1" applyAlignment="1" applyProtection="1">
      <alignment horizontal="left" vertical="top" wrapText="1"/>
    </xf>
    <xf numFmtId="0" fontId="7" fillId="0" borderId="15" xfId="0" applyFont="1" applyBorder="1" applyAlignment="1" applyProtection="1">
      <alignment horizontal="center" vertical="center"/>
    </xf>
    <xf numFmtId="38" fontId="7" fillId="3" borderId="15" xfId="6" applyFont="1" applyFill="1" applyBorder="1" applyAlignment="1" applyProtection="1">
      <alignment horizontal="right" vertical="center" shrinkToFit="1"/>
      <protection locked="0"/>
    </xf>
    <xf numFmtId="0" fontId="7" fillId="3" borderId="15" xfId="0" applyFont="1" applyFill="1" applyBorder="1" applyAlignment="1" applyProtection="1">
      <alignment horizontal="center" vertical="center" shrinkToFit="1"/>
      <protection locked="0"/>
    </xf>
    <xf numFmtId="0" fontId="7" fillId="0" borderId="0" xfId="0" applyFont="1" applyAlignment="1" applyProtection="1">
      <alignment horizontal="center" vertical="center"/>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92" fillId="0" borderId="94" xfId="0" applyFont="1" applyBorder="1" applyAlignment="1">
      <alignment horizontal="left" vertical="center"/>
    </xf>
    <xf numFmtId="0" fontId="92" fillId="0" borderId="43" xfId="0" applyFont="1" applyBorder="1" applyAlignment="1">
      <alignment horizontal="left" vertical="center"/>
    </xf>
    <xf numFmtId="0" fontId="92" fillId="0" borderId="17" xfId="0" applyFont="1" applyBorder="1" applyAlignment="1">
      <alignment horizontal="left" vertical="center"/>
    </xf>
    <xf numFmtId="0" fontId="92" fillId="0" borderId="94" xfId="0" applyFont="1" applyBorder="1" applyAlignment="1">
      <alignment horizontal="left" vertical="center" wrapText="1"/>
    </xf>
    <xf numFmtId="0" fontId="92" fillId="0" borderId="43" xfId="0" applyFont="1" applyBorder="1" applyAlignment="1">
      <alignment horizontal="left" vertical="center" wrapText="1"/>
    </xf>
    <xf numFmtId="0" fontId="92" fillId="0" borderId="17" xfId="0" applyFont="1" applyBorder="1" applyAlignment="1">
      <alignment horizontal="left" vertical="center" wrapText="1"/>
    </xf>
    <xf numFmtId="0" fontId="92" fillId="0" borderId="40" xfId="0" applyFont="1" applyBorder="1" applyAlignment="1">
      <alignment horizontal="left" vertical="center" wrapText="1"/>
    </xf>
    <xf numFmtId="0" fontId="92" fillId="0" borderId="41" xfId="0" applyFont="1" applyBorder="1" applyAlignment="1">
      <alignment horizontal="left" vertical="center" wrapText="1"/>
    </xf>
    <xf numFmtId="0" fontId="92" fillId="0" borderId="41" xfId="0" applyFont="1" applyBorder="1" applyAlignment="1">
      <alignment horizontal="left" vertical="center"/>
    </xf>
    <xf numFmtId="0" fontId="92" fillId="0" borderId="79" xfId="0" applyFont="1" applyBorder="1" applyAlignment="1">
      <alignment horizontal="left" vertical="center" wrapText="1"/>
    </xf>
    <xf numFmtId="0" fontId="92" fillId="0" borderId="36" xfId="0" applyFont="1" applyBorder="1" applyAlignment="1">
      <alignment horizontal="left" vertical="center" wrapText="1"/>
    </xf>
    <xf numFmtId="0" fontId="92" fillId="0" borderId="126" xfId="0" applyFont="1" applyBorder="1" applyAlignment="1">
      <alignment horizontal="left" vertical="center"/>
    </xf>
    <xf numFmtId="0" fontId="91" fillId="0" borderId="1" xfId="0" applyFont="1" applyBorder="1" applyAlignment="1">
      <alignment horizontal="left"/>
    </xf>
    <xf numFmtId="0" fontId="92" fillId="0" borderId="55" xfId="0" applyFont="1" applyBorder="1" applyAlignment="1">
      <alignment horizontal="left" vertical="center"/>
    </xf>
    <xf numFmtId="0" fontId="92" fillId="0" borderId="56" xfId="0" applyFont="1" applyBorder="1" applyAlignment="1">
      <alignment horizontal="left" vertical="center"/>
    </xf>
    <xf numFmtId="0" fontId="92" fillId="0" borderId="57" xfId="0" applyFont="1" applyBorder="1" applyAlignment="1">
      <alignment horizontal="left" vertical="center"/>
    </xf>
    <xf numFmtId="0" fontId="92" fillId="0" borderId="37" xfId="0" applyFont="1" applyBorder="1" applyAlignment="1">
      <alignment horizontal="left" vertical="center"/>
    </xf>
    <xf numFmtId="0" fontId="92" fillId="0" borderId="38" xfId="0" applyFont="1" applyBorder="1" applyAlignment="1">
      <alignment horizontal="left" vertical="center"/>
    </xf>
    <xf numFmtId="0" fontId="92" fillId="0" borderId="63" xfId="0" applyFont="1" applyBorder="1" applyAlignment="1">
      <alignment horizontal="left" vertical="center" wrapText="1"/>
    </xf>
    <xf numFmtId="0" fontId="92" fillId="0" borderId="15" xfId="0" applyFont="1" applyBorder="1" applyAlignment="1">
      <alignment horizontal="left" vertical="center" wrapText="1"/>
    </xf>
    <xf numFmtId="0" fontId="92" fillId="0" borderId="15" xfId="0" applyFont="1" applyBorder="1" applyAlignment="1">
      <alignment horizontal="left" vertical="center"/>
    </xf>
    <xf numFmtId="0" fontId="92" fillId="0" borderId="63" xfId="0" applyFont="1" applyBorder="1" applyAlignment="1">
      <alignment horizontal="left" vertical="center"/>
    </xf>
    <xf numFmtId="0" fontId="90" fillId="9" borderId="72" xfId="0" applyFont="1" applyFill="1" applyBorder="1" applyAlignment="1">
      <alignment horizontal="center" vertical="center"/>
    </xf>
    <xf numFmtId="0" fontId="92" fillId="0" borderId="120" xfId="0" applyFont="1" applyBorder="1" applyAlignment="1">
      <alignment horizontal="left" vertical="center"/>
    </xf>
    <xf numFmtId="0" fontId="92" fillId="0" borderId="68" xfId="0" applyFont="1" applyBorder="1" applyAlignment="1">
      <alignment horizontal="left" vertical="center"/>
    </xf>
    <xf numFmtId="0" fontId="92" fillId="0" borderId="69" xfId="0" applyFont="1" applyBorder="1" applyAlignment="1">
      <alignment horizontal="left" vertical="center"/>
    </xf>
    <xf numFmtId="0" fontId="92" fillId="0" borderId="96" xfId="0" applyFont="1" applyBorder="1" applyAlignment="1">
      <alignment horizontal="left" vertical="center" wrapText="1"/>
    </xf>
    <xf numFmtId="0" fontId="0" fillId="15" borderId="40" xfId="0" applyFill="1" applyBorder="1" applyAlignment="1">
      <alignment horizontal="distributed" vertical="center"/>
    </xf>
    <xf numFmtId="0" fontId="0" fillId="15" borderId="41" xfId="0" applyFill="1" applyBorder="1" applyAlignment="1">
      <alignment horizontal="distributed" vertical="center"/>
    </xf>
    <xf numFmtId="0" fontId="0" fillId="15" borderId="79" xfId="0" applyFill="1" applyBorder="1" applyAlignment="1">
      <alignment horizontal="distributed" vertical="center"/>
    </xf>
    <xf numFmtId="0" fontId="0" fillId="15" borderId="126" xfId="0" applyFill="1" applyBorder="1" applyAlignment="1">
      <alignment horizontal="distributed" vertical="center"/>
    </xf>
    <xf numFmtId="0" fontId="118" fillId="3" borderId="58" xfId="18" applyFill="1" applyBorder="1" applyAlignment="1">
      <alignment horizontal="center" vertical="center"/>
    </xf>
    <xf numFmtId="0" fontId="0" fillId="3" borderId="56" xfId="0" applyFill="1" applyBorder="1" applyAlignment="1">
      <alignment horizontal="center" vertical="center"/>
    </xf>
    <xf numFmtId="0" fontId="0" fillId="3" borderId="93" xfId="0" applyFill="1" applyBorder="1" applyAlignment="1">
      <alignment horizontal="center" vertical="center"/>
    </xf>
    <xf numFmtId="0" fontId="0" fillId="3" borderId="117" xfId="0" applyFill="1" applyBorder="1" applyAlignment="1">
      <alignment horizontal="center" vertical="center"/>
    </xf>
    <xf numFmtId="0" fontId="0" fillId="3" borderId="36" xfId="0" applyFill="1" applyBorder="1" applyAlignment="1">
      <alignment horizontal="center" vertical="center"/>
    </xf>
    <xf numFmtId="0" fontId="0" fillId="3" borderId="118" xfId="0" applyFill="1" applyBorder="1" applyAlignment="1">
      <alignment horizontal="center" vertical="center"/>
    </xf>
    <xf numFmtId="0" fontId="0" fillId="15" borderId="63" xfId="0" applyFill="1" applyBorder="1" applyAlignment="1">
      <alignment horizontal="distributed" vertical="center"/>
    </xf>
    <xf numFmtId="0" fontId="0" fillId="15" borderId="15" xfId="0" applyFill="1" applyBorder="1" applyAlignment="1">
      <alignment horizontal="distributed" vertical="center"/>
    </xf>
    <xf numFmtId="0" fontId="0" fillId="3" borderId="94" xfId="0" applyFill="1" applyBorder="1" applyAlignment="1">
      <alignment horizontal="center" vertical="center"/>
    </xf>
    <xf numFmtId="0" fontId="0" fillId="3" borderId="43" xfId="0" applyFill="1" applyBorder="1" applyAlignment="1">
      <alignment horizontal="center" vertical="center"/>
    </xf>
    <xf numFmtId="0" fontId="0" fillId="3" borderId="95" xfId="0" applyFill="1" applyBorder="1" applyAlignment="1">
      <alignment horizontal="center" vertical="center"/>
    </xf>
    <xf numFmtId="0" fontId="0" fillId="15" borderId="37" xfId="0" applyFill="1" applyBorder="1" applyAlignment="1">
      <alignment horizontal="distributed" vertical="center"/>
    </xf>
    <xf numFmtId="0" fontId="0" fillId="15" borderId="38" xfId="0" applyFill="1" applyBorder="1" applyAlignment="1">
      <alignment horizontal="distributed" vertical="center"/>
    </xf>
    <xf numFmtId="0" fontId="0" fillId="3" borderId="70" xfId="0" applyFill="1" applyBorder="1" applyAlignment="1">
      <alignment horizontal="center" vertical="center"/>
    </xf>
    <xf numFmtId="0" fontId="0" fillId="3" borderId="68" xfId="0" applyFill="1" applyBorder="1" applyAlignment="1">
      <alignment horizontal="center" vertical="center"/>
    </xf>
    <xf numFmtId="0" fontId="0" fillId="3" borderId="71"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8" xfId="0" applyFill="1" applyBorder="1" applyAlignment="1">
      <alignment horizontal="center" vertical="center"/>
    </xf>
    <xf numFmtId="0" fontId="0" fillId="0" borderId="51" xfId="0" applyBorder="1" applyAlignment="1">
      <alignment horizontal="center" vertical="center" wrapText="1"/>
    </xf>
    <xf numFmtId="0" fontId="0" fillId="0" borderId="8" xfId="0" applyBorder="1" applyAlignment="1">
      <alignment horizontal="center" vertical="center" wrapText="1"/>
    </xf>
    <xf numFmtId="0" fontId="0" fillId="0" borderId="120" xfId="0" applyBorder="1" applyAlignment="1">
      <alignment horizontal="center" vertical="center"/>
    </xf>
    <xf numFmtId="0" fontId="0" fillId="0" borderId="68" xfId="0" applyBorder="1" applyAlignment="1">
      <alignment horizontal="center" vertical="center"/>
    </xf>
    <xf numFmtId="0" fontId="0" fillId="0" borderId="71" xfId="0" applyBorder="1" applyAlignment="1">
      <alignment horizontal="center" vertical="center"/>
    </xf>
    <xf numFmtId="0" fontId="29" fillId="0" borderId="92" xfId="0" applyFont="1" applyBorder="1" applyAlignment="1">
      <alignment horizontal="center" vertical="center" wrapText="1"/>
    </xf>
    <xf numFmtId="0" fontId="29" fillId="0" borderId="73" xfId="0" applyFont="1" applyBorder="1" applyAlignment="1">
      <alignment horizontal="center" vertical="center"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10" xfId="0" applyBorder="1" applyAlignment="1">
      <alignment horizontal="left" vertical="top" wrapText="1"/>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94" xfId="0" applyBorder="1" applyAlignment="1">
      <alignment horizontal="left" vertical="top" wrapText="1"/>
    </xf>
    <xf numFmtId="0" fontId="0" fillId="0" borderId="43" xfId="0" applyBorder="1" applyAlignment="1">
      <alignment horizontal="left" vertical="top" wrapText="1"/>
    </xf>
    <xf numFmtId="0" fontId="0" fillId="0" borderId="17" xfId="0" applyBorder="1" applyAlignment="1">
      <alignment horizontal="left" vertical="top" wrapText="1"/>
    </xf>
    <xf numFmtId="0" fontId="29" fillId="0" borderId="115" xfId="0" applyFont="1" applyBorder="1" applyAlignment="1">
      <alignment horizontal="center" vertical="center"/>
    </xf>
    <xf numFmtId="0" fontId="29" fillId="0" borderId="130" xfId="0" applyFont="1" applyBorder="1" applyAlignment="1">
      <alignment horizontal="center" vertical="center"/>
    </xf>
    <xf numFmtId="0" fontId="29" fillId="0" borderId="49" xfId="0" applyFont="1" applyBorder="1" applyAlignment="1">
      <alignment horizontal="center" vertical="center"/>
    </xf>
    <xf numFmtId="0" fontId="29" fillId="0" borderId="5" xfId="0" applyFont="1" applyBorder="1" applyAlignment="1">
      <alignment horizontal="center" vertical="center"/>
    </xf>
    <xf numFmtId="0" fontId="29" fillId="0" borderId="70" xfId="0" applyFont="1" applyBorder="1" applyAlignment="1">
      <alignment horizontal="center" vertical="center"/>
    </xf>
    <xf numFmtId="0" fontId="29" fillId="0" borderId="68" xfId="0" applyFont="1" applyBorder="1" applyAlignment="1">
      <alignment horizontal="center" vertical="center"/>
    </xf>
    <xf numFmtId="0" fontId="29" fillId="0" borderId="71" xfId="0" applyFont="1" applyBorder="1" applyAlignment="1">
      <alignment horizontal="center" vertical="center"/>
    </xf>
    <xf numFmtId="0" fontId="92" fillId="0" borderId="72" xfId="0" applyFont="1" applyFill="1" applyBorder="1" applyAlignment="1">
      <alignment horizontal="left" vertical="center" wrapText="1"/>
    </xf>
    <xf numFmtId="0" fontId="92" fillId="0" borderId="25" xfId="0" applyFont="1" applyFill="1" applyBorder="1" applyAlignment="1">
      <alignment horizontal="left" vertical="center" wrapText="1"/>
    </xf>
    <xf numFmtId="0" fontId="92" fillId="0" borderId="73" xfId="0" applyFont="1" applyFill="1" applyBorder="1" applyAlignment="1">
      <alignment horizontal="left" vertical="center" wrapText="1"/>
    </xf>
    <xf numFmtId="0" fontId="92" fillId="0" borderId="94" xfId="0" applyFont="1" applyFill="1" applyBorder="1" applyAlignment="1">
      <alignment horizontal="left" vertical="center" wrapText="1"/>
    </xf>
    <xf numFmtId="0" fontId="92" fillId="0" borderId="43" xfId="0" applyFont="1" applyFill="1" applyBorder="1" applyAlignment="1">
      <alignment horizontal="left" vertical="center" wrapText="1"/>
    </xf>
    <xf numFmtId="0" fontId="92" fillId="0" borderId="17" xfId="0" applyFont="1" applyFill="1" applyBorder="1" applyAlignment="1">
      <alignment horizontal="left" vertical="center" wrapText="1"/>
    </xf>
    <xf numFmtId="0" fontId="90" fillId="9" borderId="15" xfId="0" applyFont="1" applyFill="1" applyBorder="1" applyAlignment="1">
      <alignment horizontal="center" vertical="center"/>
    </xf>
    <xf numFmtId="0" fontId="29" fillId="0" borderId="94" xfId="0" applyFont="1" applyBorder="1" applyAlignment="1">
      <alignment horizontal="left" vertical="center"/>
    </xf>
    <xf numFmtId="0" fontId="29" fillId="0" borderId="43" xfId="0" applyFont="1" applyBorder="1" applyAlignment="1">
      <alignment horizontal="left" vertical="center"/>
    </xf>
    <xf numFmtId="0" fontId="29" fillId="0" borderId="17" xfId="0" applyFont="1" applyBorder="1" applyAlignment="1">
      <alignment horizontal="left" vertical="center"/>
    </xf>
    <xf numFmtId="0" fontId="92" fillId="0" borderId="72" xfId="0" applyFont="1" applyBorder="1" applyAlignment="1">
      <alignment horizontal="left" vertical="center" wrapText="1"/>
    </xf>
    <xf numFmtId="0" fontId="92" fillId="0" borderId="25" xfId="0" applyFont="1" applyBorder="1" applyAlignment="1">
      <alignment horizontal="left" vertical="center" wrapText="1"/>
    </xf>
    <xf numFmtId="0" fontId="92" fillId="0" borderId="73" xfId="0" applyFont="1" applyBorder="1" applyAlignment="1">
      <alignment horizontal="left" vertical="center" wrapText="1"/>
    </xf>
    <xf numFmtId="0" fontId="92" fillId="0" borderId="72" xfId="0" applyFont="1" applyBorder="1" applyAlignment="1">
      <alignment horizontal="left" vertical="center"/>
    </xf>
    <xf numFmtId="0" fontId="92" fillId="0" borderId="25" xfId="0" applyFont="1" applyBorder="1" applyAlignment="1">
      <alignment horizontal="left" vertical="center"/>
    </xf>
    <xf numFmtId="0" fontId="92" fillId="0" borderId="73" xfId="0" applyFont="1" applyBorder="1" applyAlignment="1">
      <alignment horizontal="left" vertical="center"/>
    </xf>
    <xf numFmtId="0" fontId="92" fillId="0" borderId="15" xfId="0" applyFont="1" applyBorder="1" applyAlignment="1">
      <alignment horizontal="left" vertical="center" shrinkToFit="1"/>
    </xf>
    <xf numFmtId="0" fontId="92" fillId="0" borderId="94" xfId="0" applyFont="1" applyBorder="1" applyAlignment="1">
      <alignment vertical="center" wrapText="1"/>
    </xf>
    <xf numFmtId="0" fontId="92" fillId="0" borderId="43" xfId="0" applyFont="1" applyBorder="1" applyAlignment="1">
      <alignment vertical="center" wrapText="1"/>
    </xf>
    <xf numFmtId="0" fontId="92" fillId="0" borderId="17" xfId="0" applyFont="1" applyBorder="1" applyAlignment="1">
      <alignment vertical="center" wrapText="1"/>
    </xf>
    <xf numFmtId="0" fontId="9" fillId="0" borderId="55" xfId="0" applyFont="1" applyFill="1" applyBorder="1" applyAlignment="1" applyProtection="1">
      <alignment horizontal="left" vertical="center" wrapText="1"/>
    </xf>
    <xf numFmtId="0" fontId="9" fillId="0" borderId="57" xfId="0" applyFont="1" applyFill="1" applyBorder="1" applyAlignment="1" applyProtection="1">
      <alignment horizontal="left" vertical="center" wrapText="1"/>
    </xf>
    <xf numFmtId="0" fontId="0" fillId="0" borderId="53" xfId="0" applyFont="1" applyBorder="1" applyAlignment="1" applyProtection="1">
      <alignment horizontal="center" vertical="center"/>
    </xf>
    <xf numFmtId="3" fontId="9" fillId="3" borderId="94" xfId="0" applyNumberFormat="1" applyFont="1" applyFill="1" applyBorder="1" applyAlignment="1" applyProtection="1">
      <alignment horizontal="center" vertical="center"/>
      <protection locked="0"/>
    </xf>
    <xf numFmtId="0" fontId="0" fillId="3" borderId="43" xfId="0" applyFont="1" applyFill="1" applyBorder="1" applyAlignment="1" applyProtection="1">
      <alignment horizontal="center" vertical="center"/>
      <protection locked="0"/>
    </xf>
    <xf numFmtId="0" fontId="0" fillId="3" borderId="95" xfId="0" applyFont="1" applyFill="1" applyBorder="1" applyAlignment="1" applyProtection="1">
      <alignment horizontal="center" vertical="center"/>
      <protection locked="0"/>
    </xf>
    <xf numFmtId="0" fontId="7" fillId="0" borderId="108"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46"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46"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9" xfId="0" applyFont="1" applyBorder="1" applyAlignment="1" applyProtection="1">
      <alignment vertical="center" wrapText="1"/>
    </xf>
    <xf numFmtId="38" fontId="9" fillId="2" borderId="5" xfId="6" applyNumberFormat="1" applyFont="1" applyFill="1" applyBorder="1" applyAlignment="1" applyProtection="1"/>
    <xf numFmtId="38" fontId="9" fillId="2" borderId="1" xfId="6" applyNumberFormat="1" applyFont="1" applyFill="1" applyBorder="1" applyAlignment="1" applyProtection="1"/>
    <xf numFmtId="38" fontId="9" fillId="0" borderId="70" xfId="6" applyFont="1" applyFill="1" applyBorder="1" applyAlignment="1" applyProtection="1">
      <alignment horizontal="center" vertical="center"/>
    </xf>
    <xf numFmtId="38" fontId="9" fillId="0" borderId="68" xfId="6" applyFont="1" applyFill="1" applyBorder="1" applyAlignment="1" applyProtection="1">
      <alignment horizontal="center" vertical="center"/>
    </xf>
    <xf numFmtId="38" fontId="9" fillId="0" borderId="69" xfId="6" applyFont="1" applyFill="1" applyBorder="1" applyAlignment="1" applyProtection="1">
      <alignment horizontal="center" vertical="center"/>
    </xf>
    <xf numFmtId="38" fontId="9" fillId="4" borderId="70" xfId="6" applyFont="1" applyFill="1" applyBorder="1" applyAlignment="1" applyProtection="1">
      <alignment horizontal="center" vertical="center"/>
    </xf>
    <xf numFmtId="38" fontId="9" fillId="4" borderId="68" xfId="6" applyFont="1" applyFill="1" applyBorder="1" applyAlignment="1" applyProtection="1">
      <alignment horizontal="center" vertical="center"/>
    </xf>
    <xf numFmtId="38" fontId="9" fillId="4" borderId="71" xfId="6" applyFont="1" applyFill="1" applyBorder="1" applyAlignment="1" applyProtection="1">
      <alignment horizontal="center" vertical="center"/>
    </xf>
    <xf numFmtId="0" fontId="11" fillId="3" borderId="0" xfId="0" applyFont="1" applyFill="1" applyAlignment="1" applyProtection="1">
      <alignment horizontal="center" vertical="center"/>
    </xf>
    <xf numFmtId="0" fontId="7" fillId="0" borderId="70"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193" fontId="7" fillId="2" borderId="5" xfId="0" applyNumberFormat="1" applyFont="1" applyFill="1" applyBorder="1" applyAlignment="1" applyProtection="1">
      <alignment vertical="center" shrinkToFit="1"/>
    </xf>
    <xf numFmtId="193" fontId="7" fillId="2" borderId="1" xfId="0" applyNumberFormat="1" applyFont="1" applyFill="1" applyBorder="1" applyAlignment="1" applyProtection="1">
      <alignment vertical="center" shrinkToFit="1"/>
    </xf>
    <xf numFmtId="193" fontId="7" fillId="2" borderId="8" xfId="0" applyNumberFormat="1" applyFont="1" applyFill="1" applyBorder="1" applyAlignment="1" applyProtection="1">
      <alignment vertical="center" shrinkToFit="1"/>
    </xf>
    <xf numFmtId="38" fontId="9" fillId="2" borderId="5" xfId="0" applyNumberFormat="1" applyFont="1" applyFill="1" applyBorder="1" applyAlignment="1" applyProtection="1">
      <alignment horizontal="right"/>
    </xf>
    <xf numFmtId="38" fontId="9" fillId="2" borderId="1" xfId="0" applyNumberFormat="1" applyFont="1" applyFill="1" applyBorder="1" applyAlignment="1" applyProtection="1">
      <alignment horizontal="right"/>
    </xf>
    <xf numFmtId="191" fontId="7" fillId="2" borderId="5" xfId="0" applyNumberFormat="1" applyFont="1" applyFill="1" applyBorder="1" applyAlignment="1" applyProtection="1">
      <alignment vertical="center" shrinkToFit="1"/>
    </xf>
    <xf numFmtId="191" fontId="7" fillId="2" borderId="1" xfId="0" applyNumberFormat="1" applyFont="1" applyFill="1" applyBorder="1" applyAlignment="1" applyProtection="1">
      <alignment vertical="center" shrinkToFit="1"/>
    </xf>
    <xf numFmtId="191" fontId="7" fillId="2" borderId="8" xfId="0" applyNumberFormat="1" applyFont="1" applyFill="1" applyBorder="1" applyAlignment="1" applyProtection="1">
      <alignment vertical="center" shrinkToFit="1"/>
    </xf>
    <xf numFmtId="0" fontId="7" fillId="0" borderId="46" xfId="0" applyFont="1" applyFill="1" applyBorder="1" applyAlignment="1" applyProtection="1">
      <alignment vertical="center"/>
    </xf>
    <xf numFmtId="0" fontId="0" fillId="0" borderId="46" xfId="0" applyFont="1" applyBorder="1" applyAlignment="1" applyProtection="1">
      <alignment vertical="center"/>
    </xf>
    <xf numFmtId="0" fontId="7" fillId="0" borderId="120" xfId="0" applyFont="1" applyFill="1" applyBorder="1" applyAlignment="1" applyProtection="1">
      <alignment vertical="center"/>
    </xf>
    <xf numFmtId="0" fontId="7" fillId="0" borderId="68" xfId="0" applyFont="1" applyFill="1" applyBorder="1" applyAlignment="1" applyProtection="1">
      <alignment vertical="center"/>
    </xf>
    <xf numFmtId="0" fontId="7" fillId="0" borderId="69" xfId="0" applyFont="1" applyFill="1" applyBorder="1" applyAlignment="1" applyProtection="1">
      <alignment vertical="center"/>
    </xf>
    <xf numFmtId="38" fontId="9" fillId="2" borderId="70" xfId="0" applyNumberFormat="1" applyFont="1" applyFill="1" applyBorder="1" applyAlignment="1" applyProtection="1">
      <alignment horizontal="right"/>
    </xf>
    <xf numFmtId="38" fontId="9" fillId="2" borderId="68" xfId="0" applyNumberFormat="1" applyFont="1" applyFill="1" applyBorder="1" applyAlignment="1" applyProtection="1">
      <alignment horizontal="right"/>
    </xf>
    <xf numFmtId="0" fontId="29" fillId="0" borderId="34" xfId="0" applyFont="1" applyBorder="1" applyAlignment="1" applyProtection="1">
      <alignment horizontal="left" vertical="center" wrapText="1"/>
    </xf>
    <xf numFmtId="0" fontId="7" fillId="0" borderId="90" xfId="0" applyFont="1" applyFill="1" applyBorder="1" applyAlignment="1" applyProtection="1">
      <alignment horizontal="center" vertical="center"/>
    </xf>
    <xf numFmtId="0" fontId="7" fillId="0" borderId="91" xfId="0" applyFont="1" applyFill="1" applyBorder="1" applyAlignment="1" applyProtection="1">
      <alignment horizontal="center" vertical="center"/>
    </xf>
    <xf numFmtId="38" fontId="9" fillId="3" borderId="5" xfId="0" applyNumberFormat="1" applyFont="1" applyFill="1" applyBorder="1" applyAlignment="1" applyProtection="1">
      <alignment horizontal="right"/>
      <protection locked="0"/>
    </xf>
    <xf numFmtId="38" fontId="9" fillId="3" borderId="1" xfId="0" applyNumberFormat="1" applyFont="1" applyFill="1" applyBorder="1" applyAlignment="1" applyProtection="1">
      <alignment horizontal="right"/>
      <protection locked="0"/>
    </xf>
    <xf numFmtId="0" fontId="87" fillId="0" borderId="94" xfId="0" applyFont="1" applyBorder="1" applyAlignment="1" applyProtection="1">
      <alignment vertical="center" wrapText="1"/>
    </xf>
    <xf numFmtId="0" fontId="87" fillId="0" borderId="43" xfId="0" applyFont="1" applyBorder="1" applyAlignment="1" applyProtection="1">
      <alignment vertical="center" wrapText="1"/>
    </xf>
    <xf numFmtId="0" fontId="87" fillId="0" borderId="17" xfId="0" applyFont="1" applyBorder="1" applyAlignment="1" applyProtection="1">
      <alignment vertical="center" wrapText="1"/>
    </xf>
    <xf numFmtId="0" fontId="7" fillId="0" borderId="0" xfId="0" applyFont="1" applyFill="1" applyAlignment="1" applyProtection="1">
      <alignment horizontal="left"/>
    </xf>
    <xf numFmtId="0" fontId="9" fillId="3" borderId="41" xfId="0" applyFont="1" applyFill="1" applyBorder="1" applyAlignment="1" applyProtection="1">
      <alignment horizontal="center" vertical="center"/>
      <protection locked="0"/>
    </xf>
    <xf numFmtId="0" fontId="9" fillId="3" borderId="42" xfId="0" applyFont="1" applyFill="1" applyBorder="1" applyAlignment="1" applyProtection="1">
      <alignment horizontal="center" vertical="center"/>
      <protection locked="0"/>
    </xf>
    <xf numFmtId="0" fontId="0" fillId="0" borderId="4" xfId="0" applyFont="1" applyBorder="1" applyAlignment="1" applyProtection="1">
      <alignment vertical="center"/>
    </xf>
    <xf numFmtId="0" fontId="0" fillId="0" borderId="3" xfId="0" applyFont="1" applyBorder="1" applyAlignment="1" applyProtection="1">
      <alignment vertical="center"/>
    </xf>
    <xf numFmtId="0" fontId="7" fillId="0" borderId="115" xfId="0" applyFont="1" applyFill="1" applyBorder="1" applyAlignment="1" applyProtection="1">
      <alignment vertical="top" wrapText="1"/>
    </xf>
    <xf numFmtId="0" fontId="7" fillId="0" borderId="92" xfId="0" applyFont="1" applyFill="1" applyBorder="1" applyAlignment="1" applyProtection="1">
      <alignment vertical="top" wrapText="1"/>
    </xf>
    <xf numFmtId="0" fontId="9" fillId="0" borderId="90" xfId="0" applyFont="1" applyFill="1" applyBorder="1" applyAlignment="1" applyProtection="1">
      <alignment horizontal="center" vertical="center" wrapText="1"/>
    </xf>
    <xf numFmtId="0" fontId="10" fillId="0" borderId="64" xfId="0" applyFont="1" applyFill="1" applyBorder="1" applyAlignment="1" applyProtection="1">
      <alignment vertical="top" wrapText="1"/>
    </xf>
    <xf numFmtId="0" fontId="7" fillId="0" borderId="1" xfId="0" applyFont="1" applyFill="1" applyBorder="1" applyAlignment="1" applyProtection="1">
      <alignment vertical="top" wrapText="1"/>
    </xf>
    <xf numFmtId="0" fontId="7" fillId="0" borderId="10" xfId="0" applyFont="1" applyFill="1" applyBorder="1" applyAlignment="1" applyProtection="1">
      <alignment vertical="top" wrapText="1"/>
    </xf>
    <xf numFmtId="0" fontId="9" fillId="0" borderId="108" xfId="0" applyFont="1" applyBorder="1" applyAlignment="1" applyProtection="1">
      <alignment horizontal="left" vertical="center" wrapText="1"/>
    </xf>
    <xf numFmtId="0" fontId="0" fillId="0" borderId="4" xfId="0" applyFont="1" applyBorder="1" applyAlignment="1" applyProtection="1">
      <alignment horizontal="left" vertical="center"/>
    </xf>
    <xf numFmtId="0" fontId="0" fillId="0" borderId="11" xfId="0" applyFont="1" applyBorder="1" applyAlignment="1" applyProtection="1">
      <alignment horizontal="left" vertical="center"/>
    </xf>
    <xf numFmtId="0" fontId="10" fillId="0" borderId="0" xfId="0" applyFont="1" applyFill="1" applyBorder="1" applyAlignment="1" applyProtection="1">
      <alignment horizontal="left" vertical="top" wrapText="1"/>
    </xf>
    <xf numFmtId="0" fontId="0" fillId="0" borderId="0" xfId="0" applyFont="1" applyBorder="1" applyAlignment="1" applyProtection="1">
      <alignment horizontal="left" vertical="top" wrapText="1"/>
    </xf>
    <xf numFmtId="38" fontId="9" fillId="2" borderId="58" xfId="0" applyNumberFormat="1" applyFont="1" applyFill="1" applyBorder="1" applyAlignment="1" applyProtection="1">
      <alignment horizontal="right"/>
    </xf>
    <xf numFmtId="38" fontId="9" fillId="2" borderId="56" xfId="0" applyNumberFormat="1" applyFont="1" applyFill="1" applyBorder="1" applyAlignment="1" applyProtection="1">
      <alignment horizontal="right"/>
    </xf>
    <xf numFmtId="38" fontId="9" fillId="2" borderId="70" xfId="6" applyNumberFormat="1" applyFont="1" applyFill="1" applyBorder="1" applyAlignment="1" applyProtection="1">
      <alignment horizontal="right" vertical="center"/>
    </xf>
    <xf numFmtId="0" fontId="7" fillId="3" borderId="50" xfId="0" applyFont="1" applyFill="1" applyBorder="1" applyAlignment="1" applyProtection="1">
      <alignment horizontal="left" vertical="center" wrapText="1"/>
      <protection locked="0"/>
    </xf>
    <xf numFmtId="0" fontId="7" fillId="3" borderId="56" xfId="0" applyFont="1" applyFill="1" applyBorder="1" applyAlignment="1" applyProtection="1">
      <alignment horizontal="left" vertical="center" wrapText="1"/>
      <protection locked="0"/>
    </xf>
    <xf numFmtId="0" fontId="7" fillId="3" borderId="93" xfId="0" applyFont="1" applyFill="1" applyBorder="1" applyAlignment="1" applyProtection="1">
      <alignment horizontal="left" vertical="center" wrapText="1"/>
      <protection locked="0"/>
    </xf>
    <xf numFmtId="0" fontId="9" fillId="0" borderId="57" xfId="0" applyFont="1" applyFill="1" applyBorder="1" applyAlignment="1" applyProtection="1">
      <alignment horizontal="left" vertical="center"/>
    </xf>
    <xf numFmtId="0" fontId="9" fillId="0" borderId="41" xfId="0" applyFont="1" applyFill="1" applyBorder="1" applyAlignment="1" applyProtection="1">
      <alignment horizontal="left" vertical="center"/>
    </xf>
    <xf numFmtId="38" fontId="9" fillId="2" borderId="94" xfId="6" applyNumberFormat="1" applyFont="1" applyFill="1" applyBorder="1" applyAlignment="1" applyProtection="1">
      <alignment vertical="center"/>
    </xf>
    <xf numFmtId="38" fontId="9" fillId="2" borderId="43" xfId="6" applyNumberFormat="1" applyFont="1" applyFill="1" applyBorder="1" applyAlignment="1" applyProtection="1">
      <alignment vertical="center"/>
    </xf>
    <xf numFmtId="0" fontId="9" fillId="0" borderId="52" xfId="0" applyFont="1" applyFill="1" applyBorder="1" applyAlignment="1" applyProtection="1">
      <alignment horizontal="center" vertical="center" wrapText="1"/>
    </xf>
    <xf numFmtId="0" fontId="7" fillId="0" borderId="44" xfId="0" applyFont="1" applyFill="1" applyBorder="1" applyAlignment="1" applyProtection="1">
      <alignment vertical="center" wrapText="1"/>
    </xf>
    <xf numFmtId="0" fontId="0" fillId="0" borderId="45" xfId="0" applyFont="1" applyBorder="1" applyAlignment="1" applyProtection="1">
      <alignment vertical="center" wrapText="1"/>
    </xf>
    <xf numFmtId="3" fontId="7" fillId="0" borderId="70" xfId="0" applyNumberFormat="1" applyFont="1" applyFill="1" applyBorder="1" applyAlignment="1" applyProtection="1">
      <alignment horizontal="center" vertical="center"/>
    </xf>
    <xf numFmtId="3" fontId="7" fillId="0" borderId="68" xfId="0" applyNumberFormat="1" applyFont="1" applyFill="1" applyBorder="1" applyAlignment="1" applyProtection="1">
      <alignment horizontal="center" vertical="center"/>
    </xf>
    <xf numFmtId="3" fontId="7" fillId="0" borderId="69" xfId="0" applyNumberFormat="1" applyFont="1" applyFill="1" applyBorder="1" applyAlignment="1" applyProtection="1">
      <alignment horizontal="center" vertical="center"/>
    </xf>
    <xf numFmtId="0" fontId="22" fillId="0" borderId="68" xfId="0" applyFont="1" applyFill="1" applyBorder="1" applyAlignment="1" applyProtection="1">
      <alignment horizontal="center" vertical="center"/>
    </xf>
    <xf numFmtId="0" fontId="22" fillId="0" borderId="71" xfId="0" applyFont="1" applyFill="1" applyBorder="1" applyAlignment="1" applyProtection="1">
      <alignment horizontal="center" vertical="center"/>
    </xf>
    <xf numFmtId="0" fontId="7" fillId="3" borderId="0" xfId="0" applyFont="1" applyFill="1" applyAlignment="1" applyProtection="1">
      <alignment horizontal="left" shrinkToFit="1"/>
      <protection locked="0"/>
    </xf>
    <xf numFmtId="191" fontId="7" fillId="2" borderId="0" xfId="0" applyNumberFormat="1" applyFont="1" applyFill="1" applyBorder="1" applyAlignment="1" applyProtection="1">
      <alignment horizontal="center" vertical="center" wrapText="1" shrinkToFit="1"/>
      <protection locked="0" hidden="1"/>
    </xf>
    <xf numFmtId="191" fontId="7" fillId="2" borderId="0" xfId="0" applyNumberFormat="1" applyFont="1" applyFill="1" applyBorder="1" applyAlignment="1" applyProtection="1">
      <alignment horizontal="center" vertical="center" wrapText="1" shrinkToFit="1"/>
      <protection locked="0"/>
    </xf>
    <xf numFmtId="38" fontId="38" fillId="8" borderId="15" xfId="9" applyNumberFormat="1" applyFont="1" applyFill="1" applyBorder="1" applyAlignment="1" applyProtection="1">
      <alignment horizontal="center" vertical="center"/>
    </xf>
    <xf numFmtId="0" fontId="38" fillId="8" borderId="15" xfId="9" applyFont="1" applyFill="1" applyBorder="1" applyAlignment="1" applyProtection="1">
      <alignment horizontal="center" vertical="center"/>
    </xf>
    <xf numFmtId="0" fontId="99" fillId="0" borderId="0" xfId="9" applyFont="1" applyAlignment="1" applyProtection="1">
      <alignment horizontal="left" vertical="top" wrapText="1"/>
    </xf>
    <xf numFmtId="0" fontId="22" fillId="17" borderId="2" xfId="10" applyFont="1" applyFill="1" applyBorder="1" applyAlignment="1" applyProtection="1">
      <alignment horizontal="center" vertical="center" wrapText="1"/>
    </xf>
    <xf numFmtId="0" fontId="22" fillId="17" borderId="3" xfId="10" applyFont="1" applyFill="1" applyBorder="1" applyAlignment="1" applyProtection="1">
      <alignment horizontal="center" vertical="center" wrapText="1"/>
    </xf>
    <xf numFmtId="0" fontId="22" fillId="17" borderId="6" xfId="10" applyFont="1" applyFill="1" applyBorder="1" applyAlignment="1" applyProtection="1">
      <alignment horizontal="center" vertical="center" wrapText="1"/>
    </xf>
    <xf numFmtId="0" fontId="22" fillId="17" borderId="9" xfId="10" applyFont="1" applyFill="1" applyBorder="1" applyAlignment="1" applyProtection="1">
      <alignment horizontal="center" vertical="center" wrapText="1"/>
    </xf>
    <xf numFmtId="0" fontId="22" fillId="17" borderId="5" xfId="10" applyFont="1" applyFill="1" applyBorder="1" applyAlignment="1" applyProtection="1">
      <alignment horizontal="center" vertical="center" wrapText="1"/>
    </xf>
    <xf numFmtId="0" fontId="22" fillId="17" borderId="10" xfId="10" applyFont="1" applyFill="1" applyBorder="1" applyAlignment="1" applyProtection="1">
      <alignment horizontal="center" vertical="center" wrapText="1"/>
    </xf>
    <xf numFmtId="0" fontId="38" fillId="17" borderId="15" xfId="9" applyFont="1" applyFill="1" applyBorder="1" applyAlignment="1" applyProtection="1">
      <alignment horizontal="center" vertical="center" wrapText="1"/>
    </xf>
    <xf numFmtId="0" fontId="38" fillId="17" borderId="15" xfId="9" applyFont="1" applyFill="1" applyBorder="1" applyAlignment="1" applyProtection="1">
      <alignment horizontal="center" vertical="center"/>
    </xf>
    <xf numFmtId="3" fontId="0" fillId="8" borderId="2" xfId="10" applyNumberFormat="1" applyFont="1" applyFill="1" applyBorder="1" applyAlignment="1" applyProtection="1">
      <alignment horizontal="center" vertical="center"/>
    </xf>
    <xf numFmtId="3" fontId="0" fillId="8" borderId="3" xfId="10" applyNumberFormat="1" applyFont="1" applyFill="1" applyBorder="1" applyAlignment="1" applyProtection="1">
      <alignment horizontal="center" vertical="center"/>
    </xf>
    <xf numFmtId="3" fontId="0" fillId="8" borderId="6" xfId="10" applyNumberFormat="1" applyFont="1" applyFill="1" applyBorder="1" applyAlignment="1" applyProtection="1">
      <alignment horizontal="center" vertical="center"/>
    </xf>
    <xf numFmtId="3" fontId="0" fillId="8" borderId="9" xfId="10" applyNumberFormat="1" applyFont="1" applyFill="1" applyBorder="1" applyAlignment="1" applyProtection="1">
      <alignment horizontal="center" vertical="center"/>
    </xf>
    <xf numFmtId="3" fontId="0" fillId="8" borderId="5" xfId="10" applyNumberFormat="1" applyFont="1" applyFill="1" applyBorder="1" applyAlignment="1" applyProtection="1">
      <alignment horizontal="center" vertical="center"/>
    </xf>
    <xf numFmtId="3" fontId="0" fillId="8" borderId="10" xfId="10" applyNumberFormat="1" applyFont="1" applyFill="1" applyBorder="1" applyAlignment="1" applyProtection="1">
      <alignment horizontal="center" vertical="center"/>
    </xf>
    <xf numFmtId="179" fontId="33" fillId="0" borderId="256" xfId="10" applyNumberFormat="1" applyFont="1" applyFill="1" applyBorder="1" applyAlignment="1" applyProtection="1">
      <alignment horizontal="left" vertical="center" shrinkToFit="1"/>
      <protection locked="0"/>
    </xf>
    <xf numFmtId="0" fontId="102" fillId="17" borderId="15" xfId="9" applyFont="1" applyFill="1" applyBorder="1" applyAlignment="1" applyProtection="1">
      <alignment horizontal="center" vertical="center" wrapText="1"/>
    </xf>
    <xf numFmtId="0" fontId="36" fillId="17" borderId="15" xfId="9" applyFont="1" applyFill="1" applyBorder="1" applyAlignment="1" applyProtection="1">
      <alignment horizontal="center" vertical="center" wrapText="1"/>
    </xf>
    <xf numFmtId="0" fontId="36" fillId="8" borderId="72" xfId="9" applyFont="1" applyFill="1" applyBorder="1" applyAlignment="1" applyProtection="1">
      <alignment horizontal="center" vertical="center"/>
    </xf>
    <xf numFmtId="0" fontId="36" fillId="8" borderId="25" xfId="9" applyFont="1" applyFill="1" applyBorder="1" applyAlignment="1" applyProtection="1">
      <alignment horizontal="center" vertical="center"/>
    </xf>
    <xf numFmtId="0" fontId="36" fillId="8" borderId="73" xfId="9" applyFont="1" applyFill="1" applyBorder="1" applyAlignment="1" applyProtection="1">
      <alignment horizontal="center" vertical="center"/>
    </xf>
    <xf numFmtId="0" fontId="33" fillId="0" borderId="15" xfId="10" applyFont="1" applyBorder="1" applyAlignment="1" applyProtection="1">
      <alignment vertical="center" shrinkToFit="1"/>
      <protection locked="0"/>
    </xf>
    <xf numFmtId="0" fontId="33" fillId="0" borderId="94" xfId="10" applyFont="1" applyBorder="1" applyAlignment="1" applyProtection="1">
      <alignment vertical="center" shrinkToFit="1"/>
      <protection locked="0"/>
    </xf>
    <xf numFmtId="0" fontId="33" fillId="0" borderId="43" xfId="10" applyFont="1" applyBorder="1" applyAlignment="1" applyProtection="1">
      <alignment vertical="center" shrinkToFit="1"/>
      <protection locked="0"/>
    </xf>
    <xf numFmtId="0" fontId="33" fillId="0" borderId="17" xfId="10" applyFont="1" applyBorder="1" applyAlignment="1" applyProtection="1">
      <alignment vertical="center" shrinkToFit="1"/>
      <protection locked="0"/>
    </xf>
    <xf numFmtId="38" fontId="49" fillId="9" borderId="52" xfId="10" applyNumberFormat="1" applyFont="1" applyFill="1" applyBorder="1" applyAlignment="1" applyProtection="1">
      <alignment horizontal="right" vertical="center" shrinkToFit="1"/>
    </xf>
    <xf numFmtId="38" fontId="49" fillId="9" borderId="54" xfId="10" applyNumberFormat="1" applyFont="1" applyFill="1" applyBorder="1" applyAlignment="1" applyProtection="1">
      <alignment horizontal="right" vertical="center" shrinkToFit="1"/>
    </xf>
    <xf numFmtId="179" fontId="33" fillId="0" borderId="265" xfId="10" applyNumberFormat="1" applyFont="1" applyFill="1" applyBorder="1" applyAlignment="1" applyProtection="1">
      <alignment horizontal="left" vertical="center" shrinkToFit="1"/>
      <protection locked="0"/>
    </xf>
    <xf numFmtId="179" fontId="33" fillId="0" borderId="4" xfId="10" applyNumberFormat="1" applyFont="1" applyFill="1" applyBorder="1" applyAlignment="1" applyProtection="1">
      <alignment horizontal="left" vertical="center" shrinkToFit="1"/>
      <protection locked="0"/>
    </xf>
    <xf numFmtId="179" fontId="33" fillId="0" borderId="11" xfId="10" applyNumberFormat="1" applyFont="1" applyFill="1" applyBorder="1" applyAlignment="1" applyProtection="1">
      <alignment horizontal="left" vertical="center" shrinkToFit="1"/>
      <protection locked="0"/>
    </xf>
    <xf numFmtId="0" fontId="33" fillId="0" borderId="238" xfId="10" applyFont="1" applyBorder="1" applyAlignment="1" applyProtection="1">
      <alignment horizontal="center" vertical="center" wrapText="1"/>
    </xf>
    <xf numFmtId="0" fontId="33" fillId="0" borderId="26" xfId="10" applyFont="1" applyBorder="1" applyAlignment="1" applyProtection="1">
      <alignment horizontal="center" vertical="center" wrapText="1"/>
    </xf>
    <xf numFmtId="0" fontId="33" fillId="0" borderId="239" xfId="10" applyFont="1" applyBorder="1" applyAlignment="1" applyProtection="1">
      <alignment horizontal="center" vertical="center" wrapText="1"/>
    </xf>
    <xf numFmtId="0" fontId="33" fillId="0" borderId="245" xfId="10" applyFont="1" applyBorder="1" applyAlignment="1" applyProtection="1">
      <alignment horizontal="center" vertical="center" wrapText="1"/>
    </xf>
    <xf numFmtId="0" fontId="33" fillId="0" borderId="29" xfId="10" applyFont="1" applyBorder="1" applyAlignment="1" applyProtection="1">
      <alignment horizontal="center" vertical="center" wrapText="1"/>
    </xf>
    <xf numFmtId="0" fontId="33" fillId="0" borderId="246" xfId="10" applyFont="1" applyBorder="1" applyAlignment="1" applyProtection="1">
      <alignment horizontal="center" vertical="center" wrapText="1"/>
    </xf>
    <xf numFmtId="0" fontId="33" fillId="0" borderId="237" xfId="10" applyFont="1" applyBorder="1" applyAlignment="1" applyProtection="1">
      <alignment horizontal="center" vertical="center"/>
    </xf>
    <xf numFmtId="0" fontId="33" fillId="0" borderId="242" xfId="10" applyFont="1" applyBorder="1" applyAlignment="1" applyProtection="1">
      <alignment horizontal="center" vertical="center"/>
    </xf>
    <xf numFmtId="0" fontId="33" fillId="0" borderId="244" xfId="10" applyFont="1" applyBorder="1" applyAlignment="1" applyProtection="1">
      <alignment horizontal="center" vertical="center"/>
    </xf>
    <xf numFmtId="0" fontId="33" fillId="0" borderId="240" xfId="10" applyFont="1" applyBorder="1" applyAlignment="1" applyProtection="1">
      <alignment horizontal="center" vertical="center" wrapText="1"/>
    </xf>
    <xf numFmtId="0" fontId="33" fillId="0" borderId="247" xfId="10" applyFont="1" applyBorder="1" applyAlignment="1" applyProtection="1">
      <alignment horizontal="center" vertical="center" wrapText="1"/>
    </xf>
    <xf numFmtId="0" fontId="33" fillId="0" borderId="65" xfId="11" applyFont="1" applyBorder="1" applyAlignment="1" applyProtection="1">
      <alignment horizontal="center" vertical="center" shrinkToFit="1"/>
    </xf>
    <xf numFmtId="0" fontId="33" fillId="0" borderId="247" xfId="11" applyFont="1" applyBorder="1" applyAlignment="1" applyProtection="1">
      <alignment horizontal="center" vertical="center" wrapText="1" shrinkToFit="1"/>
    </xf>
    <xf numFmtId="0" fontId="33" fillId="6" borderId="28" xfId="11" applyFont="1" applyFill="1" applyBorder="1" applyAlignment="1" applyProtection="1">
      <alignment horizontal="center" vertical="center" wrapText="1" shrinkToFit="1"/>
    </xf>
    <xf numFmtId="0" fontId="33" fillId="6" borderId="30" xfId="11" applyFont="1" applyFill="1" applyBorder="1" applyAlignment="1" applyProtection="1">
      <alignment horizontal="center" vertical="center" wrapText="1" shrinkToFit="1"/>
    </xf>
    <xf numFmtId="0" fontId="33" fillId="0" borderId="252" xfId="10" applyFont="1" applyBorder="1" applyAlignment="1" applyProtection="1">
      <alignment horizontal="center" vertical="center" wrapText="1" shrinkToFit="1"/>
    </xf>
    <xf numFmtId="0" fontId="33" fillId="0" borderId="253" xfId="10" applyFont="1" applyBorder="1" applyAlignment="1" applyProtection="1">
      <alignment horizontal="center" vertical="center" wrapText="1" shrinkToFit="1"/>
    </xf>
    <xf numFmtId="0" fontId="33" fillId="0" borderId="254" xfId="10" applyFont="1" applyBorder="1" applyAlignment="1" applyProtection="1">
      <alignment horizontal="center" vertical="center" wrapText="1" shrinkToFit="1"/>
    </xf>
    <xf numFmtId="0" fontId="49" fillId="7" borderId="32" xfId="10" applyFont="1" applyFill="1" applyBorder="1" applyAlignment="1" applyProtection="1">
      <alignment horizontal="center" vertical="center" wrapText="1" shrinkToFit="1"/>
    </xf>
    <xf numFmtId="0" fontId="49" fillId="7" borderId="258" xfId="10" applyFont="1" applyFill="1" applyBorder="1" applyAlignment="1" applyProtection="1">
      <alignment horizontal="center" vertical="center" wrapText="1" shrinkToFit="1"/>
    </xf>
    <xf numFmtId="0" fontId="49" fillId="7" borderId="259" xfId="10" applyFont="1" applyFill="1" applyBorder="1" applyAlignment="1" applyProtection="1">
      <alignment horizontal="center" vertical="center" wrapText="1" shrinkToFit="1"/>
    </xf>
    <xf numFmtId="0" fontId="46" fillId="0" borderId="230" xfId="10" applyFont="1" applyBorder="1" applyAlignment="1" applyProtection="1">
      <alignment horizontal="center" vertical="center" shrinkToFit="1"/>
    </xf>
    <xf numFmtId="0" fontId="46" fillId="0" borderId="231" xfId="10" applyFont="1" applyBorder="1" applyAlignment="1" applyProtection="1">
      <alignment horizontal="center" vertical="center" shrinkToFit="1"/>
    </xf>
    <xf numFmtId="0" fontId="46" fillId="0" borderId="235" xfId="10" applyFont="1" applyBorder="1" applyAlignment="1" applyProtection="1">
      <alignment horizontal="center" vertical="center" shrinkToFit="1"/>
    </xf>
    <xf numFmtId="0" fontId="86" fillId="0" borderId="0" xfId="9" applyFont="1" applyFill="1" applyBorder="1" applyAlignment="1" applyProtection="1">
      <alignment horizontal="center" vertical="center" wrapText="1"/>
    </xf>
    <xf numFmtId="0" fontId="33" fillId="0" borderId="38" xfId="10" applyFont="1" applyBorder="1" applyAlignment="1" applyProtection="1">
      <alignment vertical="center" shrinkToFit="1"/>
      <protection locked="0"/>
    </xf>
    <xf numFmtId="55" fontId="46" fillId="5" borderId="58" xfId="10" applyNumberFormat="1" applyFont="1" applyFill="1" applyBorder="1" applyAlignment="1" applyProtection="1">
      <alignment horizontal="left" vertical="center" wrapText="1"/>
    </xf>
    <xf numFmtId="55" fontId="46" fillId="5" borderId="56" xfId="10" applyNumberFormat="1" applyFont="1" applyFill="1" applyBorder="1" applyAlignment="1" applyProtection="1">
      <alignment horizontal="left" vertical="center" wrapText="1"/>
    </xf>
    <xf numFmtId="55" fontId="46" fillId="5" borderId="93" xfId="10" applyNumberFormat="1" applyFont="1" applyFill="1" applyBorder="1" applyAlignment="1" applyProtection="1">
      <alignment horizontal="left" vertical="center" wrapText="1"/>
    </xf>
    <xf numFmtId="0" fontId="33" fillId="6" borderId="94" xfId="11" applyFont="1" applyFill="1" applyBorder="1" applyAlignment="1" applyProtection="1">
      <alignment horizontal="center" vertical="center" wrapText="1" shrinkToFit="1"/>
    </xf>
    <xf numFmtId="0" fontId="33" fillId="6" borderId="236" xfId="11" applyFont="1" applyFill="1" applyBorder="1" applyAlignment="1" applyProtection="1">
      <alignment horizontal="center" vertical="center" wrapText="1" shrinkToFit="1"/>
    </xf>
    <xf numFmtId="0" fontId="46" fillId="0" borderId="249" xfId="10" applyFont="1" applyBorder="1" applyAlignment="1" applyProtection="1">
      <alignment horizontal="center" vertical="center"/>
    </xf>
    <xf numFmtId="0" fontId="46" fillId="0" borderId="250" xfId="10" applyFont="1" applyBorder="1" applyAlignment="1" applyProtection="1">
      <alignment horizontal="center" vertical="center"/>
    </xf>
    <xf numFmtId="0" fontId="46" fillId="0" borderId="251" xfId="10" applyFont="1" applyBorder="1" applyAlignment="1" applyProtection="1">
      <alignment horizontal="center" vertical="center"/>
    </xf>
    <xf numFmtId="0" fontId="33" fillId="0" borderId="232" xfId="10" applyFont="1" applyBorder="1" applyAlignment="1" applyProtection="1">
      <alignment horizontal="center" vertical="center"/>
    </xf>
    <xf numFmtId="0" fontId="33" fillId="0" borderId="15" xfId="10" applyFont="1" applyBorder="1" applyAlignment="1" applyProtection="1">
      <alignment horizontal="center" vertical="center"/>
    </xf>
    <xf numFmtId="0" fontId="46" fillId="0" borderId="52" xfId="10" applyFont="1" applyBorder="1" applyAlignment="1" applyProtection="1">
      <alignment horizontal="center" vertical="center"/>
    </xf>
    <xf numFmtId="0" fontId="46" fillId="0" borderId="54" xfId="10" applyFont="1" applyBorder="1" applyAlignment="1" applyProtection="1">
      <alignment horizontal="center" vertical="center"/>
    </xf>
    <xf numFmtId="55" fontId="46" fillId="5" borderId="0" xfId="10" applyNumberFormat="1" applyFont="1" applyFill="1" applyBorder="1" applyAlignment="1" applyProtection="1">
      <alignment horizontal="center" vertical="center"/>
    </xf>
    <xf numFmtId="0" fontId="31" fillId="0" borderId="0" xfId="9" applyFont="1" applyAlignment="1" applyProtection="1">
      <alignment horizontal="center"/>
    </xf>
    <xf numFmtId="0" fontId="47" fillId="0" borderId="0" xfId="10" applyFont="1" applyBorder="1" applyAlignment="1" applyProtection="1">
      <alignment horizontal="center" vertical="center"/>
    </xf>
    <xf numFmtId="0" fontId="101" fillId="0" borderId="0" xfId="9" applyFont="1" applyBorder="1" applyAlignment="1" applyProtection="1">
      <alignment horizontal="left" wrapText="1"/>
    </xf>
    <xf numFmtId="0" fontId="33" fillId="0" borderId="241" xfId="10" applyFont="1" applyBorder="1" applyAlignment="1" applyProtection="1">
      <alignment horizontal="center" vertical="center" wrapText="1"/>
    </xf>
    <xf numFmtId="0" fontId="33" fillId="0" borderId="243" xfId="10" applyFont="1" applyBorder="1" applyAlignment="1" applyProtection="1">
      <alignment horizontal="center" vertical="center" wrapText="1"/>
    </xf>
    <xf numFmtId="0" fontId="33" fillId="0" borderId="248" xfId="10" applyFont="1" applyBorder="1" applyAlignment="1" applyProtection="1">
      <alignment horizontal="center" vertical="center" wrapText="1"/>
    </xf>
    <xf numFmtId="0" fontId="33" fillId="0" borderId="240" xfId="10" applyFont="1" applyBorder="1" applyAlignment="1" applyProtection="1">
      <alignment horizontal="center" vertical="center" wrapText="1" shrinkToFit="1"/>
    </xf>
    <xf numFmtId="0" fontId="33" fillId="0" borderId="25" xfId="10" applyFont="1" applyBorder="1" applyAlignment="1" applyProtection="1">
      <alignment horizontal="center" vertical="center" shrinkToFit="1"/>
    </xf>
    <xf numFmtId="0" fontId="33" fillId="0" borderId="247" xfId="10" applyFont="1" applyBorder="1" applyAlignment="1" applyProtection="1">
      <alignment horizontal="center" vertical="center" shrinkToFit="1"/>
    </xf>
    <xf numFmtId="179" fontId="33" fillId="0" borderId="249" xfId="10" applyNumberFormat="1" applyFont="1" applyFill="1" applyBorder="1" applyAlignment="1" applyProtection="1">
      <alignment horizontal="left" vertical="center" shrinkToFit="1"/>
      <protection locked="0"/>
    </xf>
    <xf numFmtId="179" fontId="33" fillId="0" borderId="250" xfId="10" applyNumberFormat="1" applyFont="1" applyFill="1" applyBorder="1" applyAlignment="1" applyProtection="1">
      <alignment horizontal="left" vertical="center" shrinkToFit="1"/>
      <protection locked="0"/>
    </xf>
    <xf numFmtId="179" fontId="33" fillId="0" borderId="255" xfId="10" applyNumberFormat="1" applyFont="1" applyFill="1" applyBorder="1" applyAlignment="1" applyProtection="1">
      <alignment horizontal="left" vertical="center" shrinkToFit="1"/>
      <protection locked="0"/>
    </xf>
    <xf numFmtId="0" fontId="22" fillId="0" borderId="237" xfId="10" applyFont="1" applyBorder="1" applyAlignment="1" applyProtection="1">
      <alignment horizontal="center" vertical="center" wrapText="1"/>
    </xf>
    <xf numFmtId="0" fontId="22" fillId="0" borderId="242" xfId="10" applyFont="1" applyBorder="1" applyAlignment="1" applyProtection="1">
      <alignment horizontal="center" vertical="center" wrapText="1"/>
    </xf>
    <xf numFmtId="0" fontId="22" fillId="0" borderId="244" xfId="10" applyFont="1" applyBorder="1" applyAlignment="1" applyProtection="1">
      <alignment horizontal="center" vertical="center" wrapText="1"/>
    </xf>
    <xf numFmtId="0" fontId="22" fillId="0" borderId="240" xfId="10" applyFont="1" applyBorder="1" applyAlignment="1" applyProtection="1">
      <alignment horizontal="center" vertical="center" wrapText="1"/>
    </xf>
    <xf numFmtId="0" fontId="22" fillId="0" borderId="247" xfId="10" applyFont="1" applyBorder="1" applyAlignment="1" applyProtection="1">
      <alignment horizontal="center" vertical="center" wrapText="1"/>
    </xf>
    <xf numFmtId="0" fontId="34" fillId="0" borderId="241" xfId="10" applyFont="1" applyFill="1" applyBorder="1" applyAlignment="1" applyProtection="1">
      <alignment horizontal="center" vertical="center" wrapText="1" shrinkToFit="1"/>
    </xf>
    <xf numFmtId="0" fontId="34" fillId="0" borderId="243" xfId="10" applyFont="1" applyFill="1" applyBorder="1" applyAlignment="1" applyProtection="1">
      <alignment horizontal="center" vertical="center" wrapText="1" shrinkToFit="1"/>
    </xf>
    <xf numFmtId="0" fontId="34" fillId="0" borderId="248" xfId="10" applyFont="1" applyFill="1" applyBorder="1" applyAlignment="1" applyProtection="1">
      <alignment horizontal="center" vertical="center" wrapText="1" shrinkToFit="1"/>
    </xf>
    <xf numFmtId="0" fontId="22" fillId="0" borderId="238" xfId="10" applyFont="1" applyBorder="1" applyAlignment="1" applyProtection="1">
      <alignment horizontal="center" vertical="center" wrapText="1"/>
    </xf>
    <xf numFmtId="0" fontId="22" fillId="0" borderId="6" xfId="10" applyFont="1" applyBorder="1" applyAlignment="1" applyProtection="1">
      <alignment horizontal="center" vertical="center" wrapText="1"/>
    </xf>
    <xf numFmtId="0" fontId="22" fillId="0" borderId="245" xfId="10" applyFont="1" applyBorder="1" applyAlignment="1" applyProtection="1">
      <alignment horizontal="center" vertical="center" wrapText="1"/>
    </xf>
    <xf numFmtId="0" fontId="33" fillId="0" borderId="5" xfId="10" applyFont="1" applyBorder="1" applyAlignment="1" applyProtection="1">
      <alignment horizontal="center" vertical="center" wrapText="1"/>
    </xf>
    <xf numFmtId="0" fontId="33" fillId="0" borderId="1" xfId="10" applyFont="1" applyBorder="1" applyAlignment="1" applyProtection="1">
      <alignment horizontal="center" vertical="center" wrapText="1"/>
    </xf>
    <xf numFmtId="0" fontId="33" fillId="0" borderId="10" xfId="10" applyFont="1" applyBorder="1" applyAlignment="1" applyProtection="1">
      <alignment horizontal="center" vertical="center" wrapText="1"/>
    </xf>
    <xf numFmtId="0" fontId="33" fillId="0" borderId="73" xfId="10" applyFont="1" applyBorder="1" applyAlignment="1" applyProtection="1">
      <alignment vertical="center" shrinkToFit="1"/>
      <protection locked="0"/>
    </xf>
    <xf numFmtId="0" fontId="33" fillId="0" borderId="58" xfId="10" applyFont="1" applyFill="1" applyBorder="1" applyAlignment="1" applyProtection="1">
      <alignment vertical="center" shrinkToFit="1"/>
      <protection locked="0"/>
    </xf>
    <xf numFmtId="0" fontId="33" fillId="0" borderId="56" xfId="10" applyFont="1" applyFill="1" applyBorder="1" applyAlignment="1" applyProtection="1">
      <alignment vertical="center" shrinkToFit="1"/>
      <protection locked="0"/>
    </xf>
    <xf numFmtId="0" fontId="33" fillId="0" borderId="57" xfId="10" applyFont="1" applyFill="1" applyBorder="1" applyAlignment="1" applyProtection="1">
      <alignment vertical="center" shrinkToFit="1"/>
      <protection locked="0"/>
    </xf>
    <xf numFmtId="179" fontId="33" fillId="0" borderId="257" xfId="10" applyNumberFormat="1" applyFont="1" applyFill="1" applyBorder="1" applyAlignment="1" applyProtection="1">
      <alignment horizontal="left" vertical="center" shrinkToFit="1"/>
      <protection locked="0"/>
    </xf>
    <xf numFmtId="179" fontId="33" fillId="0" borderId="56" xfId="10" applyNumberFormat="1" applyFont="1" applyFill="1" applyBorder="1" applyAlignment="1" applyProtection="1">
      <alignment horizontal="left" vertical="center" shrinkToFit="1"/>
      <protection locked="0"/>
    </xf>
    <xf numFmtId="179" fontId="33" fillId="0" borderId="93" xfId="10" applyNumberFormat="1" applyFont="1" applyFill="1" applyBorder="1" applyAlignment="1" applyProtection="1">
      <alignment horizontal="left" vertical="center" shrinkToFit="1"/>
      <protection locked="0"/>
    </xf>
    <xf numFmtId="0" fontId="10" fillId="0" borderId="40" xfId="0" applyFont="1" applyBorder="1" applyAlignment="1" applyProtection="1">
      <alignment horizontal="distributed" vertical="center"/>
    </xf>
    <xf numFmtId="0" fontId="10" fillId="0" borderId="41" xfId="0" applyFont="1" applyBorder="1" applyAlignment="1" applyProtection="1">
      <alignment horizontal="distributed" vertical="center"/>
    </xf>
    <xf numFmtId="0" fontId="10" fillId="0" borderId="63" xfId="0" applyFont="1" applyBorder="1" applyAlignment="1" applyProtection="1">
      <alignment horizontal="distributed" vertical="center"/>
    </xf>
    <xf numFmtId="0" fontId="10" fillId="0" borderId="15" xfId="0" applyFont="1" applyBorder="1" applyAlignment="1" applyProtection="1">
      <alignment horizontal="distributed" vertical="center"/>
    </xf>
    <xf numFmtId="0" fontId="9" fillId="0" borderId="58" xfId="0" applyFont="1" applyBorder="1" applyAlignment="1" applyProtection="1">
      <alignment horizontal="left" vertical="center"/>
    </xf>
    <xf numFmtId="0" fontId="9" fillId="0" borderId="56" xfId="0" applyFont="1" applyBorder="1" applyAlignment="1" applyProtection="1">
      <alignment horizontal="left" vertical="center"/>
    </xf>
    <xf numFmtId="0" fontId="9" fillId="0" borderId="57" xfId="0" applyFont="1" applyBorder="1" applyAlignment="1" applyProtection="1">
      <alignment horizontal="left" vertical="center"/>
    </xf>
    <xf numFmtId="38" fontId="9" fillId="3" borderId="133" xfId="6" applyFont="1" applyFill="1" applyBorder="1" applyAlignment="1" applyProtection="1">
      <alignment horizontal="right"/>
      <protection locked="0"/>
    </xf>
    <xf numFmtId="38" fontId="9" fillId="3" borderId="132" xfId="6" applyFont="1" applyFill="1" applyBorder="1" applyAlignment="1" applyProtection="1">
      <alignment horizontal="right"/>
      <protection locked="0"/>
    </xf>
    <xf numFmtId="38" fontId="9" fillId="2" borderId="49" xfId="0" applyNumberFormat="1" applyFont="1" applyFill="1" applyBorder="1" applyAlignment="1" applyProtection="1">
      <alignment horizontal="right"/>
    </xf>
    <xf numFmtId="38" fontId="9" fillId="2" borderId="34" xfId="0" applyNumberFormat="1" applyFont="1" applyFill="1" applyBorder="1" applyAlignment="1" applyProtection="1">
      <alignment horizontal="right"/>
    </xf>
    <xf numFmtId="0" fontId="9" fillId="0" borderId="45" xfId="0" applyFont="1" applyFill="1" applyBorder="1" applyAlignment="1" applyProtection="1">
      <alignment vertical="top" wrapText="1"/>
    </xf>
    <xf numFmtId="0" fontId="9" fillId="0" borderId="92" xfId="0" applyFont="1" applyFill="1" applyBorder="1" applyAlignment="1" applyProtection="1">
      <alignment vertical="top" wrapText="1"/>
    </xf>
    <xf numFmtId="0" fontId="9" fillId="0" borderId="49" xfId="0" applyFont="1" applyBorder="1" applyAlignment="1" applyProtection="1">
      <alignment horizontal="left" vertical="center"/>
    </xf>
    <xf numFmtId="0" fontId="9" fillId="0" borderId="45" xfId="0" applyFont="1" applyBorder="1" applyAlignment="1" applyProtection="1">
      <alignment horizontal="left" vertical="center"/>
    </xf>
    <xf numFmtId="0" fontId="9" fillId="0" borderId="5"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10" xfId="0" applyFont="1" applyBorder="1" applyAlignment="1" applyProtection="1">
      <alignment horizontal="left" vertical="center"/>
    </xf>
    <xf numFmtId="0" fontId="9" fillId="0" borderId="10" xfId="0" applyFont="1" applyFill="1" applyBorder="1" applyAlignment="1" applyProtection="1">
      <alignment horizontal="left" vertical="center" wrapText="1"/>
    </xf>
    <xf numFmtId="0" fontId="9" fillId="0" borderId="73" xfId="0" applyFont="1" applyFill="1" applyBorder="1" applyAlignment="1" applyProtection="1">
      <alignment horizontal="left" vertical="center" wrapText="1"/>
    </xf>
    <xf numFmtId="0" fontId="9" fillId="0" borderId="79" xfId="0" applyFont="1" applyFill="1" applyBorder="1" applyAlignment="1" applyProtection="1">
      <alignment horizontal="left" vertical="center"/>
    </xf>
    <xf numFmtId="0" fontId="9" fillId="0" borderId="36" xfId="0" applyFont="1" applyFill="1" applyBorder="1" applyAlignment="1" applyProtection="1">
      <alignment horizontal="left" vertical="center"/>
    </xf>
    <xf numFmtId="0" fontId="9" fillId="0" borderId="126" xfId="0" applyFont="1" applyFill="1" applyBorder="1" applyAlignment="1" applyProtection="1">
      <alignment horizontal="left" vertical="center"/>
    </xf>
    <xf numFmtId="0" fontId="9" fillId="3" borderId="36" xfId="0" applyFont="1" applyFill="1" applyBorder="1" applyAlignment="1" applyProtection="1">
      <alignment horizontal="center" vertical="center"/>
      <protection locked="0"/>
    </xf>
    <xf numFmtId="0" fontId="9" fillId="3" borderId="118" xfId="0" applyFont="1" applyFill="1" applyBorder="1" applyAlignment="1" applyProtection="1">
      <alignment horizontal="center" vertical="center"/>
      <protection locked="0"/>
    </xf>
    <xf numFmtId="0" fontId="9" fillId="0" borderId="53" xfId="0"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52" xfId="0" applyFont="1" applyFill="1" applyBorder="1" applyAlignment="1" applyProtection="1">
      <alignment horizontal="center" vertical="center"/>
    </xf>
    <xf numFmtId="0" fontId="9" fillId="0" borderId="91" xfId="0" applyFont="1" applyFill="1" applyBorder="1" applyAlignment="1" applyProtection="1">
      <alignment horizontal="center" vertical="center"/>
    </xf>
    <xf numFmtId="0" fontId="9" fillId="0" borderId="115" xfId="0" applyFont="1" applyBorder="1" applyAlignment="1" applyProtection="1">
      <alignment horizontal="center" vertical="center"/>
    </xf>
    <xf numFmtId="0" fontId="9" fillId="0" borderId="130" xfId="0" applyFont="1" applyBorder="1" applyAlignment="1" applyProtection="1">
      <alignment horizontal="center" vertical="center"/>
    </xf>
    <xf numFmtId="0" fontId="12" fillId="0" borderId="143" xfId="0" applyFont="1" applyFill="1" applyBorder="1" applyAlignment="1" applyProtection="1">
      <alignment horizontal="left" vertical="center" wrapText="1"/>
    </xf>
    <xf numFmtId="0" fontId="12" fillId="0" borderId="87" xfId="0" applyFont="1" applyFill="1" applyBorder="1" applyAlignment="1" applyProtection="1">
      <alignment horizontal="left" vertical="center" wrapText="1"/>
    </xf>
    <xf numFmtId="0" fontId="12" fillId="0" borderId="142" xfId="0" applyFont="1" applyFill="1" applyBorder="1" applyAlignment="1" applyProtection="1">
      <alignment horizontal="left" vertical="center" wrapText="1"/>
    </xf>
    <xf numFmtId="0" fontId="12" fillId="0" borderId="174" xfId="0" applyFont="1" applyFill="1" applyBorder="1" applyAlignment="1" applyProtection="1">
      <alignment vertical="center" wrapText="1"/>
    </xf>
    <xf numFmtId="0" fontId="0" fillId="0" borderId="174" xfId="0" applyFont="1" applyBorder="1" applyAlignment="1" applyProtection="1">
      <alignment vertical="center" wrapText="1"/>
    </xf>
    <xf numFmtId="0" fontId="0" fillId="0" borderId="144" xfId="0" applyFont="1" applyBorder="1" applyAlignment="1" applyProtection="1">
      <alignment vertical="center" wrapText="1"/>
    </xf>
    <xf numFmtId="0" fontId="12" fillId="0" borderId="0" xfId="0" applyFont="1" applyFill="1" applyBorder="1" applyAlignment="1" applyProtection="1">
      <alignment vertical="top" wrapText="1"/>
    </xf>
    <xf numFmtId="0" fontId="0" fillId="0" borderId="0" xfId="0" applyFont="1" applyBorder="1" applyAlignment="1" applyProtection="1">
      <alignment vertical="top" wrapText="1"/>
    </xf>
    <xf numFmtId="0" fontId="0" fillId="0" borderId="9" xfId="0" applyFont="1" applyBorder="1" applyAlignment="1" applyProtection="1">
      <alignment vertical="top" wrapText="1"/>
    </xf>
    <xf numFmtId="0" fontId="12" fillId="0" borderId="174" xfId="0" applyFont="1" applyFill="1" applyBorder="1" applyAlignment="1" applyProtection="1">
      <alignment vertical="top" wrapText="1"/>
    </xf>
    <xf numFmtId="0" fontId="0" fillId="0" borderId="87" xfId="0" applyFont="1" applyBorder="1" applyAlignment="1" applyProtection="1">
      <alignment vertical="top" wrapText="1"/>
    </xf>
    <xf numFmtId="0" fontId="0" fillId="0" borderId="142" xfId="0" applyFont="1" applyBorder="1" applyAlignment="1" applyProtection="1">
      <alignment vertical="top" wrapText="1"/>
    </xf>
    <xf numFmtId="38" fontId="9" fillId="3" borderId="86" xfId="6" applyFont="1" applyFill="1" applyBorder="1" applyAlignment="1" applyProtection="1">
      <alignment horizontal="right"/>
      <protection locked="0"/>
    </xf>
    <xf numFmtId="38" fontId="9" fillId="3" borderId="87" xfId="6" applyFont="1" applyFill="1" applyBorder="1" applyAlignment="1" applyProtection="1">
      <alignment horizontal="right"/>
      <protection locked="0"/>
    </xf>
    <xf numFmtId="38" fontId="9" fillId="3" borderId="129" xfId="6" applyFont="1" applyFill="1" applyBorder="1" applyAlignment="1" applyProtection="1">
      <alignment horizontal="right"/>
      <protection locked="0"/>
    </xf>
    <xf numFmtId="38" fontId="9" fillId="3" borderId="128" xfId="6" applyFont="1" applyFill="1" applyBorder="1" applyAlignment="1" applyProtection="1">
      <alignment horizontal="right"/>
      <protection locked="0"/>
    </xf>
    <xf numFmtId="0" fontId="9" fillId="0" borderId="71" xfId="0" applyFont="1" applyBorder="1" applyAlignment="1" applyProtection="1">
      <alignment horizontal="center" vertical="center"/>
    </xf>
    <xf numFmtId="38" fontId="9" fillId="3" borderId="94" xfId="6" applyFont="1" applyFill="1" applyBorder="1" applyAlignment="1" applyProtection="1">
      <alignment horizontal="right" vertical="center"/>
      <protection locked="0"/>
    </xf>
    <xf numFmtId="38" fontId="9" fillId="3" borderId="43" xfId="6" applyFont="1" applyFill="1" applyBorder="1" applyAlignment="1" applyProtection="1">
      <alignment horizontal="right" vertical="center"/>
      <protection locked="0"/>
    </xf>
    <xf numFmtId="0" fontId="12" fillId="0" borderId="145" xfId="0" applyFont="1" applyFill="1" applyBorder="1" applyAlignment="1" applyProtection="1">
      <alignment vertical="center" wrapText="1"/>
    </xf>
    <xf numFmtId="0" fontId="12" fillId="0" borderId="139" xfId="0" applyFont="1" applyFill="1" applyBorder="1" applyAlignment="1" applyProtection="1">
      <alignment horizontal="left" vertical="center" wrapText="1"/>
    </xf>
    <xf numFmtId="0" fontId="12" fillId="0" borderId="128" xfId="0" applyFont="1" applyFill="1" applyBorder="1" applyAlignment="1" applyProtection="1">
      <alignment horizontal="left" vertical="center" wrapText="1"/>
    </xf>
    <xf numFmtId="0" fontId="12" fillId="0" borderId="138" xfId="0" applyFont="1" applyFill="1" applyBorder="1" applyAlignment="1" applyProtection="1">
      <alignment horizontal="left" vertical="center" wrapText="1"/>
    </xf>
    <xf numFmtId="0" fontId="10" fillId="0" borderId="44" xfId="0" applyFont="1" applyBorder="1" applyAlignment="1" applyProtection="1">
      <alignment horizontal="left" vertical="center"/>
    </xf>
    <xf numFmtId="0" fontId="10" fillId="0" borderId="34" xfId="0" applyFont="1" applyBorder="1" applyAlignment="1" applyProtection="1">
      <alignment horizontal="left" vertical="center"/>
    </xf>
    <xf numFmtId="0" fontId="10" fillId="0" borderId="45" xfId="0" applyFont="1" applyBorder="1" applyAlignment="1" applyProtection="1">
      <alignment horizontal="left" vertical="center"/>
    </xf>
    <xf numFmtId="38" fontId="9" fillId="2" borderId="49" xfId="6" applyFont="1" applyFill="1" applyBorder="1" applyAlignment="1" applyProtection="1">
      <alignment horizontal="right"/>
    </xf>
    <xf numFmtId="38" fontId="9" fillId="2" borderId="34" xfId="6" applyFont="1" applyFill="1" applyBorder="1" applyAlignment="1" applyProtection="1">
      <alignment horizontal="right"/>
    </xf>
    <xf numFmtId="38" fontId="9" fillId="2" borderId="133" xfId="6" applyFont="1" applyFill="1" applyBorder="1" applyAlignment="1" applyProtection="1">
      <alignment horizontal="right"/>
    </xf>
    <xf numFmtId="38" fontId="9" fillId="2" borderId="132" xfId="6" applyFont="1" applyFill="1" applyBorder="1" applyAlignment="1" applyProtection="1">
      <alignment horizontal="right"/>
    </xf>
    <xf numFmtId="0" fontId="9" fillId="0" borderId="70" xfId="0" applyFont="1" applyBorder="1" applyAlignment="1" applyProtection="1">
      <alignment horizontal="center" vertical="center"/>
    </xf>
    <xf numFmtId="0" fontId="9" fillId="0" borderId="70"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64" xfId="0" applyFont="1" applyBorder="1" applyAlignment="1" applyProtection="1">
      <alignment horizontal="left" vertical="center"/>
    </xf>
    <xf numFmtId="0" fontId="9" fillId="0" borderId="96" xfId="0" applyFont="1" applyBorder="1" applyAlignment="1" applyProtection="1">
      <alignment horizontal="left" vertical="center"/>
    </xf>
    <xf numFmtId="0" fontId="9" fillId="0" borderId="43" xfId="0" applyFont="1" applyBorder="1" applyAlignment="1" applyProtection="1">
      <alignment horizontal="left" vertical="center"/>
    </xf>
    <xf numFmtId="0" fontId="9" fillId="0" borderId="17" xfId="0" applyFont="1" applyBorder="1" applyAlignment="1" applyProtection="1">
      <alignment horizontal="left" vertical="center"/>
    </xf>
    <xf numFmtId="0" fontId="9" fillId="0" borderId="55" xfId="0" applyFont="1" applyFill="1" applyBorder="1" applyAlignment="1" applyProtection="1">
      <alignment horizontal="left" vertical="center"/>
    </xf>
    <xf numFmtId="0" fontId="9" fillId="0" borderId="56" xfId="0" applyFont="1" applyFill="1" applyBorder="1" applyAlignment="1" applyProtection="1">
      <alignment horizontal="left" vertical="center"/>
    </xf>
    <xf numFmtId="38" fontId="9" fillId="2" borderId="57" xfId="0" applyNumberFormat="1" applyFont="1" applyFill="1" applyBorder="1" applyAlignment="1" applyProtection="1">
      <alignment horizontal="right" vertical="center"/>
    </xf>
    <xf numFmtId="38" fontId="9" fillId="2" borderId="34" xfId="0" applyNumberFormat="1" applyFont="1" applyFill="1" applyBorder="1" applyAlignment="1" applyProtection="1">
      <alignment horizontal="right" vertical="center"/>
    </xf>
    <xf numFmtId="38" fontId="9" fillId="2" borderId="45" xfId="0" applyNumberFormat="1" applyFont="1" applyFill="1" applyBorder="1" applyAlignment="1" applyProtection="1">
      <alignment horizontal="right" vertical="center"/>
    </xf>
    <xf numFmtId="38" fontId="9" fillId="2" borderId="1" xfId="6" applyNumberFormat="1" applyFont="1" applyFill="1" applyBorder="1" applyAlignment="1" applyProtection="1">
      <alignment horizontal="right" vertical="center"/>
    </xf>
    <xf numFmtId="38" fontId="9" fillId="2" borderId="10" xfId="6" applyNumberFormat="1" applyFont="1" applyFill="1" applyBorder="1" applyAlignment="1" applyProtection="1">
      <alignment horizontal="right" vertical="center"/>
    </xf>
    <xf numFmtId="0" fontId="9" fillId="3" borderId="2" xfId="0" applyFont="1" applyFill="1" applyBorder="1" applyAlignment="1" applyProtection="1">
      <alignment vertical="center" wrapText="1"/>
      <protection locked="0"/>
    </xf>
    <xf numFmtId="0" fontId="0" fillId="3" borderId="4" xfId="0" applyFont="1" applyFill="1" applyBorder="1" applyAlignment="1" applyProtection="1">
      <alignment vertical="center"/>
      <protection locked="0"/>
    </xf>
    <xf numFmtId="0" fontId="0" fillId="3" borderId="11" xfId="0" applyFont="1" applyFill="1" applyBorder="1" applyAlignment="1" applyProtection="1">
      <alignment vertical="center"/>
      <protection locked="0"/>
    </xf>
    <xf numFmtId="0" fontId="0" fillId="3" borderId="6" xfId="0" applyFont="1" applyFill="1" applyBorder="1" applyAlignment="1" applyProtection="1">
      <alignment vertical="center"/>
      <protection locked="0"/>
    </xf>
    <xf numFmtId="0" fontId="0" fillId="3" borderId="0" xfId="0" applyFont="1" applyFill="1" applyBorder="1" applyAlignment="1" applyProtection="1">
      <alignment vertical="center"/>
      <protection locked="0"/>
    </xf>
    <xf numFmtId="0" fontId="0" fillId="3" borderId="7" xfId="0" applyFont="1" applyFill="1" applyBorder="1" applyAlignment="1" applyProtection="1">
      <alignment vertical="center"/>
      <protection locked="0"/>
    </xf>
    <xf numFmtId="0" fontId="0" fillId="3" borderId="50" xfId="0" applyFont="1" applyFill="1" applyBorder="1" applyAlignment="1" applyProtection="1">
      <alignment vertical="center"/>
      <protection locked="0"/>
    </xf>
    <xf numFmtId="0" fontId="0" fillId="3" borderId="16" xfId="0" applyFont="1" applyFill="1" applyBorder="1" applyAlignment="1" applyProtection="1">
      <alignment vertical="center"/>
      <protection locked="0"/>
    </xf>
    <xf numFmtId="0" fontId="0" fillId="3" borderId="22" xfId="0" applyFont="1" applyFill="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7" fillId="0" borderId="0" xfId="0" applyFont="1" applyFill="1" applyBorder="1" applyAlignment="1" applyProtection="1">
      <alignment vertical="center" wrapText="1"/>
    </xf>
    <xf numFmtId="0" fontId="7" fillId="0" borderId="43" xfId="0" applyFont="1" applyFill="1" applyBorder="1" applyAlignment="1" applyProtection="1">
      <alignment vertical="center" wrapText="1"/>
    </xf>
    <xf numFmtId="0" fontId="0" fillId="0" borderId="0" xfId="0" applyFont="1" applyAlignment="1" applyProtection="1">
      <alignment vertical="center" wrapText="1"/>
    </xf>
    <xf numFmtId="0" fontId="0" fillId="0" borderId="46" xfId="0" applyFont="1" applyBorder="1" applyAlignment="1" applyProtection="1">
      <alignment vertical="center" wrapText="1"/>
    </xf>
    <xf numFmtId="0" fontId="9" fillId="0" borderId="55" xfId="0" applyFont="1" applyFill="1" applyBorder="1" applyAlignment="1" applyProtection="1">
      <alignment vertical="center" wrapText="1"/>
    </xf>
    <xf numFmtId="0" fontId="0" fillId="0" borderId="56" xfId="0" applyFont="1" applyBorder="1" applyAlignment="1" applyProtection="1">
      <alignment vertical="center" wrapText="1"/>
    </xf>
    <xf numFmtId="0" fontId="0" fillId="0" borderId="57" xfId="0" applyFont="1" applyBorder="1" applyAlignment="1" applyProtection="1">
      <alignment vertical="center" wrapText="1"/>
    </xf>
    <xf numFmtId="0" fontId="7" fillId="0" borderId="43" xfId="0" applyFont="1" applyFill="1" applyBorder="1" applyAlignment="1" applyProtection="1">
      <alignment horizontal="center" vertical="center"/>
    </xf>
    <xf numFmtId="0" fontId="9" fillId="3" borderId="5" xfId="0" applyFont="1" applyFill="1" applyBorder="1" applyAlignment="1" applyProtection="1">
      <alignment horizontal="left" vertical="center"/>
      <protection locked="0"/>
    </xf>
    <xf numFmtId="0" fontId="0" fillId="0" borderId="1"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3" xfId="0" applyFont="1" applyBorder="1" applyAlignment="1" applyProtection="1">
      <alignment horizontal="left" vertical="center"/>
    </xf>
    <xf numFmtId="0" fontId="0" fillId="0" borderId="46" xfId="0" applyFont="1" applyBorder="1" applyAlignment="1" applyProtection="1">
      <alignment horizontal="left" vertical="center"/>
    </xf>
    <xf numFmtId="0" fontId="0" fillId="0" borderId="0" xfId="0" applyFont="1" applyAlignment="1" applyProtection="1">
      <alignment horizontal="left" vertical="center"/>
    </xf>
    <xf numFmtId="0" fontId="0" fillId="0" borderId="9" xfId="0" applyFont="1" applyBorder="1" applyAlignment="1" applyProtection="1">
      <alignment horizontal="left" vertical="center"/>
    </xf>
    <xf numFmtId="0" fontId="0" fillId="0" borderId="64" xfId="0" applyFont="1" applyBorder="1" applyAlignment="1" applyProtection="1">
      <alignment horizontal="left" vertical="center"/>
    </xf>
    <xf numFmtId="0" fontId="0" fillId="0" borderId="1" xfId="0" applyFont="1" applyBorder="1" applyAlignment="1" applyProtection="1">
      <alignment horizontal="left" vertical="center"/>
    </xf>
    <xf numFmtId="0" fontId="0" fillId="0" borderId="10" xfId="0" applyFont="1" applyBorder="1" applyAlignment="1" applyProtection="1">
      <alignment horizontal="left" vertical="center"/>
    </xf>
    <xf numFmtId="0" fontId="9" fillId="0" borderId="108" xfId="0" applyFont="1" applyFill="1" applyBorder="1" applyAlignment="1" applyProtection="1">
      <alignment vertical="center"/>
    </xf>
    <xf numFmtId="0" fontId="0" fillId="0" borderId="47" xfId="0" applyFont="1" applyBorder="1" applyAlignment="1" applyProtection="1">
      <alignment vertical="center"/>
    </xf>
    <xf numFmtId="0" fontId="0" fillId="0" borderId="16" xfId="0" applyFont="1" applyBorder="1" applyAlignment="1" applyProtection="1">
      <alignment vertical="center"/>
    </xf>
    <xf numFmtId="0" fontId="0" fillId="0" borderId="48" xfId="0" applyFont="1" applyBorder="1" applyAlignment="1" applyProtection="1">
      <alignment vertical="center"/>
    </xf>
    <xf numFmtId="0" fontId="0" fillId="0" borderId="0" xfId="0" applyFont="1" applyAlignment="1" applyProtection="1">
      <alignment vertical="center"/>
      <protection locked="0"/>
    </xf>
    <xf numFmtId="0" fontId="0" fillId="0" borderId="7" xfId="0" applyFont="1" applyBorder="1" applyAlignment="1" applyProtection="1">
      <alignment vertical="center"/>
      <protection locked="0"/>
    </xf>
    <xf numFmtId="38" fontId="9" fillId="2" borderId="117" xfId="6" applyNumberFormat="1" applyFont="1" applyFill="1" applyBorder="1" applyAlignment="1" applyProtection="1">
      <alignment vertical="center"/>
    </xf>
    <xf numFmtId="38" fontId="9" fillId="2" borderId="36" xfId="6" applyNumberFormat="1" applyFont="1" applyFill="1" applyBorder="1" applyAlignment="1" applyProtection="1">
      <alignment vertical="center"/>
    </xf>
    <xf numFmtId="38" fontId="9" fillId="2" borderId="56" xfId="0" applyNumberFormat="1" applyFont="1" applyFill="1" applyBorder="1" applyAlignment="1" applyProtection="1">
      <alignment vertical="center"/>
    </xf>
    <xf numFmtId="0" fontId="9" fillId="0" borderId="70" xfId="0" applyFont="1" applyBorder="1" applyAlignment="1" applyProtection="1">
      <alignment horizontal="center" vertical="center" wrapText="1"/>
    </xf>
    <xf numFmtId="0" fontId="9" fillId="0" borderId="68" xfId="0" applyFont="1" applyBorder="1" applyAlignment="1" applyProtection="1">
      <alignment horizontal="center" vertical="center" wrapText="1"/>
    </xf>
    <xf numFmtId="0" fontId="9" fillId="0" borderId="69" xfId="0" applyFont="1" applyBorder="1" applyAlignment="1" applyProtection="1">
      <alignment horizontal="center" vertical="center" wrapText="1"/>
    </xf>
    <xf numFmtId="176" fontId="9" fillId="0" borderId="16" xfId="8" applyNumberFormat="1" applyFont="1" applyBorder="1" applyAlignment="1" applyProtection="1">
      <alignment horizontal="left" vertical="top" wrapText="1"/>
    </xf>
    <xf numFmtId="0" fontId="9" fillId="3" borderId="43" xfId="0" applyFont="1" applyFill="1" applyBorder="1" applyAlignment="1" applyProtection="1">
      <alignment vertical="center"/>
      <protection locked="0"/>
    </xf>
    <xf numFmtId="38" fontId="9" fillId="2" borderId="43" xfId="0" applyNumberFormat="1" applyFont="1" applyFill="1" applyBorder="1" applyAlignment="1" applyProtection="1">
      <alignment vertical="center"/>
    </xf>
    <xf numFmtId="0" fontId="9" fillId="0" borderId="79" xfId="8" applyFont="1" applyBorder="1" applyAlignment="1" applyProtection="1">
      <alignment horizontal="center" vertical="center"/>
    </xf>
    <xf numFmtId="0" fontId="9" fillId="0" borderId="36" xfId="8" applyFont="1" applyBorder="1" applyAlignment="1" applyProtection="1">
      <alignment horizontal="center" vertical="center"/>
    </xf>
    <xf numFmtId="0" fontId="9" fillId="0" borderId="118" xfId="8" applyFont="1" applyBorder="1" applyAlignment="1" applyProtection="1">
      <alignment horizontal="center" vertical="center"/>
    </xf>
    <xf numFmtId="0" fontId="7" fillId="0" borderId="47"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34" xfId="0" applyFont="1" applyBorder="1" applyAlignment="1" applyProtection="1">
      <alignment horizontal="left" vertical="top" wrapText="1"/>
    </xf>
    <xf numFmtId="192" fontId="7" fillId="0" borderId="36" xfId="0" applyNumberFormat="1" applyFont="1" applyBorder="1" applyAlignment="1" applyProtection="1">
      <alignment horizontal="center" vertical="center"/>
    </xf>
    <xf numFmtId="192" fontId="7" fillId="0" borderId="118" xfId="0" applyNumberFormat="1" applyFont="1" applyBorder="1" applyAlignment="1" applyProtection="1">
      <alignment horizontal="center" vertical="center"/>
    </xf>
    <xf numFmtId="0" fontId="7" fillId="0" borderId="55" xfId="0" applyFont="1" applyBorder="1" applyAlignment="1" applyProtection="1">
      <alignment horizontal="center" vertical="center" shrinkToFit="1"/>
    </xf>
    <xf numFmtId="0" fontId="7" fillId="0" borderId="56" xfId="0" applyFont="1" applyBorder="1" applyAlignment="1" applyProtection="1">
      <alignment horizontal="center" vertical="center" shrinkToFit="1"/>
    </xf>
    <xf numFmtId="0" fontId="7" fillId="0" borderId="57" xfId="0" applyFont="1" applyBorder="1" applyAlignment="1" applyProtection="1">
      <alignment horizontal="center" vertical="center" shrinkToFit="1"/>
    </xf>
    <xf numFmtId="0" fontId="90" fillId="16" borderId="15" xfId="0" applyFont="1" applyFill="1" applyBorder="1" applyAlignment="1">
      <alignment horizontal="center" vertical="center"/>
    </xf>
    <xf numFmtId="0" fontId="92" fillId="0" borderId="2" xfId="0" applyFont="1" applyBorder="1" applyAlignment="1">
      <alignment vertical="center" wrapText="1"/>
    </xf>
    <xf numFmtId="0" fontId="92" fillId="0" borderId="4" xfId="0" applyFont="1" applyBorder="1" applyAlignment="1">
      <alignment vertical="center" wrapText="1"/>
    </xf>
    <xf numFmtId="0" fontId="92" fillId="0" borderId="3" xfId="0" applyFont="1" applyBorder="1" applyAlignment="1">
      <alignment vertical="center" wrapText="1"/>
    </xf>
    <xf numFmtId="0" fontId="92" fillId="0" borderId="15" xfId="0" applyFont="1" applyBorder="1" applyAlignment="1">
      <alignment horizontal="left" vertical="center" wrapText="1" shrinkToFit="1"/>
    </xf>
    <xf numFmtId="0" fontId="92" fillId="0" borderId="15" xfId="0" applyFont="1" applyFill="1" applyBorder="1" applyAlignment="1">
      <alignment horizontal="left" vertical="center" wrapText="1"/>
    </xf>
    <xf numFmtId="38" fontId="88" fillId="2" borderId="94" xfId="0" applyNumberFormat="1" applyFont="1" applyFill="1" applyBorder="1" applyAlignment="1" applyProtection="1">
      <alignment horizontal="right"/>
    </xf>
    <xf numFmtId="38" fontId="88" fillId="2" borderId="43" xfId="0" applyNumberFormat="1" applyFont="1" applyFill="1" applyBorder="1" applyAlignment="1" applyProtection="1">
      <alignment horizontal="right"/>
    </xf>
    <xf numFmtId="38" fontId="9" fillId="2" borderId="2" xfId="6" applyNumberFormat="1" applyFont="1" applyFill="1" applyBorder="1" applyAlignment="1" applyProtection="1">
      <alignment horizontal="right" vertical="center"/>
    </xf>
    <xf numFmtId="38" fontId="9" fillId="2" borderId="4" xfId="6" applyNumberFormat="1" applyFont="1" applyFill="1" applyBorder="1" applyAlignment="1" applyProtection="1">
      <alignment horizontal="right" vertical="center"/>
    </xf>
    <xf numFmtId="38" fontId="9" fillId="2" borderId="0" xfId="6" applyNumberFormat="1" applyFont="1" applyFill="1" applyBorder="1" applyAlignment="1" applyProtection="1">
      <alignment horizontal="right" vertical="center"/>
    </xf>
    <xf numFmtId="191" fontId="7" fillId="2" borderId="0" xfId="0" applyNumberFormat="1" applyFont="1" applyFill="1" applyBorder="1" applyAlignment="1" applyProtection="1">
      <alignment horizontal="center" vertical="center" wrapText="1" shrinkToFit="1"/>
    </xf>
    <xf numFmtId="0" fontId="9" fillId="3" borderId="2" xfId="0" applyFont="1" applyFill="1" applyBorder="1" applyAlignment="1" applyProtection="1">
      <alignment vertical="center"/>
      <protection locked="0"/>
    </xf>
    <xf numFmtId="0" fontId="9" fillId="3" borderId="4" xfId="0" applyFont="1" applyFill="1" applyBorder="1" applyAlignment="1" applyProtection="1">
      <alignment vertical="center"/>
      <protection locked="0"/>
    </xf>
    <xf numFmtId="0" fontId="9" fillId="3" borderId="11" xfId="0" applyFont="1" applyFill="1" applyBorder="1" applyAlignment="1" applyProtection="1">
      <alignment vertical="center"/>
      <protection locked="0"/>
    </xf>
    <xf numFmtId="0" fontId="9" fillId="3" borderId="6" xfId="0" applyFont="1" applyFill="1" applyBorder="1" applyAlignment="1" applyProtection="1">
      <alignment vertical="center"/>
      <protection locked="0"/>
    </xf>
    <xf numFmtId="0" fontId="9" fillId="3" borderId="0" xfId="0" applyFont="1" applyFill="1" applyBorder="1" applyAlignment="1" applyProtection="1">
      <alignment vertical="center"/>
      <protection locked="0"/>
    </xf>
    <xf numFmtId="0" fontId="9" fillId="3" borderId="7" xfId="0" applyFont="1" applyFill="1" applyBorder="1" applyAlignment="1" applyProtection="1">
      <alignment vertical="center"/>
      <protection locked="0"/>
    </xf>
    <xf numFmtId="0" fontId="9" fillId="3" borderId="5" xfId="0" applyFont="1" applyFill="1" applyBorder="1" applyAlignment="1" applyProtection="1">
      <alignment vertical="center"/>
      <protection locked="0"/>
    </xf>
    <xf numFmtId="0" fontId="9" fillId="3" borderId="1" xfId="0" applyFont="1" applyFill="1" applyBorder="1" applyAlignment="1" applyProtection="1">
      <alignment vertical="center"/>
      <protection locked="0"/>
    </xf>
    <xf numFmtId="0" fontId="9" fillId="3" borderId="8" xfId="0" applyFont="1" applyFill="1" applyBorder="1" applyAlignment="1" applyProtection="1">
      <alignment vertical="center"/>
      <protection locked="0"/>
    </xf>
    <xf numFmtId="0" fontId="7" fillId="3" borderId="0" xfId="0" applyFont="1" applyFill="1" applyAlignment="1" applyProtection="1">
      <alignment horizontal="center" shrinkToFit="1"/>
      <protection locked="0"/>
    </xf>
    <xf numFmtId="0" fontId="7" fillId="0" borderId="53" xfId="0" applyFont="1" applyFill="1" applyBorder="1" applyAlignment="1" applyProtection="1">
      <alignment horizontal="center" vertical="center"/>
    </xf>
    <xf numFmtId="0" fontId="7" fillId="0" borderId="17" xfId="0" applyFont="1" applyFill="1" applyBorder="1" applyAlignment="1" applyProtection="1">
      <alignment vertical="center" wrapText="1"/>
    </xf>
    <xf numFmtId="3" fontId="9" fillId="3" borderId="5" xfId="0" applyNumberFormat="1" applyFont="1" applyFill="1" applyBorder="1" applyAlignment="1" applyProtection="1">
      <alignment horizontal="right"/>
      <protection locked="0"/>
    </xf>
    <xf numFmtId="3" fontId="9" fillId="3" borderId="1" xfId="0" applyNumberFormat="1" applyFont="1" applyFill="1" applyBorder="1" applyAlignment="1" applyProtection="1">
      <alignment horizontal="right"/>
      <protection locked="0"/>
    </xf>
    <xf numFmtId="192" fontId="7" fillId="2" borderId="94" xfId="0" applyNumberFormat="1" applyFont="1" applyFill="1" applyBorder="1" applyAlignment="1" applyProtection="1">
      <alignment vertical="center" shrinkToFit="1"/>
    </xf>
    <xf numFmtId="192" fontId="7" fillId="2" borderId="43" xfId="0" applyNumberFormat="1" applyFont="1" applyFill="1" applyBorder="1" applyAlignment="1" applyProtection="1">
      <alignment vertical="center" shrinkToFit="1"/>
    </xf>
    <xf numFmtId="192" fontId="7" fillId="2" borderId="95" xfId="0" applyNumberFormat="1" applyFont="1" applyFill="1" applyBorder="1" applyAlignment="1" applyProtection="1">
      <alignment vertical="center" shrinkToFit="1"/>
    </xf>
    <xf numFmtId="3" fontId="9" fillId="2" borderId="70" xfId="0" applyNumberFormat="1" applyFont="1" applyFill="1" applyBorder="1" applyAlignment="1" applyProtection="1">
      <alignment horizontal="right"/>
    </xf>
    <xf numFmtId="3" fontId="9" fillId="2" borderId="68" xfId="0" applyNumberFormat="1" applyFont="1" applyFill="1" applyBorder="1" applyAlignment="1" applyProtection="1">
      <alignment horizontal="right"/>
    </xf>
    <xf numFmtId="3" fontId="9" fillId="2" borderId="94" xfId="0" applyNumberFormat="1" applyFont="1" applyFill="1" applyBorder="1" applyAlignment="1" applyProtection="1">
      <alignment horizontal="right"/>
    </xf>
    <xf numFmtId="3" fontId="9" fillId="2" borderId="43" xfId="0" applyNumberFormat="1" applyFont="1" applyFill="1" applyBorder="1" applyAlignment="1" applyProtection="1">
      <alignment horizontal="right"/>
    </xf>
    <xf numFmtId="0" fontId="10" fillId="0" borderId="64" xfId="0" applyFont="1" applyFill="1" applyBorder="1" applyAlignment="1" applyProtection="1">
      <alignment horizontal="left" vertical="top" wrapText="1"/>
    </xf>
    <xf numFmtId="0" fontId="10" fillId="0" borderId="1" xfId="0" applyFont="1" applyFill="1" applyBorder="1" applyAlignment="1" applyProtection="1">
      <alignment horizontal="left" vertical="top" wrapText="1"/>
    </xf>
    <xf numFmtId="0" fontId="10" fillId="0" borderId="10" xfId="0" applyFont="1" applyFill="1" applyBorder="1" applyAlignment="1" applyProtection="1">
      <alignment horizontal="left" vertical="top" wrapText="1"/>
    </xf>
    <xf numFmtId="38" fontId="88" fillId="12" borderId="94" xfId="0" applyNumberFormat="1" applyFont="1" applyFill="1" applyBorder="1" applyAlignment="1" applyProtection="1">
      <alignment horizontal="right" vertical="center"/>
    </xf>
    <xf numFmtId="38" fontId="88" fillId="12" borderId="43" xfId="0" applyNumberFormat="1" applyFont="1" applyFill="1" applyBorder="1" applyAlignment="1" applyProtection="1">
      <alignment horizontal="right" vertical="center"/>
    </xf>
    <xf numFmtId="38" fontId="9" fillId="2" borderId="166" xfId="0" applyNumberFormat="1" applyFont="1" applyFill="1" applyBorder="1" applyAlignment="1" applyProtection="1">
      <alignment horizontal="right" vertical="center"/>
    </xf>
    <xf numFmtId="38" fontId="9" fillId="2" borderId="42" xfId="0" applyNumberFormat="1" applyFont="1" applyFill="1" applyBorder="1" applyAlignment="1" applyProtection="1">
      <alignment horizontal="right" vertical="center"/>
    </xf>
    <xf numFmtId="0" fontId="9" fillId="0" borderId="52" xfId="0" applyFont="1" applyBorder="1" applyAlignment="1" applyProtection="1">
      <alignment horizontal="center" vertical="center"/>
    </xf>
    <xf numFmtId="0" fontId="9" fillId="0" borderId="34" xfId="0" applyFont="1" applyBorder="1" applyAlignment="1" applyProtection="1">
      <alignment horizontal="left" vertical="center" wrapText="1"/>
    </xf>
    <xf numFmtId="0" fontId="9" fillId="0" borderId="45" xfId="0" applyFont="1" applyBorder="1" applyAlignment="1" applyProtection="1">
      <alignment horizontal="left" vertical="center" wrapText="1"/>
    </xf>
    <xf numFmtId="3" fontId="7" fillId="0" borderId="95" xfId="0" applyNumberFormat="1" applyFont="1" applyFill="1" applyBorder="1" applyAlignment="1" applyProtection="1">
      <alignment horizontal="center" vertical="center"/>
    </xf>
    <xf numFmtId="3" fontId="9" fillId="3" borderId="43" xfId="0" applyNumberFormat="1" applyFont="1" applyFill="1" applyBorder="1" applyAlignment="1" applyProtection="1">
      <alignment horizontal="center" vertical="center"/>
      <protection locked="0"/>
    </xf>
    <xf numFmtId="3" fontId="9" fillId="3" borderId="95" xfId="0" applyNumberFormat="1" applyFont="1" applyFill="1" applyBorder="1" applyAlignment="1" applyProtection="1">
      <alignment horizontal="center" vertical="center"/>
      <protection locked="0"/>
    </xf>
    <xf numFmtId="195" fontId="9" fillId="2" borderId="94" xfId="0" applyNumberFormat="1" applyFont="1" applyFill="1" applyBorder="1" applyAlignment="1" applyProtection="1">
      <alignment horizontal="center" vertical="center"/>
    </xf>
    <xf numFmtId="195" fontId="9" fillId="2" borderId="43" xfId="0" applyNumberFormat="1" applyFont="1" applyFill="1" applyBorder="1" applyAlignment="1" applyProtection="1">
      <alignment horizontal="center" vertical="center"/>
    </xf>
    <xf numFmtId="195" fontId="9" fillId="2" borderId="17" xfId="0" applyNumberFormat="1" applyFont="1" applyFill="1" applyBorder="1" applyAlignment="1" applyProtection="1">
      <alignment horizontal="center" vertical="center"/>
    </xf>
    <xf numFmtId="0" fontId="7" fillId="0" borderId="4"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64" xfId="0" applyFont="1" applyFill="1" applyBorder="1" applyAlignment="1" applyProtection="1">
      <alignment vertical="center"/>
    </xf>
    <xf numFmtId="0" fontId="7" fillId="0" borderId="1" xfId="0" applyFont="1" applyFill="1" applyBorder="1" applyAlignment="1" applyProtection="1">
      <alignment vertical="center"/>
    </xf>
    <xf numFmtId="0" fontId="9" fillId="0" borderId="108"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9" fillId="0" borderId="46"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47" xfId="0" applyFont="1" applyFill="1" applyBorder="1" applyAlignment="1" applyProtection="1">
      <alignment vertical="center" wrapText="1"/>
    </xf>
    <xf numFmtId="0" fontId="9" fillId="0" borderId="16" xfId="0" applyFont="1" applyFill="1" applyBorder="1" applyAlignment="1" applyProtection="1">
      <alignment vertical="center" wrapText="1"/>
    </xf>
    <xf numFmtId="0" fontId="7" fillId="3" borderId="2" xfId="0" applyFont="1" applyFill="1" applyBorder="1" applyAlignment="1" applyProtection="1">
      <alignment vertical="center" wrapText="1"/>
      <protection locked="0"/>
    </xf>
    <xf numFmtId="0" fontId="7" fillId="3" borderId="4" xfId="0" applyFont="1" applyFill="1" applyBorder="1" applyAlignment="1" applyProtection="1">
      <alignment vertical="center" wrapText="1"/>
      <protection locked="0"/>
    </xf>
    <xf numFmtId="0" fontId="7" fillId="3" borderId="11" xfId="0" applyFont="1" applyFill="1" applyBorder="1" applyAlignment="1" applyProtection="1">
      <alignment vertical="center" wrapText="1"/>
      <protection locked="0"/>
    </xf>
    <xf numFmtId="0" fontId="7" fillId="3" borderId="6" xfId="0" applyFont="1" applyFill="1" applyBorder="1" applyAlignment="1" applyProtection="1">
      <alignment vertical="center" wrapText="1"/>
      <protection locked="0"/>
    </xf>
    <xf numFmtId="0" fontId="7" fillId="3" borderId="0" xfId="0" applyFont="1" applyFill="1" applyBorder="1" applyAlignment="1" applyProtection="1">
      <alignment vertical="center" wrapText="1"/>
      <protection locked="0"/>
    </xf>
    <xf numFmtId="0" fontId="7" fillId="3" borderId="7" xfId="0" applyFont="1" applyFill="1" applyBorder="1" applyAlignment="1" applyProtection="1">
      <alignment vertical="center" wrapText="1"/>
      <protection locked="0"/>
    </xf>
    <xf numFmtId="0" fontId="7" fillId="3" borderId="50" xfId="0" applyFont="1" applyFill="1" applyBorder="1" applyAlignment="1" applyProtection="1">
      <alignment vertical="center" wrapText="1"/>
      <protection locked="0"/>
    </xf>
    <xf numFmtId="0" fontId="7" fillId="3" borderId="16" xfId="0" applyFont="1" applyFill="1" applyBorder="1" applyAlignment="1" applyProtection="1">
      <alignment vertical="center" wrapText="1"/>
      <protection locked="0"/>
    </xf>
    <xf numFmtId="0" fontId="7" fillId="3" borderId="22"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xf>
    <xf numFmtId="0" fontId="9" fillId="0" borderId="57" xfId="0" applyFont="1" applyFill="1" applyBorder="1" applyProtection="1">
      <alignment vertical="center"/>
    </xf>
    <xf numFmtId="0" fontId="9" fillId="0" borderId="41" xfId="0" applyFont="1" applyFill="1" applyBorder="1" applyProtection="1">
      <alignment vertical="center"/>
    </xf>
    <xf numFmtId="38" fontId="88" fillId="2" borderId="70" xfId="0" applyNumberFormat="1" applyFont="1" applyFill="1" applyBorder="1" applyAlignment="1" applyProtection="1">
      <alignment horizontal="right"/>
    </xf>
    <xf numFmtId="38" fontId="88" fillId="2" borderId="68" xfId="0" applyNumberFormat="1" applyFont="1" applyFill="1" applyBorder="1" applyAlignment="1" applyProtection="1">
      <alignment horizontal="right"/>
    </xf>
    <xf numFmtId="38" fontId="88" fillId="2" borderId="58" xfId="0" applyNumberFormat="1" applyFont="1" applyFill="1" applyBorder="1" applyAlignment="1" applyProtection="1">
      <alignment horizontal="right" vertical="center"/>
    </xf>
    <xf numFmtId="38" fontId="88" fillId="2" borderId="56" xfId="0" applyNumberFormat="1" applyFont="1" applyFill="1" applyBorder="1" applyAlignment="1" applyProtection="1">
      <alignment horizontal="right" vertical="center"/>
    </xf>
    <xf numFmtId="38" fontId="88" fillId="2" borderId="94" xfId="0" applyNumberFormat="1" applyFont="1" applyFill="1" applyBorder="1" applyAlignment="1" applyProtection="1">
      <alignment horizontal="right" vertical="center"/>
    </xf>
    <xf numFmtId="38" fontId="88" fillId="2" borderId="43" xfId="0" applyNumberFormat="1" applyFont="1" applyFill="1" applyBorder="1" applyAlignment="1" applyProtection="1">
      <alignment horizontal="right" vertical="center"/>
    </xf>
    <xf numFmtId="38" fontId="9" fillId="2" borderId="74" xfId="0" applyNumberFormat="1" applyFont="1" applyFill="1" applyBorder="1" applyAlignment="1" applyProtection="1">
      <alignment horizontal="right" vertical="center"/>
    </xf>
    <xf numFmtId="38" fontId="88" fillId="2" borderId="149" xfId="0" applyNumberFormat="1" applyFont="1" applyFill="1" applyBorder="1" applyAlignment="1" applyProtection="1">
      <alignment horizontal="right"/>
    </xf>
    <xf numFmtId="38" fontId="88" fillId="2" borderId="150" xfId="0" applyNumberFormat="1" applyFont="1" applyFill="1" applyBorder="1" applyAlignment="1" applyProtection="1">
      <alignment horizontal="right"/>
    </xf>
    <xf numFmtId="0" fontId="9" fillId="0" borderId="52" xfId="8" applyFont="1" applyBorder="1" applyAlignment="1" applyProtection="1">
      <alignment horizontal="center" vertical="center" wrapText="1"/>
    </xf>
    <xf numFmtId="0" fontId="9" fillId="0" borderId="54" xfId="8" applyFont="1" applyBorder="1" applyAlignment="1" applyProtection="1">
      <alignment horizontal="center" vertical="center" wrapText="1"/>
    </xf>
    <xf numFmtId="0" fontId="9" fillId="3" borderId="94" xfId="0" applyFont="1" applyFill="1" applyBorder="1" applyAlignment="1" applyProtection="1">
      <alignment vertical="center" shrinkToFit="1"/>
      <protection locked="0"/>
    </xf>
    <xf numFmtId="0" fontId="9" fillId="3" borderId="43" xfId="0" applyFont="1" applyFill="1" applyBorder="1" applyAlignment="1" applyProtection="1">
      <alignment vertical="center" shrinkToFit="1"/>
      <protection locked="0"/>
    </xf>
    <xf numFmtId="0" fontId="9" fillId="3" borderId="5" xfId="0" applyFont="1" applyFill="1" applyBorder="1" applyAlignment="1" applyProtection="1">
      <alignment horizontal="center" vertical="center" shrinkToFit="1"/>
      <protection locked="0"/>
    </xf>
    <xf numFmtId="0" fontId="9" fillId="3" borderId="1" xfId="0" applyFont="1" applyFill="1" applyBorder="1" applyAlignment="1" applyProtection="1">
      <alignment horizontal="center" vertical="center" shrinkToFit="1"/>
      <protection locked="0"/>
    </xf>
    <xf numFmtId="0" fontId="9" fillId="3" borderId="94" xfId="0"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center" vertical="center" shrinkToFit="1"/>
      <protection locked="0"/>
    </xf>
    <xf numFmtId="0" fontId="9" fillId="3" borderId="17" xfId="0" applyFont="1" applyFill="1" applyBorder="1" applyAlignment="1" applyProtection="1">
      <alignment horizontal="center" vertical="center" shrinkToFit="1"/>
      <protection locked="0"/>
    </xf>
    <xf numFmtId="38" fontId="9" fillId="3" borderId="94" xfId="0" applyNumberFormat="1" applyFont="1" applyFill="1" applyBorder="1" applyAlignment="1" applyProtection="1">
      <alignment horizontal="center" vertical="center" shrinkToFit="1"/>
      <protection locked="0"/>
    </xf>
    <xf numFmtId="38" fontId="9" fillId="3" borderId="43" xfId="0" applyNumberFormat="1" applyFont="1" applyFill="1" applyBorder="1" applyAlignment="1" applyProtection="1">
      <alignment horizontal="center" vertical="center" shrinkToFit="1"/>
      <protection locked="0"/>
    </xf>
    <xf numFmtId="38" fontId="9" fillId="2" borderId="43" xfId="6" applyNumberFormat="1" applyFont="1" applyFill="1" applyBorder="1" applyAlignment="1" applyProtection="1">
      <alignment vertical="center" shrinkToFit="1"/>
    </xf>
    <xf numFmtId="0" fontId="9" fillId="3" borderId="43" xfId="0" applyFont="1" applyFill="1" applyBorder="1" applyProtection="1">
      <alignment vertical="center"/>
      <protection locked="0"/>
    </xf>
    <xf numFmtId="38" fontId="9" fillId="2" borderId="43" xfId="0" applyNumberFormat="1" applyFont="1" applyFill="1" applyBorder="1" applyAlignment="1" applyProtection="1">
      <alignment horizontal="right" vertical="center" shrinkToFit="1"/>
    </xf>
    <xf numFmtId="0" fontId="10" fillId="0" borderId="43" xfId="0" applyFont="1" applyBorder="1" applyAlignment="1" applyProtection="1">
      <alignment horizontal="center" vertical="center"/>
    </xf>
    <xf numFmtId="0" fontId="10" fillId="0" borderId="17" xfId="0" applyFont="1" applyBorder="1" applyAlignment="1" applyProtection="1">
      <alignment horizontal="center" vertical="center"/>
    </xf>
    <xf numFmtId="0" fontId="9" fillId="0" borderId="79" xfId="0" applyFont="1" applyFill="1" applyBorder="1" applyAlignment="1" applyProtection="1">
      <alignment horizontal="left" vertical="center" shrinkToFit="1"/>
    </xf>
    <xf numFmtId="0" fontId="9" fillId="0" borderId="36" xfId="0" applyFont="1" applyFill="1" applyBorder="1" applyAlignment="1" applyProtection="1">
      <alignment horizontal="left" vertical="center" shrinkToFit="1"/>
    </xf>
    <xf numFmtId="38" fontId="9" fillId="2" borderId="117" xfId="6" applyFont="1" applyFill="1" applyBorder="1" applyAlignment="1" applyProtection="1">
      <alignment vertical="center" shrinkToFit="1"/>
    </xf>
    <xf numFmtId="38" fontId="9" fillId="2" borderId="36" xfId="6" applyFont="1" applyFill="1" applyBorder="1" applyAlignment="1" applyProtection="1">
      <alignment vertical="center" shrinkToFit="1"/>
    </xf>
    <xf numFmtId="38" fontId="9" fillId="2" borderId="5" xfId="6" applyNumberFormat="1" applyFont="1" applyFill="1" applyBorder="1" applyAlignment="1" applyProtection="1">
      <alignment vertical="center" shrinkToFit="1"/>
    </xf>
    <xf numFmtId="38" fontId="9" fillId="2" borderId="1" xfId="6" applyNumberFormat="1" applyFont="1" applyFill="1" applyBorder="1" applyAlignment="1" applyProtection="1">
      <alignment vertical="center" shrinkToFit="1"/>
    </xf>
    <xf numFmtId="0" fontId="9" fillId="0" borderId="55" xfId="0" applyFont="1" applyFill="1" applyBorder="1" applyAlignment="1" applyProtection="1">
      <alignment vertical="center" shrinkToFit="1"/>
    </xf>
    <xf numFmtId="0" fontId="9" fillId="0" borderId="56" xfId="0" applyFont="1" applyFill="1" applyBorder="1" applyAlignment="1" applyProtection="1">
      <alignment vertical="center" shrinkToFit="1"/>
    </xf>
    <xf numFmtId="0" fontId="9" fillId="0" borderId="57" xfId="0" applyFont="1" applyFill="1" applyBorder="1" applyAlignment="1" applyProtection="1">
      <alignment vertical="center" shrinkToFit="1"/>
    </xf>
    <xf numFmtId="0" fontId="9" fillId="0" borderId="92" xfId="0" applyFont="1" applyFill="1" applyBorder="1" applyAlignment="1" applyProtection="1">
      <alignment horizontal="center" vertical="center" wrapText="1"/>
    </xf>
    <xf numFmtId="0" fontId="9" fillId="0" borderId="80" xfId="0" applyFont="1" applyFill="1" applyBorder="1" applyAlignment="1" applyProtection="1">
      <alignment horizontal="center" vertical="center" wrapText="1"/>
    </xf>
    <xf numFmtId="0" fontId="88" fillId="0" borderId="49" xfId="0" applyFont="1" applyFill="1" applyBorder="1" applyAlignment="1" applyProtection="1">
      <alignment horizontal="center" vertical="center"/>
    </xf>
    <xf numFmtId="0" fontId="88" fillId="0" borderId="34" xfId="0" applyFont="1" applyFill="1" applyBorder="1" applyAlignment="1" applyProtection="1">
      <alignment horizontal="center" vertical="center"/>
    </xf>
    <xf numFmtId="0" fontId="88" fillId="0" borderId="45" xfId="0" applyFont="1" applyFill="1" applyBorder="1" applyAlignment="1" applyProtection="1">
      <alignment horizontal="center" vertical="center"/>
    </xf>
    <xf numFmtId="0" fontId="88" fillId="0" borderId="50" xfId="0" applyFont="1" applyFill="1" applyBorder="1" applyAlignment="1" applyProtection="1">
      <alignment horizontal="center" vertical="center"/>
    </xf>
    <xf numFmtId="0" fontId="88" fillId="0" borderId="16" xfId="0" applyFont="1" applyFill="1" applyBorder="1" applyAlignment="1" applyProtection="1">
      <alignment horizontal="center" vertical="center"/>
    </xf>
    <xf numFmtId="0" fontId="88" fillId="0" borderId="48" xfId="0" applyFont="1" applyFill="1" applyBorder="1" applyAlignment="1" applyProtection="1">
      <alignment horizontal="center" vertical="center"/>
    </xf>
    <xf numFmtId="191" fontId="9" fillId="0" borderId="79" xfId="8" applyNumberFormat="1" applyFont="1" applyBorder="1" applyAlignment="1" applyProtection="1">
      <alignment horizontal="center" vertical="center"/>
    </xf>
    <xf numFmtId="191" fontId="9" fillId="0" borderId="36" xfId="8" applyNumberFormat="1" applyFont="1" applyBorder="1" applyAlignment="1" applyProtection="1">
      <alignment horizontal="center" vertical="center"/>
    </xf>
    <xf numFmtId="191" fontId="9" fillId="0" borderId="118" xfId="8" applyNumberFormat="1" applyFont="1" applyBorder="1" applyAlignment="1" applyProtection="1">
      <alignment horizontal="center" vertical="center"/>
    </xf>
    <xf numFmtId="38" fontId="9" fillId="2" borderId="58" xfId="6" applyNumberFormat="1" applyFont="1" applyFill="1" applyBorder="1" applyAlignment="1" applyProtection="1">
      <alignment vertical="center"/>
    </xf>
    <xf numFmtId="38" fontId="9" fillId="2" borderId="56" xfId="6" applyNumberFormat="1" applyFont="1" applyFill="1" applyBorder="1" applyAlignment="1" applyProtection="1">
      <alignment vertical="center"/>
    </xf>
    <xf numFmtId="0" fontId="10" fillId="0" borderId="16" xfId="0" applyFont="1" applyBorder="1" applyAlignment="1" applyProtection="1">
      <alignment horizontal="center" vertical="center" wrapText="1"/>
    </xf>
    <xf numFmtId="0" fontId="10" fillId="0" borderId="48" xfId="0" applyFont="1" applyBorder="1" applyAlignment="1" applyProtection="1">
      <alignment horizontal="center" vertical="center" wrapText="1"/>
    </xf>
    <xf numFmtId="0" fontId="9" fillId="0" borderId="5" xfId="0" applyFont="1" applyBorder="1" applyAlignment="1" applyProtection="1">
      <alignment vertical="center" wrapText="1"/>
    </xf>
    <xf numFmtId="0" fontId="9" fillId="0" borderId="1" xfId="0" applyFont="1" applyBorder="1" applyAlignment="1" applyProtection="1">
      <alignment vertical="center"/>
    </xf>
    <xf numFmtId="0" fontId="9" fillId="0" borderId="49" xfId="0"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9" fillId="0" borderId="45" xfId="0" applyFont="1" applyFill="1" applyBorder="1" applyAlignment="1" applyProtection="1">
      <alignment horizontal="center" vertical="center" wrapText="1"/>
    </xf>
    <xf numFmtId="0" fontId="9" fillId="0" borderId="50"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48" xfId="0" applyFont="1" applyFill="1" applyBorder="1" applyAlignment="1" applyProtection="1">
      <alignment horizontal="center" vertical="center" wrapText="1"/>
    </xf>
    <xf numFmtId="0" fontId="9" fillId="0" borderId="49"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45" xfId="0" applyFont="1" applyFill="1" applyBorder="1" applyAlignment="1" applyProtection="1">
      <alignment horizontal="center" vertical="center"/>
    </xf>
    <xf numFmtId="0" fontId="9" fillId="0" borderId="50"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38" fontId="9" fillId="2" borderId="50" xfId="6" applyNumberFormat="1" applyFont="1" applyFill="1" applyBorder="1" applyAlignment="1" applyProtection="1">
      <alignment vertical="center" shrinkToFit="1"/>
    </xf>
    <xf numFmtId="38" fontId="9" fillId="2" borderId="16" xfId="6" applyNumberFormat="1" applyFont="1" applyFill="1" applyBorder="1" applyAlignment="1" applyProtection="1">
      <alignment vertical="center" shrinkToFit="1"/>
    </xf>
    <xf numFmtId="176" fontId="7" fillId="0" borderId="16" xfId="8" applyNumberFormat="1" applyFont="1" applyBorder="1" applyAlignment="1" applyProtection="1">
      <alignment horizontal="left" vertical="top" wrapText="1"/>
    </xf>
    <xf numFmtId="176" fontId="7" fillId="0" borderId="16" xfId="0" applyNumberFormat="1" applyFont="1" applyBorder="1" applyAlignment="1" applyProtection="1">
      <alignment horizontal="left" vertical="top" wrapText="1"/>
    </xf>
    <xf numFmtId="0" fontId="22" fillId="0" borderId="16" xfId="0" applyFont="1" applyBorder="1" applyAlignment="1" applyProtection="1">
      <alignment vertical="center"/>
    </xf>
    <xf numFmtId="0" fontId="10"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9" fillId="0" borderId="92" xfId="0" applyFont="1" applyBorder="1" applyAlignment="1" applyProtection="1">
      <alignment horizontal="center" vertical="center" wrapText="1"/>
    </xf>
    <xf numFmtId="0" fontId="9" fillId="0" borderId="80" xfId="0" applyFont="1" applyBorder="1" applyAlignment="1" applyProtection="1">
      <alignment horizontal="center" vertical="center" wrapText="1"/>
    </xf>
    <xf numFmtId="0" fontId="9" fillId="12" borderId="94" xfId="0" applyFont="1" applyFill="1" applyBorder="1" applyAlignment="1" applyProtection="1">
      <alignment horizontal="center" vertical="center"/>
    </xf>
    <xf numFmtId="0" fontId="9" fillId="12" borderId="43" xfId="0" applyFont="1" applyFill="1" applyBorder="1" applyAlignment="1" applyProtection="1">
      <alignment horizontal="center" vertical="center"/>
    </xf>
    <xf numFmtId="192" fontId="7" fillId="0" borderId="79" xfId="0" applyNumberFormat="1" applyFont="1" applyBorder="1" applyAlignment="1" applyProtection="1">
      <alignment horizontal="center" vertical="center"/>
    </xf>
    <xf numFmtId="0" fontId="15" fillId="0" borderId="1" xfId="9" applyFont="1" applyFill="1" applyBorder="1" applyAlignment="1" applyProtection="1">
      <alignment horizontal="distributed" vertical="center"/>
    </xf>
    <xf numFmtId="191" fontId="15" fillId="2" borderId="1" xfId="9" applyNumberFormat="1" applyFont="1" applyFill="1" applyBorder="1" applyAlignment="1" applyProtection="1">
      <alignment horizontal="center" vertical="center" shrinkToFit="1"/>
      <protection locked="0"/>
    </xf>
    <xf numFmtId="0" fontId="15" fillId="0" borderId="43" xfId="9" applyFont="1" applyFill="1" applyBorder="1" applyAlignment="1" applyProtection="1">
      <alignment horizontal="distributed" vertical="center"/>
    </xf>
    <xf numFmtId="0" fontId="88" fillId="0" borderId="90" xfId="0" applyFont="1" applyFill="1" applyBorder="1" applyAlignment="1" applyProtection="1">
      <alignment horizontal="center" vertical="center"/>
    </xf>
    <xf numFmtId="0" fontId="88" fillId="0" borderId="53" xfId="0" applyFont="1" applyFill="1" applyBorder="1" applyAlignment="1" applyProtection="1">
      <alignment horizontal="center" vertical="center"/>
    </xf>
    <xf numFmtId="0" fontId="88" fillId="0" borderId="91" xfId="0" applyFont="1" applyFill="1" applyBorder="1" applyAlignment="1" applyProtection="1">
      <alignment horizontal="center" vertical="center"/>
    </xf>
    <xf numFmtId="0" fontId="15" fillId="0" borderId="108" xfId="0" applyFont="1" applyFill="1" applyBorder="1" applyAlignment="1" applyProtection="1">
      <alignment vertical="center"/>
    </xf>
    <xf numFmtId="0" fontId="15" fillId="0" borderId="4" xfId="0" applyFont="1" applyFill="1" applyBorder="1" applyAlignment="1" applyProtection="1">
      <alignment vertical="center"/>
    </xf>
    <xf numFmtId="0" fontId="1" fillId="0" borderId="4" xfId="0" applyFont="1" applyBorder="1" applyAlignment="1">
      <alignment vertical="center"/>
    </xf>
    <xf numFmtId="0" fontId="15" fillId="0" borderId="46" xfId="0" applyFont="1" applyFill="1" applyBorder="1" applyAlignment="1" applyProtection="1">
      <alignment vertical="center"/>
    </xf>
    <xf numFmtId="0" fontId="15" fillId="0" borderId="0" xfId="0" applyFont="1" applyFill="1" applyBorder="1" applyAlignment="1" applyProtection="1">
      <alignment vertical="center"/>
    </xf>
    <xf numFmtId="0" fontId="1" fillId="0" borderId="0" xfId="0" applyFont="1" applyBorder="1" applyAlignment="1">
      <alignment vertical="center"/>
    </xf>
    <xf numFmtId="0" fontId="15" fillId="0" borderId="64" xfId="0" applyFont="1" applyFill="1" applyBorder="1" applyAlignment="1" applyProtection="1">
      <alignment vertical="center"/>
    </xf>
    <xf numFmtId="0" fontId="15" fillId="0" borderId="1" xfId="0" applyFont="1" applyFill="1" applyBorder="1" applyAlignment="1" applyProtection="1">
      <alignment vertical="center"/>
    </xf>
    <xf numFmtId="0" fontId="1" fillId="0" borderId="1" xfId="0" applyFont="1" applyBorder="1" applyAlignment="1">
      <alignment vertical="center"/>
    </xf>
    <xf numFmtId="0" fontId="88" fillId="0" borderId="54" xfId="0" applyFont="1" applyFill="1" applyBorder="1" applyAlignment="1" applyProtection="1">
      <alignment horizontal="center" vertical="center"/>
    </xf>
    <xf numFmtId="0" fontId="88" fillId="0" borderId="108" xfId="0" applyFont="1" applyFill="1" applyBorder="1" applyAlignment="1" applyProtection="1">
      <alignment horizontal="left" vertical="center" wrapText="1"/>
    </xf>
    <xf numFmtId="0" fontId="88" fillId="0" borderId="4" xfId="0" applyFont="1" applyFill="1" applyBorder="1" applyAlignment="1" applyProtection="1">
      <alignment horizontal="left" vertical="center" wrapText="1"/>
    </xf>
    <xf numFmtId="0" fontId="88" fillId="0" borderId="46" xfId="0" applyFont="1" applyFill="1" applyBorder="1" applyAlignment="1" applyProtection="1">
      <alignment horizontal="left" vertical="center" wrapText="1"/>
    </xf>
    <xf numFmtId="0" fontId="88" fillId="0" borderId="0" xfId="0" applyFont="1" applyFill="1" applyBorder="1" applyAlignment="1" applyProtection="1">
      <alignment horizontal="left" vertical="center" wrapText="1"/>
    </xf>
    <xf numFmtId="0" fontId="88" fillId="0" borderId="47" xfId="0" applyFont="1" applyFill="1" applyBorder="1" applyAlignment="1" applyProtection="1">
      <alignment horizontal="left" vertical="center" wrapText="1"/>
    </xf>
    <xf numFmtId="0" fontId="88" fillId="0" borderId="16" xfId="0" applyFont="1" applyFill="1" applyBorder="1" applyAlignment="1" applyProtection="1">
      <alignment horizontal="left" vertical="center" wrapText="1"/>
    </xf>
    <xf numFmtId="0" fontId="1" fillId="0" borderId="16" xfId="0" applyFont="1" applyBorder="1" applyAlignment="1">
      <alignment vertical="center"/>
    </xf>
    <xf numFmtId="0" fontId="15" fillId="3" borderId="108" xfId="0" applyFont="1" applyFill="1" applyBorder="1" applyAlignment="1" applyProtection="1">
      <alignment horizontal="left" vertical="center"/>
      <protection locked="0"/>
    </xf>
    <xf numFmtId="0" fontId="15" fillId="3" borderId="4" xfId="0" applyFont="1" applyFill="1" applyBorder="1" applyAlignment="1" applyProtection="1">
      <alignment horizontal="left" vertical="center"/>
      <protection locked="0"/>
    </xf>
    <xf numFmtId="0" fontId="1" fillId="3" borderId="4" xfId="0" applyFont="1" applyFill="1" applyBorder="1" applyAlignment="1">
      <alignment vertical="center"/>
    </xf>
    <xf numFmtId="0" fontId="1" fillId="3" borderId="11" xfId="0" applyFont="1" applyFill="1" applyBorder="1" applyAlignment="1">
      <alignment vertical="center"/>
    </xf>
    <xf numFmtId="0" fontId="15" fillId="3" borderId="46" xfId="0" applyFont="1" applyFill="1" applyBorder="1" applyAlignment="1" applyProtection="1">
      <alignment horizontal="left" vertical="center"/>
      <protection locked="0"/>
    </xf>
    <xf numFmtId="0" fontId="15" fillId="3" borderId="0" xfId="0" applyFont="1" applyFill="1" applyBorder="1" applyAlignment="1" applyProtection="1">
      <alignment horizontal="left" vertical="center"/>
      <protection locked="0"/>
    </xf>
    <xf numFmtId="0" fontId="1" fillId="3" borderId="0" xfId="0" applyFont="1" applyFill="1" applyBorder="1" applyAlignment="1">
      <alignment vertical="center"/>
    </xf>
    <xf numFmtId="0" fontId="1" fillId="3" borderId="7" xfId="0" applyFont="1" applyFill="1" applyBorder="1" applyAlignment="1">
      <alignment vertical="center"/>
    </xf>
    <xf numFmtId="0" fontId="15" fillId="3" borderId="0" xfId="9" applyFont="1" applyFill="1" applyBorder="1" applyAlignment="1" applyProtection="1">
      <alignment horizontal="center" vertical="center" shrinkToFit="1"/>
      <protection locked="0"/>
    </xf>
    <xf numFmtId="3" fontId="15" fillId="2" borderId="120" xfId="9" applyNumberFormat="1" applyFont="1" applyFill="1" applyBorder="1" applyAlignment="1" applyProtection="1">
      <alignment vertical="center"/>
    </xf>
    <xf numFmtId="3" fontId="1" fillId="2" borderId="68" xfId="0" applyNumberFormat="1" applyFont="1" applyFill="1" applyBorder="1" applyAlignment="1">
      <alignment vertical="center"/>
    </xf>
    <xf numFmtId="3" fontId="15" fillId="2" borderId="55" xfId="9" applyNumberFormat="1" applyFont="1" applyFill="1" applyBorder="1" applyAlignment="1" applyProtection="1">
      <alignment vertical="center"/>
    </xf>
    <xf numFmtId="3" fontId="1" fillId="2" borderId="56" xfId="0" applyNumberFormat="1" applyFont="1" applyFill="1" applyBorder="1" applyAlignment="1">
      <alignment vertical="center"/>
    </xf>
    <xf numFmtId="0" fontId="88" fillId="0" borderId="120" xfId="0" applyFont="1" applyFill="1" applyBorder="1" applyAlignment="1" applyProtection="1">
      <alignment vertical="top" wrapText="1"/>
    </xf>
    <xf numFmtId="0" fontId="88" fillId="0" borderId="68" xfId="0" applyFont="1" applyFill="1" applyBorder="1" applyAlignment="1" applyProtection="1">
      <alignment vertical="top" wrapText="1"/>
    </xf>
    <xf numFmtId="0" fontId="1" fillId="0" borderId="68" xfId="0" applyFont="1" applyBorder="1" applyAlignment="1">
      <alignment vertical="center"/>
    </xf>
    <xf numFmtId="38" fontId="88" fillId="2" borderId="120" xfId="6" applyNumberFormat="1" applyFont="1" applyFill="1" applyBorder="1" applyAlignment="1" applyProtection="1"/>
    <xf numFmtId="0" fontId="1" fillId="2" borderId="68" xfId="0" applyFont="1" applyFill="1" applyBorder="1" applyAlignment="1">
      <alignment vertical="center"/>
    </xf>
    <xf numFmtId="0" fontId="1" fillId="0" borderId="91" xfId="0" applyFont="1" applyFill="1" applyBorder="1" applyAlignment="1" applyProtection="1">
      <alignment horizontal="center" vertical="center"/>
    </xf>
    <xf numFmtId="0" fontId="15" fillId="0" borderId="108" xfId="0" applyFont="1" applyFill="1" applyBorder="1" applyAlignment="1" applyProtection="1">
      <alignment horizontal="left" vertical="center" wrapText="1"/>
    </xf>
    <xf numFmtId="0" fontId="1" fillId="0" borderId="64" xfId="0" applyFont="1" applyBorder="1" applyAlignment="1">
      <alignment vertical="center"/>
    </xf>
    <xf numFmtId="3" fontId="15" fillId="0" borderId="96" xfId="0" applyNumberFormat="1" applyFont="1" applyFill="1" applyBorder="1" applyAlignment="1" applyProtection="1">
      <alignment horizontal="center" vertical="center"/>
    </xf>
    <xf numFmtId="0" fontId="1" fillId="0" borderId="43" xfId="0" applyFont="1" applyBorder="1" applyAlignment="1">
      <alignment vertical="center"/>
    </xf>
    <xf numFmtId="0" fontId="1" fillId="0" borderId="17" xfId="0" applyFont="1" applyBorder="1" applyAlignment="1">
      <alignment vertical="center"/>
    </xf>
    <xf numFmtId="3" fontId="15" fillId="0" borderId="94" xfId="0" applyNumberFormat="1" applyFont="1" applyFill="1" applyBorder="1" applyAlignment="1" applyProtection="1">
      <alignment horizontal="center" vertical="center"/>
    </xf>
    <xf numFmtId="0" fontId="1" fillId="0" borderId="95" xfId="0" applyFont="1" applyBorder="1" applyAlignment="1">
      <alignment vertical="center"/>
    </xf>
    <xf numFmtId="3" fontId="88" fillId="2" borderId="96" xfId="0" applyNumberFormat="1" applyFont="1" applyFill="1" applyBorder="1" applyAlignment="1" applyProtection="1">
      <alignment horizontal="center" vertical="center"/>
    </xf>
    <xf numFmtId="0" fontId="1" fillId="2" borderId="43" xfId="0" applyFont="1" applyFill="1" applyBorder="1" applyAlignment="1">
      <alignment vertical="center"/>
    </xf>
    <xf numFmtId="0" fontId="1" fillId="2" borderId="17" xfId="0" applyFont="1" applyFill="1" applyBorder="1" applyAlignment="1">
      <alignment vertical="center"/>
    </xf>
    <xf numFmtId="0" fontId="15" fillId="3" borderId="94" xfId="9" applyFont="1" applyFill="1" applyBorder="1" applyAlignment="1" applyProtection="1">
      <alignment vertical="center"/>
    </xf>
    <xf numFmtId="0" fontId="1" fillId="3" borderId="43" xfId="0" applyFont="1" applyFill="1" applyBorder="1" applyAlignment="1">
      <alignment vertical="center"/>
    </xf>
    <xf numFmtId="0" fontId="1" fillId="3" borderId="95" xfId="0" applyFont="1" applyFill="1" applyBorder="1" applyAlignment="1">
      <alignment vertical="center"/>
    </xf>
    <xf numFmtId="0" fontId="88" fillId="0" borderId="2" xfId="0" applyFont="1" applyFill="1" applyBorder="1" applyAlignment="1" applyProtection="1">
      <alignment vertical="center"/>
    </xf>
    <xf numFmtId="0" fontId="1" fillId="0" borderId="3" xfId="0" applyFont="1" applyBorder="1" applyAlignment="1">
      <alignment vertical="center"/>
    </xf>
    <xf numFmtId="38" fontId="88" fillId="2" borderId="2" xfId="0" applyNumberFormat="1" applyFont="1" applyFill="1" applyBorder="1" applyAlignment="1" applyProtection="1">
      <alignment horizontal="right" vertical="center"/>
      <protection locked="0"/>
    </xf>
    <xf numFmtId="38" fontId="88" fillId="2" borderId="4" xfId="0" applyNumberFormat="1" applyFont="1" applyFill="1" applyBorder="1" applyAlignment="1" applyProtection="1">
      <alignment horizontal="right" vertical="center"/>
      <protection locked="0"/>
    </xf>
    <xf numFmtId="0" fontId="88" fillId="0" borderId="56" xfId="0" applyFont="1" applyFill="1" applyBorder="1" applyAlignment="1" applyProtection="1">
      <alignment vertical="center" wrapText="1"/>
    </xf>
    <xf numFmtId="0" fontId="55" fillId="0" borderId="56" xfId="0" applyFont="1" applyFill="1" applyBorder="1" applyAlignment="1">
      <alignment vertical="center" wrapText="1"/>
    </xf>
    <xf numFmtId="38" fontId="88" fillId="4" borderId="58" xfId="0" applyNumberFormat="1" applyFont="1" applyFill="1" applyBorder="1" applyAlignment="1" applyProtection="1">
      <alignment horizontal="center" vertical="center"/>
      <protection locked="0"/>
    </xf>
    <xf numFmtId="0" fontId="55" fillId="4" borderId="56" xfId="0" applyFont="1" applyFill="1" applyBorder="1" applyAlignment="1">
      <alignment horizontal="center" vertical="center"/>
    </xf>
    <xf numFmtId="0" fontId="55" fillId="4" borderId="93" xfId="0" applyFont="1" applyFill="1" applyBorder="1" applyAlignment="1">
      <alignment horizontal="center" vertical="center"/>
    </xf>
    <xf numFmtId="0" fontId="88" fillId="0" borderId="94" xfId="0" applyFont="1" applyFill="1" applyBorder="1" applyAlignment="1" applyProtection="1">
      <alignment vertical="center" wrapText="1"/>
    </xf>
    <xf numFmtId="0" fontId="88" fillId="0" borderId="43" xfId="0" applyFont="1" applyFill="1" applyBorder="1" applyAlignment="1" applyProtection="1">
      <alignment vertical="center" wrapText="1"/>
    </xf>
    <xf numFmtId="0" fontId="88" fillId="0" borderId="4" xfId="0" applyFont="1" applyFill="1" applyBorder="1" applyAlignment="1" applyProtection="1">
      <alignment vertical="center"/>
    </xf>
    <xf numFmtId="38" fontId="88" fillId="2" borderId="260" xfId="0" applyNumberFormat="1" applyFont="1" applyFill="1" applyBorder="1" applyAlignment="1" applyProtection="1">
      <alignment horizontal="right" vertical="center"/>
    </xf>
    <xf numFmtId="38" fontId="88" fillId="2" borderId="261" xfId="0" applyNumberFormat="1" applyFont="1" applyFill="1" applyBorder="1" applyAlignment="1" applyProtection="1">
      <alignment horizontal="right" vertical="center"/>
    </xf>
    <xf numFmtId="0" fontId="88" fillId="0" borderId="94" xfId="0" applyFont="1" applyFill="1" applyBorder="1" applyAlignment="1" applyProtection="1">
      <alignment vertical="center"/>
    </xf>
    <xf numFmtId="0" fontId="88" fillId="0" borderId="43" xfId="0" applyFont="1" applyFill="1" applyBorder="1" applyAlignment="1" applyProtection="1">
      <alignment vertical="center"/>
    </xf>
    <xf numFmtId="3" fontId="88" fillId="3" borderId="94" xfId="0" applyNumberFormat="1" applyFont="1" applyFill="1" applyBorder="1" applyAlignment="1" applyProtection="1">
      <alignment horizontal="right" vertical="center"/>
      <protection locked="0"/>
    </xf>
    <xf numFmtId="3" fontId="88" fillId="3" borderId="43" xfId="0" applyNumberFormat="1" applyFont="1" applyFill="1" applyBorder="1" applyAlignment="1" applyProtection="1">
      <alignment horizontal="right" vertical="center"/>
      <protection locked="0"/>
    </xf>
    <xf numFmtId="0" fontId="88" fillId="0" borderId="44" xfId="0" applyFont="1" applyFill="1" applyBorder="1" applyAlignment="1" applyProtection="1">
      <alignment vertical="center" wrapText="1"/>
    </xf>
    <xf numFmtId="0" fontId="88" fillId="0" borderId="34" xfId="0" applyFont="1" applyFill="1" applyBorder="1" applyAlignment="1" applyProtection="1">
      <alignment vertical="center" wrapText="1"/>
    </xf>
    <xf numFmtId="0" fontId="1" fillId="0" borderId="34" xfId="0" applyFont="1" applyBorder="1" applyAlignment="1">
      <alignment vertical="center"/>
    </xf>
    <xf numFmtId="0" fontId="1" fillId="0" borderId="45" xfId="0" applyFont="1" applyBorder="1" applyAlignment="1">
      <alignment vertical="center"/>
    </xf>
    <xf numFmtId="38" fontId="88" fillId="2" borderId="70" xfId="0" applyNumberFormat="1" applyFont="1" applyFill="1" applyBorder="1" applyAlignment="1" applyProtection="1">
      <alignment horizontal="right" vertical="center"/>
    </xf>
    <xf numFmtId="38" fontId="88" fillId="2" borderId="68" xfId="0" applyNumberFormat="1" applyFont="1" applyFill="1" applyBorder="1" applyAlignment="1" applyProtection="1">
      <alignment horizontal="right" vertical="center"/>
    </xf>
    <xf numFmtId="0" fontId="15" fillId="0" borderId="96" xfId="0" applyFont="1" applyFill="1" applyBorder="1" applyAlignment="1" applyProtection="1">
      <alignment horizontal="center" vertical="center"/>
    </xf>
    <xf numFmtId="0" fontId="15" fillId="0" borderId="43"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88" fillId="3" borderId="4" xfId="0" applyFont="1" applyFill="1" applyBorder="1" applyAlignment="1" applyProtection="1">
      <alignment horizontal="left" vertical="center"/>
      <protection locked="0"/>
    </xf>
    <xf numFmtId="0" fontId="88" fillId="3" borderId="11" xfId="0" applyFont="1" applyFill="1" applyBorder="1" applyAlignment="1" applyProtection="1">
      <alignment horizontal="left" vertical="center"/>
      <protection locked="0"/>
    </xf>
    <xf numFmtId="0" fontId="15" fillId="0" borderId="46"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46" xfId="0" applyFont="1" applyFill="1" applyBorder="1" applyAlignment="1" applyProtection="1">
      <alignment vertical="center" wrapText="1"/>
    </xf>
    <xf numFmtId="0" fontId="1" fillId="0" borderId="64"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88" fillId="3" borderId="0" xfId="0" applyFont="1" applyFill="1" applyBorder="1" applyAlignment="1" applyProtection="1">
      <alignment horizontal="left" vertical="center" shrinkToFit="1"/>
      <protection locked="0"/>
    </xf>
    <xf numFmtId="0" fontId="88" fillId="3" borderId="7" xfId="0" applyFont="1" applyFill="1" applyBorder="1" applyAlignment="1" applyProtection="1">
      <alignment horizontal="left" vertical="center" shrinkToFit="1"/>
      <protection locked="0"/>
    </xf>
    <xf numFmtId="0" fontId="88" fillId="3" borderId="0" xfId="0" applyFont="1" applyFill="1" applyBorder="1" applyAlignment="1" applyProtection="1">
      <alignment horizontal="left" vertical="center"/>
      <protection locked="0"/>
    </xf>
    <xf numFmtId="0" fontId="88" fillId="3" borderId="7" xfId="0" applyFont="1" applyFill="1" applyBorder="1" applyAlignment="1" applyProtection="1">
      <alignment horizontal="left" vertical="center"/>
      <protection locked="0"/>
    </xf>
    <xf numFmtId="0" fontId="88" fillId="3" borderId="1" xfId="0" applyFont="1" applyFill="1" applyBorder="1" applyAlignment="1" applyProtection="1">
      <alignment horizontal="left" vertical="center" shrinkToFit="1"/>
      <protection locked="0"/>
    </xf>
    <xf numFmtId="0" fontId="88" fillId="3" borderId="8" xfId="0" applyFont="1" applyFill="1" applyBorder="1" applyAlignment="1" applyProtection="1">
      <alignment horizontal="left" vertical="center" shrinkToFit="1"/>
      <protection locked="0"/>
    </xf>
    <xf numFmtId="0" fontId="88" fillId="0" borderId="55" xfId="0" applyFont="1" applyFill="1" applyBorder="1" applyAlignment="1" applyProtection="1">
      <alignment vertical="center" wrapText="1"/>
    </xf>
    <xf numFmtId="0" fontId="1" fillId="0" borderId="56" xfId="0" applyFont="1" applyFill="1" applyBorder="1" applyAlignment="1" applyProtection="1">
      <alignment vertical="center" wrapText="1"/>
    </xf>
    <xf numFmtId="0" fontId="15" fillId="3" borderId="50" xfId="0" applyFont="1" applyFill="1" applyBorder="1" applyAlignment="1" applyProtection="1">
      <alignment horizontal="left" vertical="center"/>
      <protection locked="0"/>
    </xf>
    <xf numFmtId="0" fontId="15" fillId="3" borderId="56" xfId="0" applyFont="1" applyFill="1" applyBorder="1" applyAlignment="1" applyProtection="1">
      <alignment horizontal="left" vertical="center"/>
      <protection locked="0"/>
    </xf>
    <xf numFmtId="0" fontId="15" fillId="3" borderId="93" xfId="0" applyFont="1" applyFill="1" applyBorder="1" applyAlignment="1" applyProtection="1">
      <alignment horizontal="left" vertical="center"/>
      <protection locked="0"/>
    </xf>
    <xf numFmtId="190" fontId="15" fillId="2" borderId="117" xfId="9" applyNumberFormat="1" applyFont="1" applyFill="1" applyBorder="1" applyAlignment="1" applyProtection="1">
      <alignment vertical="center"/>
    </xf>
    <xf numFmtId="190" fontId="55" fillId="2" borderId="36" xfId="9" applyNumberFormat="1" applyFont="1" applyFill="1" applyBorder="1" applyAlignment="1">
      <alignment vertical="center"/>
    </xf>
    <xf numFmtId="190" fontId="55" fillId="2" borderId="118" xfId="9" applyNumberFormat="1" applyFont="1" applyFill="1" applyBorder="1" applyAlignment="1">
      <alignment vertical="center"/>
    </xf>
    <xf numFmtId="0" fontId="15" fillId="3" borderId="117" xfId="9" applyFont="1" applyFill="1" applyBorder="1" applyAlignment="1" applyProtection="1">
      <alignment horizontal="center" vertical="center"/>
    </xf>
    <xf numFmtId="0" fontId="1" fillId="3" borderId="36" xfId="0" applyFont="1" applyFill="1" applyBorder="1" applyAlignment="1">
      <alignment horizontal="center" vertical="center"/>
    </xf>
    <xf numFmtId="0" fontId="1" fillId="3" borderId="118" xfId="0" applyFont="1" applyFill="1" applyBorder="1" applyAlignment="1">
      <alignment horizontal="center" vertical="center"/>
    </xf>
    <xf numFmtId="0" fontId="15" fillId="0" borderId="34" xfId="9" applyFont="1" applyFill="1" applyBorder="1" applyAlignment="1" applyProtection="1">
      <alignment vertical="center" wrapText="1"/>
    </xf>
    <xf numFmtId="0" fontId="1" fillId="0" borderId="46" xfId="0" applyFont="1" applyFill="1" applyBorder="1" applyAlignment="1" applyProtection="1">
      <alignment vertical="center"/>
    </xf>
    <xf numFmtId="0" fontId="15" fillId="0" borderId="96" xfId="0" applyFont="1" applyFill="1" applyBorder="1" applyAlignment="1" applyProtection="1">
      <alignment vertical="center"/>
    </xf>
    <xf numFmtId="0" fontId="15" fillId="0" borderId="43"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96" xfId="0" applyFont="1" applyFill="1" applyBorder="1" applyAlignment="1" applyProtection="1">
      <alignment vertical="center"/>
    </xf>
    <xf numFmtId="0" fontId="110" fillId="0" borderId="43" xfId="0" applyFont="1" applyFill="1" applyBorder="1" applyAlignment="1" applyProtection="1">
      <alignment horizontal="center" vertical="center"/>
    </xf>
    <xf numFmtId="0" fontId="110" fillId="0" borderId="95" xfId="0" applyFont="1" applyFill="1" applyBorder="1" applyAlignment="1" applyProtection="1">
      <alignment horizontal="center" vertical="center"/>
    </xf>
    <xf numFmtId="3" fontId="88" fillId="2" borderId="94" xfId="0" applyNumberFormat="1" applyFont="1" applyFill="1" applyBorder="1" applyAlignment="1" applyProtection="1">
      <alignment horizontal="center" vertical="center"/>
    </xf>
    <xf numFmtId="3" fontId="88" fillId="2" borderId="43" xfId="0" applyNumberFormat="1" applyFont="1" applyFill="1" applyBorder="1" applyAlignment="1" applyProtection="1">
      <alignment horizontal="center" vertical="center"/>
    </xf>
    <xf numFmtId="3" fontId="88" fillId="2" borderId="17" xfId="0" applyNumberFormat="1" applyFont="1" applyFill="1" applyBorder="1" applyAlignment="1" applyProtection="1">
      <alignment horizontal="center" vertical="center"/>
    </xf>
    <xf numFmtId="3" fontId="88" fillId="3" borderId="94" xfId="0" applyNumberFormat="1" applyFont="1" applyFill="1" applyBorder="1" applyAlignment="1" applyProtection="1">
      <alignment horizontal="right"/>
      <protection locked="0"/>
    </xf>
    <xf numFmtId="0" fontId="1" fillId="3" borderId="43" xfId="0" applyFont="1" applyFill="1" applyBorder="1" applyAlignment="1" applyProtection="1">
      <alignment vertical="center"/>
      <protection locked="0"/>
    </xf>
    <xf numFmtId="0" fontId="1" fillId="3" borderId="95" xfId="0" applyFont="1" applyFill="1" applyBorder="1" applyAlignment="1" applyProtection="1">
      <alignment vertical="center"/>
      <protection locked="0"/>
    </xf>
    <xf numFmtId="0" fontId="15" fillId="0" borderId="96" xfId="0" applyFont="1" applyFill="1" applyBorder="1" applyAlignment="1" applyProtection="1">
      <alignment vertical="center" wrapText="1"/>
    </xf>
    <xf numFmtId="0" fontId="15" fillId="0" borderId="43" xfId="0" applyFont="1" applyFill="1" applyBorder="1" applyAlignment="1" applyProtection="1">
      <alignment vertical="center" wrapText="1"/>
    </xf>
    <xf numFmtId="0" fontId="1" fillId="0" borderId="43" xfId="0" applyFont="1" applyFill="1" applyBorder="1" applyAlignment="1" applyProtection="1">
      <alignment vertical="center" wrapText="1"/>
    </xf>
    <xf numFmtId="0" fontId="1" fillId="0" borderId="43" xfId="0" applyFont="1" applyBorder="1" applyAlignment="1">
      <alignment vertical="center" wrapText="1"/>
    </xf>
    <xf numFmtId="0" fontId="1" fillId="0" borderId="17" xfId="0" applyFont="1" applyBorder="1" applyAlignment="1">
      <alignment vertical="center" wrapText="1"/>
    </xf>
    <xf numFmtId="3" fontId="88" fillId="3" borderId="43" xfId="0" applyNumberFormat="1" applyFont="1" applyFill="1" applyBorder="1" applyAlignment="1" applyProtection="1">
      <alignment horizontal="right"/>
      <protection locked="0"/>
    </xf>
    <xf numFmtId="0" fontId="108" fillId="3" borderId="0" xfId="9" applyFont="1" applyFill="1" applyBorder="1" applyAlignment="1" applyProtection="1">
      <alignment horizontal="center" vertical="center"/>
      <protection locked="0"/>
    </xf>
    <xf numFmtId="0" fontId="15" fillId="0" borderId="16" xfId="9" applyFont="1" applyFill="1" applyBorder="1" applyAlignment="1" applyProtection="1">
      <alignment horizontal="center" vertical="center"/>
    </xf>
    <xf numFmtId="0" fontId="15" fillId="0" borderId="37" xfId="9" applyFont="1" applyFill="1" applyBorder="1" applyAlignment="1" applyProtection="1">
      <alignment horizontal="distributed" vertical="center"/>
    </xf>
    <xf numFmtId="0" fontId="15" fillId="0" borderId="38" xfId="9" applyFont="1" applyFill="1" applyBorder="1" applyAlignment="1" applyProtection="1">
      <alignment horizontal="distributed" vertical="center"/>
    </xf>
    <xf numFmtId="0" fontId="15" fillId="0" borderId="39" xfId="9" applyFont="1" applyFill="1" applyBorder="1" applyAlignment="1" applyProtection="1">
      <alignment horizontal="distributed" vertical="center"/>
    </xf>
    <xf numFmtId="0" fontId="15" fillId="2" borderId="68" xfId="9" applyFont="1" applyFill="1" applyBorder="1" applyAlignment="1" applyProtection="1">
      <alignment vertical="center" shrinkToFit="1"/>
    </xf>
    <xf numFmtId="0" fontId="15" fillId="2" borderId="71" xfId="9" applyFont="1" applyFill="1" applyBorder="1" applyAlignment="1" applyProtection="1">
      <alignment vertical="center" shrinkToFit="1"/>
    </xf>
    <xf numFmtId="0" fontId="15" fillId="0" borderId="63" xfId="9" applyFont="1" applyFill="1" applyBorder="1" applyAlignment="1" applyProtection="1">
      <alignment horizontal="distributed" vertical="center"/>
    </xf>
    <xf numFmtId="0" fontId="15" fillId="0" borderId="15" xfId="9" applyFont="1" applyFill="1" applyBorder="1" applyAlignment="1" applyProtection="1">
      <alignment horizontal="distributed" vertical="center"/>
    </xf>
    <xf numFmtId="0" fontId="15" fillId="0" borderId="31" xfId="9" applyFont="1" applyFill="1" applyBorder="1" applyAlignment="1" applyProtection="1">
      <alignment horizontal="distributed" vertical="center"/>
    </xf>
    <xf numFmtId="191" fontId="15" fillId="2" borderId="1" xfId="9" applyNumberFormat="1" applyFont="1" applyFill="1" applyBorder="1" applyAlignment="1" applyProtection="1">
      <alignment vertical="center" shrinkToFit="1"/>
    </xf>
    <xf numFmtId="191" fontId="15" fillId="2" borderId="8" xfId="9" applyNumberFormat="1" applyFont="1" applyFill="1" applyBorder="1" applyAlignment="1" applyProtection="1">
      <alignment vertical="center" shrinkToFit="1"/>
    </xf>
    <xf numFmtId="0" fontId="15" fillId="0" borderId="40" xfId="9" applyFont="1" applyFill="1" applyBorder="1" applyAlignment="1" applyProtection="1">
      <alignment horizontal="distributed" vertical="center"/>
    </xf>
    <xf numFmtId="0" fontId="15" fillId="0" borderId="41" xfId="9" applyFont="1" applyFill="1" applyBorder="1" applyAlignment="1" applyProtection="1">
      <alignment horizontal="distributed" vertical="center"/>
    </xf>
    <xf numFmtId="0" fontId="15" fillId="0" borderId="42" xfId="9" applyFont="1" applyFill="1" applyBorder="1" applyAlignment="1" applyProtection="1">
      <alignment horizontal="distributed" vertical="center"/>
    </xf>
    <xf numFmtId="0" fontId="15" fillId="0" borderId="120" xfId="0" applyFont="1" applyFill="1" applyBorder="1" applyAlignment="1" applyProtection="1">
      <alignment vertical="center"/>
    </xf>
    <xf numFmtId="0" fontId="1" fillId="0" borderId="69" xfId="0" applyFont="1" applyBorder="1" applyAlignment="1">
      <alignment vertical="center"/>
    </xf>
    <xf numFmtId="3" fontId="88" fillId="2" borderId="70" xfId="0" applyNumberFormat="1" applyFont="1" applyFill="1" applyBorder="1" applyAlignment="1" applyProtection="1">
      <alignment horizontal="right"/>
      <protection locked="0"/>
    </xf>
    <xf numFmtId="3" fontId="88" fillId="2" borderId="68" xfId="0" applyNumberFormat="1" applyFont="1" applyFill="1" applyBorder="1" applyAlignment="1" applyProtection="1">
      <alignment horizontal="right"/>
      <protection locked="0"/>
    </xf>
    <xf numFmtId="0" fontId="109" fillId="0" borderId="0" xfId="16" applyFont="1" applyFill="1" applyBorder="1" applyAlignment="1" applyProtection="1">
      <alignment horizontal="left" vertical="top" wrapText="1"/>
    </xf>
    <xf numFmtId="0" fontId="88" fillId="0" borderId="0" xfId="9" applyFont="1" applyFill="1" applyBorder="1" applyAlignment="1">
      <alignment vertical="top"/>
    </xf>
    <xf numFmtId="0" fontId="88" fillId="0" borderId="0" xfId="9" applyFont="1" applyFill="1" applyBorder="1" applyAlignment="1">
      <alignment vertical="center"/>
    </xf>
    <xf numFmtId="0" fontId="109" fillId="0" borderId="0" xfId="10" applyFont="1" applyFill="1" applyBorder="1" applyAlignment="1" applyProtection="1">
      <alignment horizontal="left" vertical="top" wrapText="1" shrinkToFit="1"/>
    </xf>
    <xf numFmtId="0" fontId="55" fillId="0" borderId="0" xfId="0" applyFont="1" applyAlignment="1">
      <alignment vertical="center" wrapText="1"/>
    </xf>
    <xf numFmtId="0" fontId="109" fillId="0" borderId="15" xfId="10" applyFont="1" applyFill="1" applyBorder="1" applyAlignment="1" applyProtection="1">
      <alignment vertical="center" shrinkToFit="1"/>
      <protection locked="0"/>
    </xf>
    <xf numFmtId="179" fontId="108" fillId="0" borderId="43" xfId="10" applyNumberFormat="1" applyFont="1" applyFill="1" applyBorder="1" applyAlignment="1" applyProtection="1">
      <alignment horizontal="center" vertical="center" shrinkToFit="1"/>
      <protection locked="0"/>
    </xf>
    <xf numFmtId="179" fontId="108" fillId="0" borderId="95" xfId="10" applyNumberFormat="1" applyFont="1" applyFill="1" applyBorder="1" applyAlignment="1" applyProtection="1">
      <alignment horizontal="center" vertical="center" shrinkToFit="1"/>
      <protection locked="0"/>
    </xf>
    <xf numFmtId="0" fontId="109" fillId="0" borderId="0" xfId="16" applyFont="1" applyFill="1" applyBorder="1" applyAlignment="1" applyProtection="1">
      <alignment horizontal="left" vertical="top"/>
    </xf>
    <xf numFmtId="0" fontId="109" fillId="0" borderId="80" xfId="10" applyFont="1" applyFill="1" applyBorder="1" applyAlignment="1" applyProtection="1">
      <alignment vertical="center" shrinkToFit="1"/>
      <protection locked="0"/>
    </xf>
    <xf numFmtId="179" fontId="108" fillId="0" borderId="4" xfId="10" applyNumberFormat="1" applyFont="1" applyFill="1" applyBorder="1" applyAlignment="1" applyProtection="1">
      <alignment horizontal="center" vertical="center" shrinkToFit="1"/>
      <protection locked="0"/>
    </xf>
    <xf numFmtId="179" fontId="108" fillId="0" borderId="11" xfId="10" applyNumberFormat="1" applyFont="1" applyFill="1" applyBorder="1" applyAlignment="1" applyProtection="1">
      <alignment horizontal="center" vertical="center" shrinkToFit="1"/>
      <protection locked="0"/>
    </xf>
    <xf numFmtId="0" fontId="109" fillId="0" borderId="117" xfId="10" applyFont="1" applyFill="1" applyBorder="1" applyAlignment="1" applyProtection="1">
      <alignment horizontal="center" vertical="center" shrinkToFit="1"/>
    </xf>
    <xf numFmtId="0" fontId="109" fillId="0" borderId="36" xfId="10" applyFont="1" applyFill="1" applyBorder="1" applyAlignment="1" applyProtection="1">
      <alignment horizontal="center" vertical="center" shrinkToFit="1"/>
    </xf>
    <xf numFmtId="190" fontId="109" fillId="0" borderId="79" xfId="10" applyNumberFormat="1" applyFont="1" applyFill="1" applyBorder="1" applyAlignment="1" applyProtection="1">
      <alignment vertical="center" wrapText="1" shrinkToFit="1"/>
    </xf>
    <xf numFmtId="0" fontId="55" fillId="0" borderId="36" xfId="0" applyFont="1" applyBorder="1" applyAlignment="1">
      <alignment vertical="center" shrinkToFit="1"/>
    </xf>
    <xf numFmtId="0" fontId="109" fillId="0" borderId="0" xfId="10" applyFont="1" applyFill="1" applyBorder="1" applyAlignment="1" applyProtection="1">
      <alignment horizontal="left" vertical="top" shrinkToFit="1"/>
    </xf>
    <xf numFmtId="0" fontId="109" fillId="0" borderId="0" xfId="10" applyFont="1" applyFill="1" applyBorder="1" applyAlignment="1" applyProtection="1">
      <alignment vertical="top" wrapText="1" shrinkToFit="1"/>
    </xf>
    <xf numFmtId="0" fontId="88" fillId="0" borderId="0" xfId="9" applyFont="1" applyFill="1" applyBorder="1" applyAlignment="1">
      <alignment vertical="top" wrapText="1"/>
    </xf>
    <xf numFmtId="0" fontId="109" fillId="0" borderId="38" xfId="10" applyFont="1" applyFill="1" applyBorder="1" applyAlignment="1" applyProtection="1">
      <alignment vertical="center" shrinkToFit="1"/>
      <protection locked="0"/>
    </xf>
    <xf numFmtId="190" fontId="54" fillId="0" borderId="262" xfId="16" applyNumberFormat="1" applyFont="1" applyFill="1" applyBorder="1" applyAlignment="1" applyProtection="1">
      <alignment horizontal="center"/>
    </xf>
    <xf numFmtId="190" fontId="54" fillId="0" borderId="263" xfId="16" applyNumberFormat="1" applyFont="1" applyFill="1" applyBorder="1" applyAlignment="1" applyProtection="1">
      <alignment horizontal="center"/>
    </xf>
    <xf numFmtId="190" fontId="54" fillId="0" borderId="264" xfId="16" applyNumberFormat="1" applyFont="1" applyFill="1" applyBorder="1" applyAlignment="1" applyProtection="1">
      <alignment horizontal="center"/>
    </xf>
    <xf numFmtId="179" fontId="109" fillId="0" borderId="68" xfId="10" applyNumberFormat="1" applyFont="1" applyFill="1" applyBorder="1" applyAlignment="1" applyProtection="1">
      <alignment horizontal="left" vertical="center" shrinkToFit="1"/>
      <protection locked="0"/>
    </xf>
    <xf numFmtId="179" fontId="109" fillId="0" borderId="71" xfId="10" applyNumberFormat="1" applyFont="1" applyFill="1" applyBorder="1" applyAlignment="1" applyProtection="1">
      <alignment horizontal="left" vertical="center" shrinkToFit="1"/>
      <protection locked="0"/>
    </xf>
    <xf numFmtId="0" fontId="109" fillId="0" borderId="94" xfId="10" applyFont="1" applyFill="1" applyBorder="1" applyAlignment="1" applyProtection="1">
      <alignment vertical="center" shrinkToFit="1"/>
      <protection locked="0"/>
    </xf>
    <xf numFmtId="0" fontId="109" fillId="0" borderId="43" xfId="10" applyFont="1" applyFill="1" applyBorder="1" applyAlignment="1" applyProtection="1">
      <alignment vertical="center" shrinkToFit="1"/>
      <protection locked="0"/>
    </xf>
    <xf numFmtId="0" fontId="109" fillId="0" borderId="17" xfId="10" applyFont="1" applyFill="1" applyBorder="1" applyAlignment="1" applyProtection="1">
      <alignment vertical="center" shrinkToFit="1"/>
      <protection locked="0"/>
    </xf>
    <xf numFmtId="179" fontId="109" fillId="0" borderId="43" xfId="10" applyNumberFormat="1" applyFont="1" applyFill="1" applyBorder="1" applyAlignment="1" applyProtection="1">
      <alignment horizontal="left" vertical="center" shrinkToFit="1"/>
      <protection locked="0"/>
    </xf>
    <xf numFmtId="179" fontId="109" fillId="0" borderId="95" xfId="10" applyNumberFormat="1" applyFont="1" applyFill="1" applyBorder="1" applyAlignment="1" applyProtection="1">
      <alignment horizontal="left" vertical="center" shrinkToFit="1"/>
      <protection locked="0"/>
    </xf>
    <xf numFmtId="179" fontId="108" fillId="0" borderId="43" xfId="10" applyNumberFormat="1" applyFont="1" applyFill="1" applyBorder="1" applyAlignment="1" applyProtection="1">
      <alignment horizontal="center" vertical="center" wrapText="1" shrinkToFit="1"/>
      <protection locked="0"/>
    </xf>
    <xf numFmtId="0" fontId="109" fillId="0" borderId="79" xfId="10" applyFont="1" applyFill="1" applyBorder="1" applyAlignment="1" applyProtection="1">
      <alignment horizontal="center" vertical="center"/>
    </xf>
    <xf numFmtId="0" fontId="55" fillId="0" borderId="118" xfId="9" applyFont="1" applyFill="1" applyBorder="1" applyAlignment="1">
      <alignment vertical="center"/>
    </xf>
    <xf numFmtId="191" fontId="109" fillId="2" borderId="79" xfId="16" applyNumberFormat="1" applyFont="1" applyFill="1" applyBorder="1" applyAlignment="1" applyProtection="1">
      <alignment horizontal="center" vertical="center"/>
    </xf>
    <xf numFmtId="191" fontId="88" fillId="2" borderId="36" xfId="9" applyNumberFormat="1" applyFont="1" applyFill="1" applyBorder="1" applyAlignment="1">
      <alignment horizontal="center" vertical="center"/>
    </xf>
    <xf numFmtId="191" fontId="88" fillId="2" borderId="118" xfId="9" applyNumberFormat="1" applyFont="1" applyFill="1" applyBorder="1" applyAlignment="1">
      <alignment horizontal="center" vertical="center"/>
    </xf>
    <xf numFmtId="0" fontId="109" fillId="0" borderId="115" xfId="10" applyFont="1" applyFill="1" applyBorder="1" applyAlignment="1" applyProtection="1">
      <alignment horizontal="center" vertical="center"/>
    </xf>
    <xf numFmtId="0" fontId="109" fillId="0" borderId="136" xfId="10" applyFont="1" applyFill="1" applyBorder="1" applyAlignment="1" applyProtection="1">
      <alignment horizontal="center" vertical="center"/>
    </xf>
    <xf numFmtId="0" fontId="109" fillId="0" borderId="167" xfId="10" applyFont="1" applyFill="1" applyBorder="1" applyAlignment="1" applyProtection="1">
      <alignment horizontal="center" vertical="center"/>
    </xf>
    <xf numFmtId="0" fontId="109" fillId="0" borderId="49" xfId="10" applyFont="1" applyFill="1" applyBorder="1" applyAlignment="1" applyProtection="1">
      <alignment horizontal="center" vertical="center" wrapText="1"/>
    </xf>
    <xf numFmtId="0" fontId="109" fillId="0" borderId="34" xfId="10" applyFont="1" applyFill="1" applyBorder="1" applyAlignment="1" applyProtection="1">
      <alignment horizontal="center" vertical="center" wrapText="1"/>
    </xf>
    <xf numFmtId="0" fontId="109" fillId="0" borderId="45" xfId="10" applyFont="1" applyFill="1" applyBorder="1" applyAlignment="1" applyProtection="1">
      <alignment horizontal="center" vertical="center" wrapText="1"/>
    </xf>
    <xf numFmtId="0" fontId="109" fillId="0" borderId="6" xfId="10" applyFont="1" applyFill="1" applyBorder="1" applyAlignment="1" applyProtection="1">
      <alignment horizontal="center" vertical="center" wrapText="1"/>
    </xf>
    <xf numFmtId="0" fontId="109" fillId="0" borderId="0" xfId="10" applyFont="1" applyFill="1" applyBorder="1" applyAlignment="1" applyProtection="1">
      <alignment horizontal="center" vertical="center" wrapText="1"/>
    </xf>
    <xf numFmtId="0" fontId="109" fillId="0" borderId="9" xfId="10" applyFont="1" applyFill="1" applyBorder="1" applyAlignment="1" applyProtection="1">
      <alignment horizontal="center" vertical="center" wrapText="1"/>
    </xf>
    <xf numFmtId="0" fontId="109" fillId="0" borderId="50" xfId="10" applyFont="1" applyFill="1" applyBorder="1" applyAlignment="1" applyProtection="1">
      <alignment horizontal="center" vertical="center" wrapText="1"/>
    </xf>
    <xf numFmtId="0" fontId="109" fillId="0" borderId="16" xfId="10" applyFont="1" applyFill="1" applyBorder="1" applyAlignment="1" applyProtection="1">
      <alignment horizontal="center" vertical="center" wrapText="1"/>
    </xf>
    <xf numFmtId="0" fontId="109" fillId="0" borderId="48" xfId="10" applyFont="1" applyFill="1" applyBorder="1" applyAlignment="1" applyProtection="1">
      <alignment horizontal="center" vertical="center" wrapText="1"/>
    </xf>
    <xf numFmtId="0" fontId="109" fillId="0" borderId="92" xfId="10" applyFont="1" applyFill="1" applyBorder="1" applyAlignment="1" applyProtection="1">
      <alignment horizontal="center" vertical="center" wrapText="1"/>
    </xf>
    <xf numFmtId="0" fontId="55" fillId="0" borderId="25" xfId="9" applyFont="1" applyFill="1" applyBorder="1" applyAlignment="1">
      <alignment horizontal="center" vertical="center" wrapText="1"/>
    </xf>
    <xf numFmtId="0" fontId="55" fillId="0" borderId="80" xfId="9" applyFont="1" applyFill="1" applyBorder="1" applyAlignment="1">
      <alignment horizontal="center" vertical="center" wrapText="1"/>
    </xf>
    <xf numFmtId="0" fontId="55" fillId="0" borderId="6" xfId="9" applyFont="1" applyFill="1" applyBorder="1" applyAlignment="1">
      <alignment horizontal="center" vertical="center" wrapText="1"/>
    </xf>
    <xf numFmtId="0" fontId="55" fillId="0" borderId="50" xfId="9" applyFont="1" applyFill="1" applyBorder="1" applyAlignment="1">
      <alignment horizontal="center" vertical="center" wrapText="1"/>
    </xf>
    <xf numFmtId="0" fontId="109" fillId="0" borderId="44" xfId="10" applyFont="1" applyFill="1" applyBorder="1" applyAlignment="1" applyProtection="1">
      <alignment horizontal="left" vertical="center" wrapText="1"/>
    </xf>
    <xf numFmtId="0" fontId="1" fillId="0" borderId="34" xfId="0" applyFont="1" applyBorder="1" applyAlignment="1">
      <alignment vertical="center" wrapText="1"/>
    </xf>
    <xf numFmtId="0" fontId="15" fillId="0" borderId="49" xfId="9" applyFont="1" applyFill="1" applyBorder="1" applyAlignment="1">
      <alignment horizontal="left" vertical="center" wrapText="1"/>
    </xf>
    <xf numFmtId="0" fontId="1" fillId="0" borderId="6" xfId="0" applyFont="1" applyBorder="1" applyAlignment="1">
      <alignment vertical="center" wrapText="1"/>
    </xf>
    <xf numFmtId="0" fontId="1" fillId="0" borderId="50" xfId="0" applyFont="1" applyBorder="1" applyAlignment="1">
      <alignment vertical="center" wrapText="1"/>
    </xf>
    <xf numFmtId="0" fontId="109" fillId="0" borderId="52" xfId="10" applyFont="1" applyFill="1" applyBorder="1" applyAlignment="1" applyProtection="1">
      <alignment horizontal="center" vertical="center" wrapText="1"/>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09" fillId="0" borderId="34" xfId="10" applyFont="1" applyFill="1" applyBorder="1" applyAlignment="1" applyProtection="1">
      <alignment horizontal="center" vertical="center" wrapText="1" shrinkToFit="1"/>
    </xf>
    <xf numFmtId="0" fontId="109" fillId="0" borderId="51" xfId="10" applyFont="1" applyFill="1" applyBorder="1" applyAlignment="1" applyProtection="1">
      <alignment horizontal="center" vertical="center" wrapText="1" shrinkToFit="1"/>
    </xf>
    <xf numFmtId="0" fontId="109" fillId="0" borderId="0" xfId="10" applyFont="1" applyFill="1" applyBorder="1" applyAlignment="1" applyProtection="1">
      <alignment horizontal="center" vertical="center" wrapText="1" shrinkToFit="1"/>
    </xf>
    <xf numFmtId="0" fontId="109" fillId="0" borderId="7" xfId="10" applyFont="1" applyFill="1" applyBorder="1" applyAlignment="1" applyProtection="1">
      <alignment horizontal="center" vertical="center" wrapText="1" shrinkToFit="1"/>
    </xf>
    <xf numFmtId="0" fontId="109" fillId="0" borderId="16" xfId="10" applyFont="1" applyFill="1" applyBorder="1" applyAlignment="1" applyProtection="1">
      <alignment horizontal="center" vertical="center" wrapText="1" shrinkToFit="1"/>
    </xf>
    <xf numFmtId="0" fontId="109" fillId="0" borderId="22" xfId="10" applyFont="1" applyFill="1" applyBorder="1" applyAlignment="1" applyProtection="1">
      <alignment horizontal="center" vertical="center" wrapText="1" shrinkToFit="1"/>
    </xf>
    <xf numFmtId="177" fontId="15" fillId="0" borderId="2" xfId="10" applyNumberFormat="1" applyFont="1" applyFill="1" applyBorder="1" applyAlignment="1" applyProtection="1">
      <alignment horizontal="center" vertical="center" wrapText="1" shrinkToFit="1"/>
    </xf>
    <xf numFmtId="0" fontId="55" fillId="0" borderId="50" xfId="9" applyFont="1" applyBorder="1" applyAlignment="1">
      <alignment vertical="center" wrapText="1"/>
    </xf>
    <xf numFmtId="177" fontId="109" fillId="0" borderId="2" xfId="10" applyNumberFormat="1" applyFont="1" applyFill="1" applyBorder="1" applyAlignment="1" applyProtection="1">
      <alignment horizontal="center" vertical="center" wrapText="1" shrinkToFit="1"/>
    </xf>
    <xf numFmtId="191" fontId="15" fillId="2" borderId="79" xfId="9" applyNumberFormat="1" applyFont="1" applyFill="1" applyBorder="1" applyAlignment="1" applyProtection="1">
      <alignment horizontal="center" vertical="center"/>
    </xf>
    <xf numFmtId="191" fontId="15" fillId="2" borderId="118" xfId="9" applyNumberFormat="1" applyFont="1" applyFill="1" applyBorder="1" applyAlignment="1" applyProtection="1">
      <alignment horizontal="center" vertical="center"/>
    </xf>
    <xf numFmtId="0" fontId="15" fillId="5" borderId="0" xfId="9" applyFont="1" applyFill="1" applyBorder="1" applyAlignment="1" applyProtection="1">
      <alignment horizontal="center" vertical="center"/>
    </xf>
    <xf numFmtId="0" fontId="15" fillId="5" borderId="79" xfId="9" applyFont="1" applyFill="1" applyBorder="1" applyAlignment="1" applyProtection="1">
      <alignment horizontal="center" vertical="center"/>
    </xf>
    <xf numFmtId="0" fontId="15" fillId="5" borderId="36" xfId="9" applyFont="1" applyFill="1" applyBorder="1" applyAlignment="1" applyProtection="1">
      <alignment horizontal="center" vertical="center"/>
    </xf>
    <xf numFmtId="0" fontId="15" fillId="5" borderId="126" xfId="9" applyFont="1" applyFill="1" applyBorder="1" applyAlignment="1" applyProtection="1">
      <alignment horizontal="center" vertical="center"/>
    </xf>
    <xf numFmtId="0" fontId="15" fillId="5" borderId="34" xfId="9" applyFont="1" applyFill="1" applyBorder="1" applyAlignment="1" applyProtection="1">
      <alignment vertical="top" wrapText="1"/>
    </xf>
    <xf numFmtId="0" fontId="15" fillId="5" borderId="0" xfId="9" applyFont="1" applyFill="1" applyBorder="1" applyAlignment="1" applyProtection="1">
      <alignment vertical="top" wrapText="1"/>
    </xf>
  </cellXfs>
  <cellStyles count="19">
    <cellStyle name="パーセント" xfId="15" builtinId="5"/>
    <cellStyle name="ハイパーリンク" xfId="18" builtinId="8"/>
    <cellStyle name="桁区切り" xfId="6" builtinId="6"/>
    <cellStyle name="桁区切り 2" xfId="13"/>
    <cellStyle name="桁区切り 3" xfId="17"/>
    <cellStyle name="標準" xfId="0" builtinId="0"/>
    <cellStyle name="標準 10" xfId="1"/>
    <cellStyle name="標準 12" xfId="3"/>
    <cellStyle name="標準 13" xfId="2"/>
    <cellStyle name="標準 2" xfId="5"/>
    <cellStyle name="標準 2 2" xfId="7"/>
    <cellStyle name="標準 2 2 2" xfId="8"/>
    <cellStyle name="標準 2 2 2 2" xfId="14"/>
    <cellStyle name="標準 2 3" xfId="11"/>
    <cellStyle name="標準 27" xfId="4"/>
    <cellStyle name="標準 3" xfId="9"/>
    <cellStyle name="標準 3 2" xfId="16"/>
    <cellStyle name="標準 4" xfId="12"/>
    <cellStyle name="標準_賃金改善内訳表" xfId="10"/>
  </cellStyles>
  <dxfs count="6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DE9D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DE9D9"/>
        </patternFill>
      </fill>
    </dxf>
    <dxf>
      <fill>
        <patternFill>
          <bgColor rgb="FFFDE9D9"/>
        </patternFill>
      </fill>
    </dxf>
    <dxf>
      <fill>
        <patternFill>
          <bgColor rgb="FFFDE9D9"/>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3300"/>
      <color rgb="FFFDE9D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31</xdr:col>
      <xdr:colOff>202285</xdr:colOff>
      <xdr:row>10</xdr:row>
      <xdr:rowOff>212779</xdr:rowOff>
    </xdr:from>
    <xdr:to>
      <xdr:col>32</xdr:col>
      <xdr:colOff>164185</xdr:colOff>
      <xdr:row>10</xdr:row>
      <xdr:rowOff>393754</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7103874" y="2319580"/>
          <a:ext cx="187917"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twoCellAnchor>
    <xdr:from>
      <xdr:col>31</xdr:col>
      <xdr:colOff>190500</xdr:colOff>
      <xdr:row>92</xdr:row>
      <xdr:rowOff>28575</xdr:rowOff>
    </xdr:from>
    <xdr:to>
      <xdr:col>32</xdr:col>
      <xdr:colOff>152400</xdr:colOff>
      <xdr:row>92</xdr:row>
      <xdr:rowOff>209550</xdr:rowOff>
    </xdr:to>
    <xdr:sp macro="" textlink="">
      <xdr:nvSpPr>
        <xdr:cNvPr id="7" name="円/楕円 2">
          <a:extLst>
            <a:ext uri="{FF2B5EF4-FFF2-40B4-BE49-F238E27FC236}">
              <a16:creationId xmlns:a16="http://schemas.microsoft.com/office/drawing/2014/main" xmlns="" id="{00000000-0008-0000-0000-000007000000}"/>
            </a:ext>
          </a:extLst>
        </xdr:cNvPr>
        <xdr:cNvSpPr/>
      </xdr:nvSpPr>
      <xdr:spPr>
        <a:xfrm>
          <a:off x="7162800" y="12287250"/>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twoCellAnchor>
    <xdr:from>
      <xdr:col>14</xdr:col>
      <xdr:colOff>154781</xdr:colOff>
      <xdr:row>2</xdr:row>
      <xdr:rowOff>107155</xdr:rowOff>
    </xdr:from>
    <xdr:to>
      <xdr:col>19</xdr:col>
      <xdr:colOff>119062</xdr:colOff>
      <xdr:row>4</xdr:row>
      <xdr:rowOff>154780</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3214687" y="559593"/>
          <a:ext cx="1095375" cy="392906"/>
        </a:xfrm>
        <a:prstGeom prst="rect">
          <a:avLst/>
        </a:prstGeom>
        <a:solidFill>
          <a:schemeClr val="accent1">
            <a:lumMod val="40000"/>
            <a:lumOff val="60000"/>
          </a:schemeClr>
        </a:solidFill>
        <a:ln w="412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latin typeface="BIZ UDゴシック" panose="020B0400000000000000" pitchFamily="49" charset="-128"/>
              <a:ea typeface="BIZ UDゴシック" panose="020B0400000000000000" pitchFamily="49" charset="-128"/>
            </a:rPr>
            <a:t>記載例</a:t>
          </a:r>
        </a:p>
      </xdr:txBody>
    </xdr:sp>
    <xdr:clientData/>
  </xdr:twoCellAnchor>
  <xdr:twoCellAnchor>
    <xdr:from>
      <xdr:col>22</xdr:col>
      <xdr:colOff>214313</xdr:colOff>
      <xdr:row>10</xdr:row>
      <xdr:rowOff>390525</xdr:rowOff>
    </xdr:from>
    <xdr:to>
      <xdr:col>33</xdr:col>
      <xdr:colOff>123825</xdr:colOff>
      <xdr:row>15</xdr:row>
      <xdr:rowOff>23810</xdr:rowOff>
    </xdr:to>
    <xdr:sp macro="" textlink="">
      <xdr:nvSpPr>
        <xdr:cNvPr id="9" name="角丸四角形吹き出し 8">
          <a:extLst>
            <a:ext uri="{FF2B5EF4-FFF2-40B4-BE49-F238E27FC236}">
              <a16:creationId xmlns:a16="http://schemas.microsoft.com/office/drawing/2014/main" xmlns="" id="{00000000-0008-0000-0000-000009000000}"/>
            </a:ext>
          </a:extLst>
        </xdr:cNvPr>
        <xdr:cNvSpPr/>
      </xdr:nvSpPr>
      <xdr:spPr>
        <a:xfrm>
          <a:off x="5129213" y="2514600"/>
          <a:ext cx="2576512" cy="1023935"/>
        </a:xfrm>
        <a:prstGeom prst="wedgeRoundRectCallout">
          <a:avLst>
            <a:gd name="adj1" fmla="val -32757"/>
            <a:gd name="adj2" fmla="val 63159"/>
            <a:gd name="adj3" fmla="val 16667"/>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lang="ja-JP" altLang="en-US" sz="1050" b="1">
              <a:solidFill>
                <a:schemeClr val="dk1"/>
              </a:solidFill>
              <a:effectLst/>
              <a:latin typeface="+mj-ea"/>
              <a:ea typeface="+mj-ea"/>
              <a:cs typeface="+mn-cs"/>
            </a:rPr>
            <a:t>③は「適」「加算</a:t>
          </a:r>
          <a:r>
            <a:rPr lang="en-US" altLang="ja-JP" sz="1050" b="1">
              <a:solidFill>
                <a:schemeClr val="dk1"/>
              </a:solidFill>
              <a:effectLst/>
              <a:latin typeface="+mj-ea"/>
              <a:ea typeface="+mj-ea"/>
              <a:cs typeface="+mn-cs"/>
            </a:rPr>
            <a:t>Ⅱ</a:t>
          </a:r>
          <a:r>
            <a:rPr lang="ja-JP" altLang="en-US" sz="1050" b="1">
              <a:solidFill>
                <a:schemeClr val="dk1"/>
              </a:solidFill>
              <a:effectLst/>
              <a:latin typeface="+mj-ea"/>
              <a:ea typeface="+mj-ea"/>
              <a:cs typeface="+mn-cs"/>
            </a:rPr>
            <a:t>」「否」のいずれかを選択してください。「適」の場合、別紙様式２の提出が必要です。</a:t>
          </a:r>
        </a:p>
      </xdr:txBody>
    </xdr:sp>
    <xdr:clientData/>
  </xdr:twoCellAnchor>
  <xdr:twoCellAnchor>
    <xdr:from>
      <xdr:col>22</xdr:col>
      <xdr:colOff>209549</xdr:colOff>
      <xdr:row>16</xdr:row>
      <xdr:rowOff>142875</xdr:rowOff>
    </xdr:from>
    <xdr:to>
      <xdr:col>33</xdr:col>
      <xdr:colOff>76200</xdr:colOff>
      <xdr:row>22</xdr:row>
      <xdr:rowOff>9525</xdr:rowOff>
    </xdr:to>
    <xdr:sp macro="" textlink="">
      <xdr:nvSpPr>
        <xdr:cNvPr id="10" name="角丸四角形吹き出し 9">
          <a:extLst>
            <a:ext uri="{FF2B5EF4-FFF2-40B4-BE49-F238E27FC236}">
              <a16:creationId xmlns:a16="http://schemas.microsoft.com/office/drawing/2014/main" xmlns="" id="{00000000-0008-0000-0000-00000A000000}"/>
            </a:ext>
          </a:extLst>
        </xdr:cNvPr>
        <xdr:cNvSpPr/>
      </xdr:nvSpPr>
      <xdr:spPr>
        <a:xfrm>
          <a:off x="5124449" y="4095750"/>
          <a:ext cx="2533651" cy="981075"/>
        </a:xfrm>
        <a:prstGeom prst="wedgeRoundRectCallout">
          <a:avLst>
            <a:gd name="adj1" fmla="val -68425"/>
            <a:gd name="adj2" fmla="val 48376"/>
            <a:gd name="adj3" fmla="val 16667"/>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lang="ja-JP" altLang="en-US" sz="1050" b="1">
              <a:solidFill>
                <a:schemeClr val="dk1"/>
              </a:solidFill>
              <a:effectLst/>
              <a:latin typeface="+mj-ea"/>
              <a:ea typeface="+mj-ea"/>
              <a:cs typeface="+mn-cs"/>
            </a:rPr>
            <a:t>前年度の認定状況を正確に入力してください。令和２年度からの新規施設は空欄で結構です。</a:t>
          </a:r>
        </a:p>
      </xdr:txBody>
    </xdr:sp>
    <xdr:clientData/>
  </xdr:twoCellAnchor>
  <xdr:twoCellAnchor>
    <xdr:from>
      <xdr:col>2</xdr:col>
      <xdr:colOff>28575</xdr:colOff>
      <xdr:row>1</xdr:row>
      <xdr:rowOff>200025</xdr:rowOff>
    </xdr:from>
    <xdr:to>
      <xdr:col>12</xdr:col>
      <xdr:colOff>200025</xdr:colOff>
      <xdr:row>10</xdr:row>
      <xdr:rowOff>476250</xdr:rowOff>
    </xdr:to>
    <xdr:sp macro="" textlink="">
      <xdr:nvSpPr>
        <xdr:cNvPr id="11" name="角丸四角形 10">
          <a:extLst>
            <a:ext uri="{FF2B5EF4-FFF2-40B4-BE49-F238E27FC236}">
              <a16:creationId xmlns:a16="http://schemas.microsoft.com/office/drawing/2014/main" xmlns="" id="{00000000-0008-0000-0000-00000B000000}"/>
            </a:ext>
          </a:extLst>
        </xdr:cNvPr>
        <xdr:cNvSpPr/>
      </xdr:nvSpPr>
      <xdr:spPr>
        <a:xfrm>
          <a:off x="371475" y="428625"/>
          <a:ext cx="2457450" cy="2171700"/>
        </a:xfrm>
        <a:prstGeom prst="roundRect">
          <a:avLst>
            <a:gd name="adj" fmla="val 12640"/>
          </a:avLst>
        </a:prstGeom>
        <a:solidFill>
          <a:schemeClr val="accent2">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lang="en-US" altLang="ja-JP" sz="1050" b="1">
              <a:solidFill>
                <a:schemeClr val="dk1"/>
              </a:solidFill>
              <a:effectLst/>
              <a:latin typeface="+mn-lt"/>
              <a:ea typeface="+mn-ea"/>
              <a:cs typeface="+mn-cs"/>
            </a:rPr>
            <a:t>【</a:t>
          </a:r>
          <a:r>
            <a:rPr lang="ja-JP" altLang="en-US" sz="1050" b="1">
              <a:solidFill>
                <a:schemeClr val="dk1"/>
              </a:solidFill>
              <a:effectLst/>
              <a:latin typeface="+mn-lt"/>
              <a:ea typeface="+mn-ea"/>
              <a:cs typeface="+mn-cs"/>
            </a:rPr>
            <a:t>はじめに</a:t>
          </a:r>
          <a:r>
            <a:rPr lang="en-US" altLang="ja-JP" sz="1050" b="1">
              <a:solidFill>
                <a:schemeClr val="dk1"/>
              </a:solidFill>
              <a:effectLst/>
              <a:latin typeface="+mn-lt"/>
              <a:ea typeface="+mn-ea"/>
              <a:cs typeface="+mn-cs"/>
            </a:rPr>
            <a:t>】</a:t>
          </a:r>
        </a:p>
        <a:p>
          <a:pPr algn="l"/>
          <a:r>
            <a:rPr lang="ja-JP" altLang="en-US" sz="1050" b="1">
              <a:solidFill>
                <a:schemeClr val="dk1"/>
              </a:solidFill>
              <a:effectLst/>
              <a:latin typeface="+mn-lt"/>
              <a:ea typeface="+mn-ea"/>
              <a:cs typeface="+mn-cs"/>
            </a:rPr>
            <a:t>・</a:t>
          </a:r>
          <a:r>
            <a:rPr lang="ja-JP" altLang="ja-JP" sz="1050" b="1">
              <a:solidFill>
                <a:schemeClr val="dk1"/>
              </a:solidFill>
              <a:effectLst/>
              <a:latin typeface="+mn-lt"/>
              <a:ea typeface="+mn-ea"/>
              <a:cs typeface="+mn-cs"/>
            </a:rPr>
            <a:t>黄色</a:t>
          </a:r>
          <a:r>
            <a:rPr lang="ja-JP" altLang="en-US" sz="1050" b="1">
              <a:solidFill>
                <a:schemeClr val="dk1"/>
              </a:solidFill>
              <a:effectLst/>
              <a:latin typeface="+mn-lt"/>
              <a:ea typeface="+mn-ea"/>
              <a:cs typeface="+mn-cs"/>
            </a:rPr>
            <a:t>のセル</a:t>
          </a:r>
          <a:r>
            <a:rPr lang="ja-JP" altLang="ja-JP" sz="1050" b="1">
              <a:solidFill>
                <a:schemeClr val="dk1"/>
              </a:solidFill>
              <a:effectLst/>
              <a:latin typeface="+mn-lt"/>
              <a:ea typeface="+mn-ea"/>
              <a:cs typeface="+mn-cs"/>
            </a:rPr>
            <a:t>は</a:t>
          </a:r>
          <a:r>
            <a:rPr lang="ja-JP" altLang="en-US" sz="1050" b="1">
              <a:solidFill>
                <a:schemeClr val="dk1"/>
              </a:solidFill>
              <a:effectLst/>
              <a:latin typeface="+mn-lt"/>
              <a:ea typeface="+mn-ea"/>
              <a:cs typeface="+mn-cs"/>
            </a:rPr>
            <a:t>入力支援として計算式等を入れ保護をかけてあります（パスワード設定なし）。</a:t>
          </a:r>
          <a:endParaRPr lang="en-US" altLang="ja-JP" sz="1050" b="1">
            <a:solidFill>
              <a:schemeClr val="dk1"/>
            </a:solidFill>
            <a:effectLst/>
            <a:latin typeface="+mn-lt"/>
            <a:ea typeface="+mn-ea"/>
            <a:cs typeface="+mn-cs"/>
          </a:endParaRPr>
        </a:p>
        <a:p>
          <a:pPr algn="l"/>
          <a:r>
            <a:rPr lang="ja-JP" altLang="en-US" sz="1050" b="1">
              <a:solidFill>
                <a:schemeClr val="dk1"/>
              </a:solidFill>
              <a:effectLst/>
              <a:latin typeface="+mn-lt"/>
              <a:ea typeface="+mn-ea"/>
              <a:cs typeface="+mn-cs"/>
            </a:rPr>
            <a:t>・</a:t>
          </a:r>
          <a:r>
            <a:rPr lang="ja-JP" altLang="ja-JP" sz="1050" b="1">
              <a:solidFill>
                <a:schemeClr val="dk1"/>
              </a:solidFill>
              <a:effectLst/>
              <a:latin typeface="+mn-lt"/>
              <a:ea typeface="+mn-ea"/>
              <a:cs typeface="+mn-cs"/>
            </a:rPr>
            <a:t>提出前に入力</a:t>
          </a:r>
          <a:r>
            <a:rPr lang="ja-JP" altLang="en-US" sz="1050" b="1">
              <a:solidFill>
                <a:schemeClr val="dk1"/>
              </a:solidFill>
              <a:effectLst/>
              <a:latin typeface="+mn-lt"/>
              <a:ea typeface="+mn-ea"/>
              <a:cs typeface="+mn-cs"/>
            </a:rPr>
            <a:t>もれ、数字の飛びの誤り等がないか、今一度ご</a:t>
          </a:r>
          <a:r>
            <a:rPr lang="ja-JP" altLang="ja-JP" sz="1050" b="1">
              <a:solidFill>
                <a:schemeClr val="dk1"/>
              </a:solidFill>
              <a:effectLst/>
              <a:latin typeface="+mn-lt"/>
              <a:ea typeface="+mn-ea"/>
              <a:cs typeface="+mn-cs"/>
            </a:rPr>
            <a:t>確認</a:t>
          </a:r>
          <a:r>
            <a:rPr lang="ja-JP" altLang="en-US" sz="1050" b="1">
              <a:solidFill>
                <a:schemeClr val="dk1"/>
              </a:solidFill>
              <a:effectLst/>
              <a:latin typeface="+mn-lt"/>
              <a:ea typeface="+mn-ea"/>
              <a:cs typeface="+mn-cs"/>
            </a:rPr>
            <a:t>ください。</a:t>
          </a:r>
          <a:endParaRPr kumimoji="1" lang="ja-JP" altLang="en-US" sz="1050" b="1">
            <a:latin typeface="+mj-ea"/>
            <a:ea typeface="+mj-ea"/>
          </a:endParaRPr>
        </a:p>
      </xdr:txBody>
    </xdr:sp>
    <xdr:clientData/>
  </xdr:twoCellAnchor>
  <xdr:twoCellAnchor>
    <xdr:from>
      <xdr:col>14</xdr:col>
      <xdr:colOff>190500</xdr:colOff>
      <xdr:row>25</xdr:row>
      <xdr:rowOff>47624</xdr:rowOff>
    </xdr:from>
    <xdr:to>
      <xdr:col>33</xdr:col>
      <xdr:colOff>123825</xdr:colOff>
      <xdr:row>33</xdr:row>
      <xdr:rowOff>19049</xdr:rowOff>
    </xdr:to>
    <xdr:sp macro="" textlink="">
      <xdr:nvSpPr>
        <xdr:cNvPr id="12" name="角丸四角形吹き出し 11">
          <a:extLst>
            <a:ext uri="{FF2B5EF4-FFF2-40B4-BE49-F238E27FC236}">
              <a16:creationId xmlns:a16="http://schemas.microsoft.com/office/drawing/2014/main" xmlns="" id="{00000000-0008-0000-0000-00000C000000}"/>
            </a:ext>
          </a:extLst>
        </xdr:cNvPr>
        <xdr:cNvSpPr/>
      </xdr:nvSpPr>
      <xdr:spPr>
        <a:xfrm>
          <a:off x="3276600" y="5924549"/>
          <a:ext cx="4429125" cy="1857375"/>
        </a:xfrm>
        <a:prstGeom prst="wedgeRoundRectCallout">
          <a:avLst>
            <a:gd name="adj1" fmla="val -91157"/>
            <a:gd name="adj2" fmla="val -9188"/>
            <a:gd name="adj3" fmla="val 16667"/>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r>
            <a:rPr kumimoji="1" lang="ja-JP" altLang="en-US" sz="1050" b="1">
              <a:solidFill>
                <a:schemeClr val="dk1"/>
              </a:solidFill>
              <a:effectLst/>
              <a:latin typeface="+mn-lt"/>
              <a:ea typeface="+mn-ea"/>
              <a:cs typeface="+mn-cs"/>
            </a:rPr>
            <a:t>（２） は（３）と（１）の入力を終えてから、</a:t>
          </a:r>
          <a:r>
            <a:rPr kumimoji="1" lang="ja-JP" altLang="ja-JP" sz="1050" b="1">
              <a:solidFill>
                <a:schemeClr val="dk1"/>
              </a:solidFill>
              <a:effectLst/>
              <a:latin typeface="+mn-lt"/>
              <a:ea typeface="+mn-ea"/>
              <a:cs typeface="+mn-cs"/>
            </a:rPr>
            <a:t>次</a:t>
          </a:r>
          <a:r>
            <a:rPr kumimoji="1" lang="ja-JP" altLang="en-US" sz="1050" b="1">
              <a:solidFill>
                <a:schemeClr val="dk1"/>
              </a:solidFill>
              <a:effectLst/>
              <a:latin typeface="+mn-lt"/>
              <a:ea typeface="+mn-ea"/>
              <a:cs typeface="+mn-cs"/>
            </a:rPr>
            <a:t>に該当する場合は</a:t>
          </a:r>
          <a:r>
            <a:rPr kumimoji="1" lang="ja-JP" altLang="ja-JP" sz="1050" b="1">
              <a:solidFill>
                <a:schemeClr val="dk1"/>
              </a:solidFill>
              <a:effectLst/>
              <a:latin typeface="+mn-lt"/>
              <a:ea typeface="+mn-ea"/>
              <a:cs typeface="+mn-cs"/>
            </a:rPr>
            <a:t>「あり」を選択し</a:t>
          </a:r>
          <a:r>
            <a:rPr kumimoji="1" lang="ja-JP" altLang="en-US" sz="1050" b="1">
              <a:solidFill>
                <a:schemeClr val="dk1"/>
              </a:solidFill>
              <a:effectLst/>
              <a:latin typeface="+mn-lt"/>
              <a:ea typeface="+mn-ea"/>
              <a:cs typeface="+mn-cs"/>
            </a:rPr>
            <a:t>、該当する項目に〇をつけて</a:t>
          </a:r>
          <a:r>
            <a:rPr kumimoji="1" lang="ja-JP" altLang="ja-JP" sz="1050" b="1">
              <a:solidFill>
                <a:schemeClr val="dk1"/>
              </a:solidFill>
              <a:effectLst/>
              <a:latin typeface="+mn-lt"/>
              <a:ea typeface="+mn-ea"/>
              <a:cs typeface="+mn-cs"/>
            </a:rPr>
            <a:t>てください。</a:t>
          </a:r>
          <a:endParaRPr lang="ja-JP" altLang="ja-JP" sz="1050">
            <a:effectLst/>
          </a:endParaRPr>
        </a:p>
        <a:p>
          <a:r>
            <a:rPr kumimoji="1" lang="ja-JP" altLang="en-US" sz="1050" b="1">
              <a:solidFill>
                <a:schemeClr val="dk1"/>
              </a:solidFill>
              <a:effectLst/>
              <a:latin typeface="+mn-lt"/>
              <a:ea typeface="+mn-ea"/>
              <a:cs typeface="+mn-cs"/>
            </a:rPr>
            <a:t>・</a:t>
          </a:r>
          <a:r>
            <a:rPr kumimoji="1" lang="en-US" altLang="ja-JP"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平均経験年数が</a:t>
          </a:r>
          <a:r>
            <a:rPr kumimoji="1" lang="ja-JP" altLang="en-US" sz="1050" b="1">
              <a:solidFill>
                <a:schemeClr val="dk1"/>
              </a:solidFill>
              <a:effectLst/>
              <a:latin typeface="+mn-lt"/>
              <a:ea typeface="+mn-ea"/>
              <a:cs typeface="+mn-cs"/>
            </a:rPr>
            <a:t>前年度</a:t>
          </a:r>
          <a:r>
            <a:rPr kumimoji="1" lang="en-US" altLang="ja-JP" sz="1050" b="1">
              <a:solidFill>
                <a:schemeClr val="dk1"/>
              </a:solidFill>
              <a:effectLst/>
              <a:latin typeface="+mn-lt"/>
              <a:ea typeface="+mn-ea"/>
              <a:cs typeface="+mn-cs"/>
            </a:rPr>
            <a:t>10</a:t>
          </a:r>
          <a:r>
            <a:rPr kumimoji="1" lang="ja-JP" altLang="en-US" sz="1050" b="1">
              <a:solidFill>
                <a:schemeClr val="dk1"/>
              </a:solidFill>
              <a:effectLst/>
              <a:latin typeface="+mn-lt"/>
              <a:ea typeface="+mn-ea"/>
              <a:cs typeface="+mn-cs"/>
            </a:rPr>
            <a:t>年以下から</a:t>
          </a:r>
          <a:r>
            <a:rPr kumimoji="1" lang="en-US" altLang="ja-JP" sz="1050" b="1">
              <a:solidFill>
                <a:schemeClr val="dk1"/>
              </a:solidFill>
              <a:effectLst/>
              <a:latin typeface="+mn-lt"/>
              <a:ea typeface="+mn-ea"/>
              <a:cs typeface="+mn-cs"/>
            </a:rPr>
            <a:t>11</a:t>
          </a:r>
          <a:r>
            <a:rPr kumimoji="1" lang="ja-JP" altLang="ja-JP" sz="1050" b="1">
              <a:solidFill>
                <a:schemeClr val="dk1"/>
              </a:solidFill>
              <a:effectLst/>
              <a:latin typeface="+mn-lt"/>
              <a:ea typeface="+mn-ea"/>
              <a:cs typeface="+mn-cs"/>
            </a:rPr>
            <a:t>年以上になり賃金改善要件分の加算率が</a:t>
          </a:r>
          <a:r>
            <a:rPr kumimoji="1" lang="en-US" altLang="ja-JP" sz="1050" b="1">
              <a:solidFill>
                <a:schemeClr val="dk1"/>
              </a:solidFill>
              <a:effectLst/>
              <a:latin typeface="+mn-lt"/>
              <a:ea typeface="+mn-ea"/>
              <a:cs typeface="+mn-cs"/>
            </a:rPr>
            <a:t>6</a:t>
          </a:r>
          <a:r>
            <a:rPr kumimoji="1" lang="ja-JP" altLang="ja-JP" sz="1050" b="1">
              <a:solidFill>
                <a:schemeClr val="dk1"/>
              </a:solidFill>
              <a:effectLst/>
              <a:latin typeface="+mn-lt"/>
              <a:ea typeface="+mn-ea"/>
              <a:cs typeface="+mn-cs"/>
            </a:rPr>
            <a:t>％から</a:t>
          </a:r>
          <a:r>
            <a:rPr kumimoji="1" lang="en-US" altLang="ja-JP" sz="1050" b="1">
              <a:solidFill>
                <a:schemeClr val="dk1"/>
              </a:solidFill>
              <a:effectLst/>
              <a:latin typeface="+mn-lt"/>
              <a:ea typeface="+mn-ea"/>
              <a:cs typeface="+mn-cs"/>
            </a:rPr>
            <a:t>7</a:t>
          </a:r>
          <a:r>
            <a:rPr kumimoji="1" lang="ja-JP" altLang="ja-JP" sz="1050" b="1">
              <a:solidFill>
                <a:schemeClr val="dk1"/>
              </a:solidFill>
              <a:effectLst/>
              <a:latin typeface="+mn-lt"/>
              <a:ea typeface="+mn-ea"/>
              <a:cs typeface="+mn-cs"/>
            </a:rPr>
            <a:t>％に増加した場合</a:t>
          </a:r>
          <a:endParaRPr kumimoji="1" lang="en-US" altLang="ja-JP" sz="1050" b="1">
            <a:solidFill>
              <a:schemeClr val="dk1"/>
            </a:solidFill>
            <a:effectLst/>
            <a:latin typeface="+mn-lt"/>
            <a:ea typeface="+mn-ea"/>
            <a:cs typeface="+mn-cs"/>
          </a:endParaRPr>
        </a:p>
        <a:p>
          <a:r>
            <a:rPr kumimoji="1" lang="ja-JP" altLang="en-US" sz="1050" b="1">
              <a:solidFill>
                <a:schemeClr val="dk1"/>
              </a:solidFill>
              <a:effectLst/>
              <a:latin typeface="+mn-lt"/>
              <a:ea typeface="+mn-ea"/>
              <a:cs typeface="+mn-cs"/>
            </a:rPr>
            <a:t>・前年度まで私学助成幼稚園だった幼稚園が初めて</a:t>
          </a:r>
          <a:r>
            <a:rPr kumimoji="1" lang="ja-JP" altLang="ja-JP" sz="1050" b="1">
              <a:solidFill>
                <a:schemeClr val="dk1"/>
              </a:solidFill>
              <a:effectLst/>
              <a:latin typeface="+mn-lt"/>
              <a:ea typeface="+mn-ea"/>
              <a:cs typeface="+mn-cs"/>
            </a:rPr>
            <a:t>賃金改善要件分の適用を受ける場合</a:t>
          </a:r>
          <a:endParaRPr kumimoji="1" lang="en-US" altLang="ja-JP" sz="1050" b="1">
            <a:solidFill>
              <a:schemeClr val="dk1"/>
            </a:solidFill>
            <a:effectLst/>
            <a:latin typeface="+mn-lt"/>
            <a:ea typeface="+mn-ea"/>
            <a:cs typeface="+mn-cs"/>
          </a:endParaRPr>
        </a:p>
        <a:p>
          <a:r>
            <a:rPr kumimoji="1" lang="ja-JP" altLang="en-US" sz="1050" b="1">
              <a:solidFill>
                <a:schemeClr val="dk1"/>
              </a:solidFill>
              <a:effectLst/>
              <a:latin typeface="+mn-lt"/>
              <a:ea typeface="+mn-ea"/>
              <a:cs typeface="+mn-cs"/>
            </a:rPr>
            <a:t>・令和</a:t>
          </a:r>
          <a:r>
            <a:rPr kumimoji="1" lang="en-US" altLang="ja-JP" sz="1050" b="1">
              <a:solidFill>
                <a:schemeClr val="dk1"/>
              </a:solidFill>
              <a:effectLst/>
              <a:latin typeface="+mn-lt"/>
              <a:ea typeface="+mn-ea"/>
              <a:cs typeface="+mn-cs"/>
            </a:rPr>
            <a:t>2</a:t>
          </a:r>
          <a:r>
            <a:rPr kumimoji="1" lang="ja-JP" altLang="en-US" sz="1050" b="1">
              <a:solidFill>
                <a:schemeClr val="dk1"/>
              </a:solidFill>
              <a:effectLst/>
              <a:latin typeface="+mn-lt"/>
              <a:ea typeface="+mn-ea"/>
              <a:cs typeface="+mn-cs"/>
            </a:rPr>
            <a:t>年度からの新規施設が賃金改善要件分を受ける場合</a:t>
          </a:r>
          <a:endParaRPr lang="ja-JP" altLang="ja-JP" sz="1050">
            <a:effectLst/>
          </a:endParaRPr>
        </a:p>
      </xdr:txBody>
    </xdr:sp>
    <xdr:clientData/>
  </xdr:twoCellAnchor>
  <xdr:twoCellAnchor>
    <xdr:from>
      <xdr:col>6</xdr:col>
      <xdr:colOff>152400</xdr:colOff>
      <xdr:row>54</xdr:row>
      <xdr:rowOff>107951</xdr:rowOff>
    </xdr:from>
    <xdr:to>
      <xdr:col>31</xdr:col>
      <xdr:colOff>200025</xdr:colOff>
      <xdr:row>58</xdr:row>
      <xdr:rowOff>95251</xdr:rowOff>
    </xdr:to>
    <xdr:sp macro="" textlink="">
      <xdr:nvSpPr>
        <xdr:cNvPr id="13" name="角丸四角形吹き出し 12">
          <a:extLst>
            <a:ext uri="{FF2B5EF4-FFF2-40B4-BE49-F238E27FC236}">
              <a16:creationId xmlns:a16="http://schemas.microsoft.com/office/drawing/2014/main" xmlns="" id="{00000000-0008-0000-0000-00000D000000}"/>
            </a:ext>
          </a:extLst>
        </xdr:cNvPr>
        <xdr:cNvSpPr/>
      </xdr:nvSpPr>
      <xdr:spPr>
        <a:xfrm>
          <a:off x="1409700" y="12614276"/>
          <a:ext cx="5915025" cy="749300"/>
        </a:xfrm>
        <a:prstGeom prst="wedgeRoundRectCallout">
          <a:avLst>
            <a:gd name="adj1" fmla="val -35194"/>
            <a:gd name="adj2" fmla="val -126820"/>
            <a:gd name="adj3" fmla="val 16667"/>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r>
            <a:rPr kumimoji="1" lang="ja-JP" altLang="en-US" sz="1050" b="1">
              <a:solidFill>
                <a:schemeClr val="dk1"/>
              </a:solidFill>
              <a:effectLst/>
              <a:latin typeface="+mn-lt"/>
              <a:ea typeface="+mn-ea"/>
              <a:cs typeface="+mn-cs"/>
            </a:rPr>
            <a:t>別紙「説明テキスト　</a:t>
          </a:r>
          <a:r>
            <a:rPr kumimoji="1" lang="en-US" altLang="ja-JP" sz="1050" b="1">
              <a:solidFill>
                <a:schemeClr val="dk1"/>
              </a:solidFill>
              <a:effectLst/>
              <a:latin typeface="+mn-lt"/>
              <a:ea typeface="+mn-ea"/>
              <a:cs typeface="+mn-cs"/>
            </a:rPr>
            <a:t>Ⅰ</a:t>
          </a:r>
          <a:r>
            <a:rPr kumimoji="1" lang="ja-JP" altLang="en-US" sz="1050" b="1">
              <a:solidFill>
                <a:schemeClr val="dk1"/>
              </a:solidFill>
              <a:effectLst/>
              <a:latin typeface="+mn-lt"/>
              <a:ea typeface="+mn-ea"/>
              <a:cs typeface="+mn-cs"/>
            </a:rPr>
            <a:t>の加算率、</a:t>
          </a:r>
          <a:r>
            <a:rPr kumimoji="1" lang="en-US" altLang="ja-JP" sz="1050" b="1">
              <a:solidFill>
                <a:schemeClr val="dk1"/>
              </a:solidFill>
              <a:effectLst/>
              <a:latin typeface="+mn-lt"/>
              <a:ea typeface="+mn-ea"/>
              <a:cs typeface="+mn-cs"/>
            </a:rPr>
            <a:t>Ⅱ</a:t>
          </a:r>
          <a:r>
            <a:rPr kumimoji="1" lang="ja-JP" altLang="en-US" sz="1050" b="1">
              <a:solidFill>
                <a:schemeClr val="dk1"/>
              </a:solidFill>
              <a:effectLst/>
              <a:latin typeface="+mn-lt"/>
              <a:ea typeface="+mn-ea"/>
              <a:cs typeface="+mn-cs"/>
            </a:rPr>
            <a:t>の人数Ａ・Ｂ　認定申請手続き編」記載のとおり、</a:t>
          </a:r>
          <a:endParaRPr kumimoji="1" lang="en-US" altLang="ja-JP" sz="1050" b="1">
            <a:solidFill>
              <a:schemeClr val="dk1"/>
            </a:solidFill>
            <a:effectLst/>
            <a:latin typeface="+mn-lt"/>
            <a:ea typeface="+mn-ea"/>
            <a:cs typeface="+mn-cs"/>
          </a:endParaRPr>
        </a:p>
        <a:p>
          <a:r>
            <a:rPr kumimoji="1" lang="ja-JP" altLang="en-US" sz="1050" b="1">
              <a:solidFill>
                <a:schemeClr val="dk1"/>
              </a:solidFill>
              <a:effectLst/>
              <a:latin typeface="+mn-lt"/>
              <a:ea typeface="+mn-ea"/>
              <a:cs typeface="+mn-cs"/>
            </a:rPr>
            <a:t>正確に作成をお願いいたします。 </a:t>
          </a:r>
        </a:p>
      </xdr:txBody>
    </xdr:sp>
    <xdr:clientData/>
  </xdr:twoCellAnchor>
  <xdr:twoCellAnchor>
    <xdr:from>
      <xdr:col>25</xdr:col>
      <xdr:colOff>28574</xdr:colOff>
      <xdr:row>90</xdr:row>
      <xdr:rowOff>95250</xdr:rowOff>
    </xdr:from>
    <xdr:to>
      <xdr:col>33</xdr:col>
      <xdr:colOff>19049</xdr:colOff>
      <xdr:row>92</xdr:row>
      <xdr:rowOff>189930</xdr:rowOff>
    </xdr:to>
    <xdr:sp macro="" textlink="">
      <xdr:nvSpPr>
        <xdr:cNvPr id="14" name="角丸四角形 13">
          <a:extLst>
            <a:ext uri="{FF2B5EF4-FFF2-40B4-BE49-F238E27FC236}">
              <a16:creationId xmlns:a16="http://schemas.microsoft.com/office/drawing/2014/main" xmlns="" id="{00000000-0008-0000-0000-00000E000000}"/>
            </a:ext>
          </a:extLst>
        </xdr:cNvPr>
        <xdr:cNvSpPr/>
      </xdr:nvSpPr>
      <xdr:spPr>
        <a:xfrm>
          <a:off x="5781674" y="20183475"/>
          <a:ext cx="1819275" cy="466155"/>
        </a:xfrm>
        <a:prstGeom prst="roundRect">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050" b="1">
              <a:latin typeface="+mn-ea"/>
              <a:ea typeface="+mn-ea"/>
            </a:rPr>
            <a:t>記載不要です。</a:t>
          </a:r>
          <a:endParaRPr kumimoji="1" lang="en-US" altLang="ja-JP" sz="1050" b="1">
            <a:latin typeface="+mn-ea"/>
            <a:ea typeface="+mn-ea"/>
          </a:endParaRPr>
        </a:p>
      </xdr:txBody>
    </xdr:sp>
    <xdr:clientData/>
  </xdr:twoCellAnchor>
  <xdr:twoCellAnchor>
    <xdr:from>
      <xdr:col>6</xdr:col>
      <xdr:colOff>123825</xdr:colOff>
      <xdr:row>10</xdr:row>
      <xdr:rowOff>581025</xdr:rowOff>
    </xdr:from>
    <xdr:to>
      <xdr:col>17</xdr:col>
      <xdr:colOff>185737</xdr:colOff>
      <xdr:row>15</xdr:row>
      <xdr:rowOff>214310</xdr:rowOff>
    </xdr:to>
    <xdr:sp macro="" textlink="">
      <xdr:nvSpPr>
        <xdr:cNvPr id="16" name="角丸四角形吹き出し 15">
          <a:extLst>
            <a:ext uri="{FF2B5EF4-FFF2-40B4-BE49-F238E27FC236}">
              <a16:creationId xmlns:a16="http://schemas.microsoft.com/office/drawing/2014/main" xmlns="" id="{00000000-0008-0000-0000-000010000000}"/>
            </a:ext>
          </a:extLst>
        </xdr:cNvPr>
        <xdr:cNvSpPr/>
      </xdr:nvSpPr>
      <xdr:spPr>
        <a:xfrm>
          <a:off x="1381125" y="2705100"/>
          <a:ext cx="2576512" cy="1023935"/>
        </a:xfrm>
        <a:prstGeom prst="wedgeRoundRectCallout">
          <a:avLst>
            <a:gd name="adj1" fmla="val -1334"/>
            <a:gd name="adj2" fmla="val 59438"/>
            <a:gd name="adj3" fmla="val 16667"/>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lang="ja-JP" altLang="en-US" sz="1050" b="1">
              <a:solidFill>
                <a:schemeClr val="dk1"/>
              </a:solidFill>
              <a:effectLst/>
              <a:latin typeface="+mj-ea"/>
              <a:ea typeface="+mj-ea"/>
              <a:cs typeface="+mn-cs"/>
            </a:rPr>
            <a:t>①と②の加算率は（３）入力後に（１）のプルダウンを選択すると自動計算されます。</a:t>
          </a:r>
        </a:p>
      </xdr:txBody>
    </xdr:sp>
    <xdr:clientData/>
  </xdr:twoCellAnchor>
  <xdr:twoCellAnchor>
    <xdr:from>
      <xdr:col>9</xdr:col>
      <xdr:colOff>171450</xdr:colOff>
      <xdr:row>81</xdr:row>
      <xdr:rowOff>19049</xdr:rowOff>
    </xdr:from>
    <xdr:to>
      <xdr:col>20</xdr:col>
      <xdr:colOff>200025</xdr:colOff>
      <xdr:row>83</xdr:row>
      <xdr:rowOff>168274</xdr:rowOff>
    </xdr:to>
    <xdr:sp macro="" textlink="">
      <xdr:nvSpPr>
        <xdr:cNvPr id="17" name="角丸四角形吹き出し 16">
          <a:extLst>
            <a:ext uri="{FF2B5EF4-FFF2-40B4-BE49-F238E27FC236}">
              <a16:creationId xmlns:a16="http://schemas.microsoft.com/office/drawing/2014/main" xmlns="" id="{00000000-0008-0000-0000-000011000000}"/>
            </a:ext>
          </a:extLst>
        </xdr:cNvPr>
        <xdr:cNvSpPr/>
      </xdr:nvSpPr>
      <xdr:spPr>
        <a:xfrm>
          <a:off x="2114550" y="18049874"/>
          <a:ext cx="2543175" cy="530225"/>
        </a:xfrm>
        <a:prstGeom prst="wedgeRoundRectCallout">
          <a:avLst>
            <a:gd name="adj1" fmla="val 15423"/>
            <a:gd name="adj2" fmla="val 68943"/>
            <a:gd name="adj3" fmla="val 16667"/>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r>
            <a:rPr kumimoji="1" lang="ja-JP" altLang="en-US" sz="1050" b="1">
              <a:solidFill>
                <a:schemeClr val="dk1"/>
              </a:solidFill>
              <a:effectLst/>
              <a:latin typeface="+mn-lt"/>
              <a:ea typeface="+mn-ea"/>
              <a:cs typeface="+mn-cs"/>
            </a:rPr>
            <a:t>Ａ、Ｂ、Ｃ　は自動計算です。</a:t>
          </a:r>
        </a:p>
      </xdr:txBody>
    </xdr:sp>
    <xdr:clientData/>
  </xdr:twoCellAnchor>
  <xdr:twoCellAnchor>
    <xdr:from>
      <xdr:col>23</xdr:col>
      <xdr:colOff>104776</xdr:colOff>
      <xdr:row>45</xdr:row>
      <xdr:rowOff>190499</xdr:rowOff>
    </xdr:from>
    <xdr:to>
      <xdr:col>32</xdr:col>
      <xdr:colOff>200025</xdr:colOff>
      <xdr:row>52</xdr:row>
      <xdr:rowOff>47625</xdr:rowOff>
    </xdr:to>
    <xdr:sp macro="" textlink="">
      <xdr:nvSpPr>
        <xdr:cNvPr id="18" name="角丸四角形吹き出し 17">
          <a:extLst>
            <a:ext uri="{FF2B5EF4-FFF2-40B4-BE49-F238E27FC236}">
              <a16:creationId xmlns:a16="http://schemas.microsoft.com/office/drawing/2014/main" xmlns="" id="{00000000-0008-0000-0000-000012000000}"/>
            </a:ext>
          </a:extLst>
        </xdr:cNvPr>
        <xdr:cNvSpPr/>
      </xdr:nvSpPr>
      <xdr:spPr>
        <a:xfrm>
          <a:off x="5324476" y="10982324"/>
          <a:ext cx="2228849" cy="1190626"/>
        </a:xfrm>
        <a:prstGeom prst="wedgeRoundRectCallout">
          <a:avLst>
            <a:gd name="adj1" fmla="val -6170"/>
            <a:gd name="adj2" fmla="val -87502"/>
            <a:gd name="adj3" fmla="val 16667"/>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r>
            <a:rPr kumimoji="1" lang="ja-JP" altLang="en-US" sz="1050" b="1">
              <a:solidFill>
                <a:schemeClr val="dk1"/>
              </a:solidFill>
              <a:effectLst/>
              <a:latin typeface="+mn-lt"/>
              <a:ea typeface="+mn-ea"/>
              <a:cs typeface="+mn-cs"/>
            </a:rPr>
            <a:t>記入もれのないように注意。</a:t>
          </a:r>
          <a:endParaRPr kumimoji="1" lang="en-US" altLang="ja-JP" sz="1050" b="1">
            <a:solidFill>
              <a:schemeClr val="dk1"/>
            </a:solidFill>
            <a:effectLst/>
            <a:latin typeface="+mn-lt"/>
            <a:ea typeface="+mn-ea"/>
            <a:cs typeface="+mn-cs"/>
          </a:endParaRPr>
        </a:p>
        <a:p>
          <a:r>
            <a:rPr kumimoji="1" lang="ja-JP" altLang="en-US" sz="1050" b="1">
              <a:solidFill>
                <a:schemeClr val="dk1"/>
              </a:solidFill>
              <a:effectLst/>
              <a:latin typeface="+mn-lt"/>
              <a:ea typeface="+mn-ea"/>
              <a:cs typeface="+mn-cs"/>
            </a:rPr>
            <a:t>登録年月日と発行年月日が異なる場合は登録年月日を記入してください。</a:t>
          </a:r>
        </a:p>
      </xdr:txBody>
    </xdr:sp>
    <xdr:clientData/>
  </xdr:twoCellAnchor>
  <xdr:twoCellAnchor>
    <xdr:from>
      <xdr:col>15</xdr:col>
      <xdr:colOff>152400</xdr:colOff>
      <xdr:row>34</xdr:row>
      <xdr:rowOff>200025</xdr:rowOff>
    </xdr:from>
    <xdr:to>
      <xdr:col>20</xdr:col>
      <xdr:colOff>116681</xdr:colOff>
      <xdr:row>35</xdr:row>
      <xdr:rowOff>361950</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3467100" y="8210550"/>
          <a:ext cx="1107281" cy="400050"/>
        </a:xfrm>
        <a:prstGeom prst="rect">
          <a:avLst/>
        </a:prstGeom>
        <a:solidFill>
          <a:schemeClr val="accent1">
            <a:lumMod val="40000"/>
            <a:lumOff val="60000"/>
          </a:schemeClr>
        </a:solidFill>
        <a:ln w="412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latin typeface="BIZ UDゴシック" panose="020B0400000000000000" pitchFamily="49" charset="-128"/>
              <a:ea typeface="BIZ UDゴシック" panose="020B0400000000000000" pitchFamily="49" charset="-128"/>
            </a:rPr>
            <a:t>記載例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33</xdr:col>
      <xdr:colOff>0</xdr:colOff>
      <xdr:row>109</xdr:row>
      <xdr:rowOff>19050</xdr:rowOff>
    </xdr:from>
    <xdr:to>
      <xdr:col>33</xdr:col>
      <xdr:colOff>190500</xdr:colOff>
      <xdr:row>109</xdr:row>
      <xdr:rowOff>200025</xdr:rowOff>
    </xdr:to>
    <xdr:sp macro="" textlink="">
      <xdr:nvSpPr>
        <xdr:cNvPr id="2" name="円/楕円 1">
          <a:extLst>
            <a:ext uri="{FF2B5EF4-FFF2-40B4-BE49-F238E27FC236}">
              <a16:creationId xmlns:a16="http://schemas.microsoft.com/office/drawing/2014/main" xmlns="" id="{00000000-0008-0000-0D00-000002000000}"/>
            </a:ext>
          </a:extLst>
        </xdr:cNvPr>
        <xdr:cNvSpPr/>
      </xdr:nvSpPr>
      <xdr:spPr>
        <a:xfrm>
          <a:off x="7629525" y="25669875"/>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533400</xdr:colOff>
          <xdr:row>5</xdr:row>
          <xdr:rowOff>19050</xdr:rowOff>
        </xdr:from>
        <xdr:to>
          <xdr:col>21</xdr:col>
          <xdr:colOff>981075</xdr:colOff>
          <xdr:row>6</xdr:row>
          <xdr:rowOff>38100</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533400</xdr:colOff>
          <xdr:row>6</xdr:row>
          <xdr:rowOff>152400</xdr:rowOff>
        </xdr:from>
        <xdr:to>
          <xdr:col>21</xdr:col>
          <xdr:colOff>981075</xdr:colOff>
          <xdr:row>6</xdr:row>
          <xdr:rowOff>523875</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33</xdr:col>
      <xdr:colOff>14815</xdr:colOff>
      <xdr:row>61</xdr:row>
      <xdr:rowOff>31749</xdr:rowOff>
    </xdr:from>
    <xdr:to>
      <xdr:col>33</xdr:col>
      <xdr:colOff>205315</xdr:colOff>
      <xdr:row>61</xdr:row>
      <xdr:rowOff>212724</xdr:rowOff>
    </xdr:to>
    <xdr:sp macro="" textlink="">
      <xdr:nvSpPr>
        <xdr:cNvPr id="2" name="円/楕円 1">
          <a:extLst>
            <a:ext uri="{FF2B5EF4-FFF2-40B4-BE49-F238E27FC236}">
              <a16:creationId xmlns:a16="http://schemas.microsoft.com/office/drawing/2014/main" xmlns="" id="{00000000-0008-0000-1400-000002000000}"/>
            </a:ext>
          </a:extLst>
        </xdr:cNvPr>
        <xdr:cNvSpPr/>
      </xdr:nvSpPr>
      <xdr:spPr>
        <a:xfrm>
          <a:off x="6864348" y="11707282"/>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29</xdr:col>
      <xdr:colOff>0</xdr:colOff>
      <xdr:row>21</xdr:row>
      <xdr:rowOff>0</xdr:rowOff>
    </xdr:from>
    <xdr:ext cx="184731" cy="264560"/>
    <xdr:sp macro="" textlink="">
      <xdr:nvSpPr>
        <xdr:cNvPr id="2" name="テキスト ボックス 1">
          <a:extLst>
            <a:ext uri="{FF2B5EF4-FFF2-40B4-BE49-F238E27FC236}">
              <a16:creationId xmlns:a16="http://schemas.microsoft.com/office/drawing/2014/main" xmlns="" id="{00000000-0008-0000-1500-000002000000}"/>
            </a:ext>
          </a:extLst>
        </xdr:cNvPr>
        <xdr:cNvSpPr txBox="1"/>
      </xdr:nvSpPr>
      <xdr:spPr>
        <a:xfrm>
          <a:off x="22248159"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29</xdr:col>
      <xdr:colOff>0</xdr:colOff>
      <xdr:row>21</xdr:row>
      <xdr:rowOff>0</xdr:rowOff>
    </xdr:from>
    <xdr:ext cx="184731" cy="264560"/>
    <xdr:sp macro="" textlink="">
      <xdr:nvSpPr>
        <xdr:cNvPr id="3" name="テキスト ボックス 2">
          <a:extLst>
            <a:ext uri="{FF2B5EF4-FFF2-40B4-BE49-F238E27FC236}">
              <a16:creationId xmlns:a16="http://schemas.microsoft.com/office/drawing/2014/main" xmlns="" id="{00000000-0008-0000-1500-000003000000}"/>
            </a:ext>
          </a:extLst>
        </xdr:cNvPr>
        <xdr:cNvSpPr txBox="1"/>
      </xdr:nvSpPr>
      <xdr:spPr>
        <a:xfrm>
          <a:off x="8179734"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38</xdr:col>
      <xdr:colOff>302559</xdr:colOff>
      <xdr:row>45</xdr:row>
      <xdr:rowOff>0</xdr:rowOff>
    </xdr:from>
    <xdr:ext cx="184731" cy="264560"/>
    <xdr:sp macro="" textlink="">
      <xdr:nvSpPr>
        <xdr:cNvPr id="2" name="テキスト ボックス 1">
          <a:extLst>
            <a:ext uri="{FF2B5EF4-FFF2-40B4-BE49-F238E27FC236}">
              <a16:creationId xmlns:a16="http://schemas.microsoft.com/office/drawing/2014/main" xmlns="" id="{00000000-0008-0000-1800-000002000000}"/>
            </a:ext>
          </a:extLst>
        </xdr:cNvPr>
        <xdr:cNvSpPr txBox="1"/>
      </xdr:nvSpPr>
      <xdr:spPr>
        <a:xfrm>
          <a:off x="8779809"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33</xdr:col>
      <xdr:colOff>9524</xdr:colOff>
      <xdr:row>27</xdr:row>
      <xdr:rowOff>238125</xdr:rowOff>
    </xdr:from>
    <xdr:to>
      <xdr:col>34</xdr:col>
      <xdr:colOff>9525</xdr:colOff>
      <xdr:row>28</xdr:row>
      <xdr:rowOff>114300</xdr:rowOff>
    </xdr:to>
    <xdr:sp macro="" textlink="">
      <xdr:nvSpPr>
        <xdr:cNvPr id="2" name="円/楕円 1">
          <a:extLst>
            <a:ext uri="{FF2B5EF4-FFF2-40B4-BE49-F238E27FC236}">
              <a16:creationId xmlns:a16="http://schemas.microsoft.com/office/drawing/2014/main" xmlns="" id="{00000000-0008-0000-0200-000002000000}"/>
            </a:ext>
          </a:extLst>
        </xdr:cNvPr>
        <xdr:cNvSpPr/>
      </xdr:nvSpPr>
      <xdr:spPr>
        <a:xfrm>
          <a:off x="7515224" y="7334250"/>
          <a:ext cx="228601" cy="2190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twoCellAnchor>
    <xdr:from>
      <xdr:col>3</xdr:col>
      <xdr:colOff>19050</xdr:colOff>
      <xdr:row>8</xdr:row>
      <xdr:rowOff>104775</xdr:rowOff>
    </xdr:from>
    <xdr:to>
      <xdr:col>20</xdr:col>
      <xdr:colOff>171450</xdr:colOff>
      <xdr:row>11</xdr:row>
      <xdr:rowOff>167527</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666750" y="1905000"/>
          <a:ext cx="4038600" cy="719977"/>
        </a:xfrm>
        <a:prstGeom prst="roundRect">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50" b="1">
              <a:latin typeface="+mn-ea"/>
              <a:ea typeface="+mn-ea"/>
            </a:rPr>
            <a:t>処遇改善等加算</a:t>
          </a:r>
          <a:r>
            <a:rPr kumimoji="1" lang="en-US" altLang="ja-JP" sz="1050" b="1">
              <a:latin typeface="+mn-ea"/>
              <a:ea typeface="+mn-ea"/>
            </a:rPr>
            <a:t>Ⅱ</a:t>
          </a:r>
          <a:r>
            <a:rPr kumimoji="1" lang="ja-JP" altLang="en-US" sz="1050" b="1">
              <a:latin typeface="+mn-ea"/>
              <a:ea typeface="+mn-ea"/>
            </a:rPr>
            <a:t>の申請を行う場合は提出不要です。</a:t>
          </a:r>
          <a:endParaRPr kumimoji="1" lang="en-US" altLang="ja-JP" sz="1050" b="1">
            <a:latin typeface="+mn-ea"/>
            <a:ea typeface="+mn-ea"/>
          </a:endParaRPr>
        </a:p>
        <a:p>
          <a:pPr algn="l"/>
          <a:r>
            <a:rPr kumimoji="1" lang="ja-JP" altLang="en-US" sz="1050" b="1">
              <a:latin typeface="+mn-ea"/>
              <a:ea typeface="+mn-ea"/>
            </a:rPr>
            <a:t>処遇改善等加算</a:t>
          </a:r>
          <a:r>
            <a:rPr kumimoji="1" lang="en-US" altLang="ja-JP" sz="1050" b="1">
              <a:latin typeface="+mn-ea"/>
              <a:ea typeface="+mn-ea"/>
            </a:rPr>
            <a:t>Ⅱ</a:t>
          </a:r>
          <a:r>
            <a:rPr kumimoji="1" lang="ja-JP" altLang="en-US" sz="1050" b="1">
              <a:latin typeface="+mn-ea"/>
              <a:ea typeface="+mn-ea"/>
            </a:rPr>
            <a:t>の申請を行わない施設は提出してください。</a:t>
          </a:r>
          <a:endParaRPr kumimoji="1" lang="en-US" altLang="ja-JP" sz="1050" b="1">
            <a:latin typeface="+mn-ea"/>
            <a:ea typeface="+mn-ea"/>
          </a:endParaRPr>
        </a:p>
      </xdr:txBody>
    </xdr:sp>
    <xdr:clientData/>
  </xdr:twoCellAnchor>
  <xdr:twoCellAnchor>
    <xdr:from>
      <xdr:col>4</xdr:col>
      <xdr:colOff>171450</xdr:colOff>
      <xdr:row>23</xdr:row>
      <xdr:rowOff>19051</xdr:rowOff>
    </xdr:from>
    <xdr:to>
      <xdr:col>20</xdr:col>
      <xdr:colOff>209550</xdr:colOff>
      <xdr:row>23</xdr:row>
      <xdr:rowOff>400050</xdr:rowOff>
    </xdr:to>
    <xdr:sp macro="" textlink="">
      <xdr:nvSpPr>
        <xdr:cNvPr id="4" name="角丸四角形吹き出し 3">
          <a:extLst>
            <a:ext uri="{FF2B5EF4-FFF2-40B4-BE49-F238E27FC236}">
              <a16:creationId xmlns:a16="http://schemas.microsoft.com/office/drawing/2014/main" xmlns="" id="{00000000-0008-0000-0200-000004000000}"/>
            </a:ext>
          </a:extLst>
        </xdr:cNvPr>
        <xdr:cNvSpPr/>
      </xdr:nvSpPr>
      <xdr:spPr>
        <a:xfrm>
          <a:off x="1047750" y="5829301"/>
          <a:ext cx="3695700" cy="380999"/>
        </a:xfrm>
        <a:prstGeom prst="wedgeRoundRectCallout">
          <a:avLst>
            <a:gd name="adj1" fmla="val 30394"/>
            <a:gd name="adj2" fmla="val -128269"/>
            <a:gd name="adj3" fmla="val 16667"/>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lang="ja-JP" altLang="en-US" sz="1050" b="1">
              <a:solidFill>
                <a:schemeClr val="dk1"/>
              </a:solidFill>
              <a:effectLst/>
              <a:latin typeface="+mj-ea"/>
              <a:ea typeface="+mj-ea"/>
              <a:cs typeface="+mn-cs"/>
            </a:rPr>
            <a:t>「資質向上のための計画」を添付してください。</a:t>
          </a:r>
        </a:p>
      </xdr:txBody>
    </xdr:sp>
    <xdr:clientData/>
  </xdr:twoCellAnchor>
  <xdr:twoCellAnchor>
    <xdr:from>
      <xdr:col>15</xdr:col>
      <xdr:colOff>47625</xdr:colOff>
      <xdr:row>3</xdr:row>
      <xdr:rowOff>66675</xdr:rowOff>
    </xdr:from>
    <xdr:to>
      <xdr:col>20</xdr:col>
      <xdr:colOff>11906</xdr:colOff>
      <xdr:row>5</xdr:row>
      <xdr:rowOff>9525</xdr:rowOff>
    </xdr:to>
    <xdr:sp macro="" textlink="">
      <xdr:nvSpPr>
        <xdr:cNvPr id="5" name="テキスト ボックス 4">
          <a:extLst>
            <a:ext uri="{FF2B5EF4-FFF2-40B4-BE49-F238E27FC236}">
              <a16:creationId xmlns:a16="http://schemas.microsoft.com/office/drawing/2014/main" xmlns="" id="{00000000-0008-0000-0200-000005000000}"/>
            </a:ext>
          </a:extLst>
        </xdr:cNvPr>
        <xdr:cNvSpPr txBox="1"/>
      </xdr:nvSpPr>
      <xdr:spPr>
        <a:xfrm>
          <a:off x="3438525" y="752475"/>
          <a:ext cx="1107281" cy="400050"/>
        </a:xfrm>
        <a:prstGeom prst="rect">
          <a:avLst/>
        </a:prstGeom>
        <a:solidFill>
          <a:schemeClr val="accent1">
            <a:lumMod val="40000"/>
            <a:lumOff val="60000"/>
          </a:schemeClr>
        </a:solidFill>
        <a:ln w="412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latin typeface="BIZ UDゴシック" panose="020B0400000000000000" pitchFamily="49" charset="-128"/>
              <a:ea typeface="BIZ UDゴシック" panose="020B0400000000000000" pitchFamily="49" charset="-128"/>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278865</xdr:colOff>
      <xdr:row>22</xdr:row>
      <xdr:rowOff>42585</xdr:rowOff>
    </xdr:from>
    <xdr:to>
      <xdr:col>10</xdr:col>
      <xdr:colOff>206565</xdr:colOff>
      <xdr:row>23</xdr:row>
      <xdr:rowOff>190500</xdr:rowOff>
    </xdr:to>
    <xdr:sp macro="" textlink="">
      <xdr:nvSpPr>
        <xdr:cNvPr id="2" name="下矢印 1">
          <a:extLst>
            <a:ext uri="{FF2B5EF4-FFF2-40B4-BE49-F238E27FC236}">
              <a16:creationId xmlns:a16="http://schemas.microsoft.com/office/drawing/2014/main" xmlns="" id="{00000000-0008-0000-0300-000002000000}"/>
            </a:ext>
          </a:extLst>
        </xdr:cNvPr>
        <xdr:cNvSpPr/>
      </xdr:nvSpPr>
      <xdr:spPr>
        <a:xfrm>
          <a:off x="6451065" y="3814485"/>
          <a:ext cx="613500" cy="3003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298555</xdr:colOff>
      <xdr:row>36</xdr:row>
      <xdr:rowOff>161924</xdr:rowOff>
    </xdr:from>
    <xdr:to>
      <xdr:col>10</xdr:col>
      <xdr:colOff>245305</xdr:colOff>
      <xdr:row>37</xdr:row>
      <xdr:rowOff>180094</xdr:rowOff>
    </xdr:to>
    <xdr:sp macro="" textlink="">
      <xdr:nvSpPr>
        <xdr:cNvPr id="3" name="下矢印 2">
          <a:extLst>
            <a:ext uri="{FF2B5EF4-FFF2-40B4-BE49-F238E27FC236}">
              <a16:creationId xmlns:a16="http://schemas.microsoft.com/office/drawing/2014/main" xmlns="" id="{00000000-0008-0000-0300-000003000000}"/>
            </a:ext>
          </a:extLst>
        </xdr:cNvPr>
        <xdr:cNvSpPr/>
      </xdr:nvSpPr>
      <xdr:spPr>
        <a:xfrm>
          <a:off x="6470755" y="6334124"/>
          <a:ext cx="632550" cy="1800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157843</xdr:colOff>
      <xdr:row>34</xdr:row>
      <xdr:rowOff>65312</xdr:rowOff>
    </xdr:from>
    <xdr:to>
      <xdr:col>15</xdr:col>
      <xdr:colOff>304799</xdr:colOff>
      <xdr:row>36</xdr:row>
      <xdr:rowOff>133349</xdr:rowOff>
    </xdr:to>
    <xdr:sp macro="" textlink="">
      <xdr:nvSpPr>
        <xdr:cNvPr id="4" name="テキスト ボックス 3">
          <a:extLst>
            <a:ext uri="{FF2B5EF4-FFF2-40B4-BE49-F238E27FC236}">
              <a16:creationId xmlns:a16="http://schemas.microsoft.com/office/drawing/2014/main" xmlns="" id="{00000000-0008-0000-0300-000004000000}"/>
            </a:ext>
          </a:extLst>
        </xdr:cNvPr>
        <xdr:cNvSpPr txBox="1"/>
      </xdr:nvSpPr>
      <xdr:spPr>
        <a:xfrm>
          <a:off x="2901043" y="5894612"/>
          <a:ext cx="7690756" cy="4109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上記計算では実態と大きく乖離する場合（面積基準を下回る場合含む）</a:t>
          </a:r>
          <a:endParaRPr kumimoji="1" lang="en-US" altLang="ja-JP" sz="1100" b="1">
            <a:solidFill>
              <a:srgbClr val="FF0000"/>
            </a:solidFill>
          </a:endParaRPr>
        </a:p>
        <a:p>
          <a:pPr algn="ctr"/>
          <a:r>
            <a:rPr kumimoji="1" lang="en-US" altLang="ja-JP" sz="1100" b="1">
              <a:solidFill>
                <a:srgbClr val="FF0000"/>
              </a:solidFill>
            </a:rPr>
            <a:t>【</a:t>
          </a:r>
          <a:r>
            <a:rPr kumimoji="1" lang="ja-JP" altLang="en-US" sz="1100" b="1">
              <a:solidFill>
                <a:srgbClr val="FF0000"/>
              </a:solidFill>
            </a:rPr>
            <a:t>上記算出結果を使用する場合は以下入力不要</a:t>
          </a:r>
          <a:r>
            <a:rPr kumimoji="1" lang="en-US" altLang="ja-JP" sz="1100" b="1">
              <a:solidFill>
                <a:srgbClr val="FF0000"/>
              </a:solidFill>
            </a:rPr>
            <a:t>】</a:t>
          </a:r>
          <a:endParaRPr kumimoji="1" lang="ja-JP" altLang="en-US" sz="1100" b="1">
            <a:solidFill>
              <a:srgbClr val="FF0000"/>
            </a:solidFill>
          </a:endParaRPr>
        </a:p>
      </xdr:txBody>
    </xdr:sp>
    <xdr:clientData/>
  </xdr:twoCellAnchor>
  <xdr:twoCellAnchor>
    <xdr:from>
      <xdr:col>10</xdr:col>
      <xdr:colOff>257175</xdr:colOff>
      <xdr:row>3</xdr:row>
      <xdr:rowOff>180975</xdr:rowOff>
    </xdr:from>
    <xdr:to>
      <xdr:col>15</xdr:col>
      <xdr:colOff>309562</xdr:colOff>
      <xdr:row>8</xdr:row>
      <xdr:rowOff>61910</xdr:rowOff>
    </xdr:to>
    <xdr:sp macro="" textlink="">
      <xdr:nvSpPr>
        <xdr:cNvPr id="5" name="角丸四角形吹き出し 4">
          <a:extLst>
            <a:ext uri="{FF2B5EF4-FFF2-40B4-BE49-F238E27FC236}">
              <a16:creationId xmlns:a16="http://schemas.microsoft.com/office/drawing/2014/main" xmlns="" id="{00000000-0008-0000-0300-000005000000}"/>
            </a:ext>
          </a:extLst>
        </xdr:cNvPr>
        <xdr:cNvSpPr/>
      </xdr:nvSpPr>
      <xdr:spPr>
        <a:xfrm>
          <a:off x="5181600" y="1152525"/>
          <a:ext cx="2576512" cy="1023935"/>
        </a:xfrm>
        <a:prstGeom prst="wedgeRoundRectCallout">
          <a:avLst>
            <a:gd name="adj1" fmla="val -59375"/>
            <a:gd name="adj2" fmla="val 102229"/>
            <a:gd name="adj3" fmla="val 16667"/>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lang="ja-JP" altLang="en-US" sz="1050" b="1">
              <a:solidFill>
                <a:schemeClr val="dk1"/>
              </a:solidFill>
              <a:effectLst/>
              <a:latin typeface="+mj-ea"/>
              <a:ea typeface="+mj-ea"/>
              <a:cs typeface="+mn-cs"/>
            </a:rPr>
            <a:t>平成</a:t>
          </a:r>
          <a:r>
            <a:rPr lang="en-US" altLang="ja-JP" sz="1050" b="1">
              <a:solidFill>
                <a:schemeClr val="dk1"/>
              </a:solidFill>
              <a:effectLst/>
              <a:latin typeface="+mj-ea"/>
              <a:ea typeface="+mj-ea"/>
              <a:cs typeface="+mn-cs"/>
            </a:rPr>
            <a:t>31</a:t>
          </a:r>
          <a:r>
            <a:rPr lang="ja-JP" altLang="en-US" sz="1050" b="1">
              <a:solidFill>
                <a:schemeClr val="dk1"/>
              </a:solidFill>
              <a:effectLst/>
              <a:latin typeface="+mj-ea"/>
              <a:ea typeface="+mj-ea"/>
              <a:cs typeface="+mn-cs"/>
            </a:rPr>
            <a:t>年</a:t>
          </a:r>
          <a:r>
            <a:rPr lang="en-US" altLang="ja-JP" sz="1050" b="1">
              <a:solidFill>
                <a:schemeClr val="dk1"/>
              </a:solidFill>
              <a:effectLst/>
              <a:latin typeface="+mj-ea"/>
              <a:ea typeface="+mj-ea"/>
              <a:cs typeface="+mn-cs"/>
            </a:rPr>
            <a:t>4</a:t>
          </a:r>
          <a:r>
            <a:rPr lang="ja-JP" altLang="en-US" sz="1050" b="1">
              <a:solidFill>
                <a:schemeClr val="dk1"/>
              </a:solidFill>
              <a:effectLst/>
              <a:latin typeface="+mj-ea"/>
              <a:ea typeface="+mj-ea"/>
              <a:cs typeface="+mn-cs"/>
            </a:rPr>
            <a:t>月～令和</a:t>
          </a:r>
          <a:r>
            <a:rPr lang="en-US" altLang="ja-JP" sz="1050" b="1">
              <a:solidFill>
                <a:schemeClr val="dk1"/>
              </a:solidFill>
              <a:effectLst/>
              <a:latin typeface="+mj-ea"/>
              <a:ea typeface="+mj-ea"/>
              <a:cs typeface="+mn-cs"/>
            </a:rPr>
            <a:t>2</a:t>
          </a:r>
          <a:r>
            <a:rPr lang="ja-JP" altLang="en-US" sz="1050" b="1">
              <a:solidFill>
                <a:schemeClr val="dk1"/>
              </a:solidFill>
              <a:effectLst/>
              <a:latin typeface="+mj-ea"/>
              <a:ea typeface="+mj-ea"/>
              <a:cs typeface="+mn-cs"/>
            </a:rPr>
            <a:t>年</a:t>
          </a:r>
          <a:r>
            <a:rPr lang="en-US" altLang="ja-JP" sz="1050" b="1">
              <a:solidFill>
                <a:schemeClr val="dk1"/>
              </a:solidFill>
              <a:effectLst/>
              <a:latin typeface="+mj-ea"/>
              <a:ea typeface="+mj-ea"/>
              <a:cs typeface="+mn-cs"/>
            </a:rPr>
            <a:t>3</a:t>
          </a:r>
          <a:r>
            <a:rPr lang="ja-JP" altLang="en-US" sz="1050" b="1">
              <a:solidFill>
                <a:schemeClr val="dk1"/>
              </a:solidFill>
              <a:effectLst/>
              <a:latin typeface="+mj-ea"/>
              <a:ea typeface="+mj-ea"/>
              <a:cs typeface="+mn-cs"/>
            </a:rPr>
            <a:t>月の初日人数を年齢ごとに正確に入力してください。</a:t>
          </a:r>
        </a:p>
      </xdr:txBody>
    </xdr:sp>
    <xdr:clientData/>
  </xdr:twoCellAnchor>
  <xdr:twoCellAnchor>
    <xdr:from>
      <xdr:col>11</xdr:col>
      <xdr:colOff>295275</xdr:colOff>
      <xdr:row>21</xdr:row>
      <xdr:rowOff>9526</xdr:rowOff>
    </xdr:from>
    <xdr:to>
      <xdr:col>16</xdr:col>
      <xdr:colOff>295275</xdr:colOff>
      <xdr:row>24</xdr:row>
      <xdr:rowOff>190501</xdr:rowOff>
    </xdr:to>
    <xdr:sp macro="" textlink="">
      <xdr:nvSpPr>
        <xdr:cNvPr id="6" name="角丸四角形吹き出し 5">
          <a:extLst>
            <a:ext uri="{FF2B5EF4-FFF2-40B4-BE49-F238E27FC236}">
              <a16:creationId xmlns:a16="http://schemas.microsoft.com/office/drawing/2014/main" xmlns="" id="{00000000-0008-0000-0300-000006000000}"/>
            </a:ext>
          </a:extLst>
        </xdr:cNvPr>
        <xdr:cNvSpPr/>
      </xdr:nvSpPr>
      <xdr:spPr>
        <a:xfrm>
          <a:off x="5724525" y="4981576"/>
          <a:ext cx="2524125" cy="838200"/>
        </a:xfrm>
        <a:prstGeom prst="wedgeRoundRectCallout">
          <a:avLst>
            <a:gd name="adj1" fmla="val -126753"/>
            <a:gd name="adj2" fmla="val 116981"/>
            <a:gd name="adj3" fmla="val 16667"/>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lang="ja-JP" altLang="en-US" sz="1050" b="1">
              <a:solidFill>
                <a:schemeClr val="dk1"/>
              </a:solidFill>
              <a:effectLst/>
              <a:latin typeface="+mj-ea"/>
              <a:ea typeface="+mj-ea"/>
              <a:cs typeface="+mn-cs"/>
            </a:rPr>
            <a:t>令和</a:t>
          </a:r>
          <a:r>
            <a:rPr lang="en-US" altLang="ja-JP" sz="1050" b="1">
              <a:solidFill>
                <a:schemeClr val="dk1"/>
              </a:solidFill>
              <a:effectLst/>
              <a:latin typeface="+mj-ea"/>
              <a:ea typeface="+mj-ea"/>
              <a:cs typeface="+mn-cs"/>
            </a:rPr>
            <a:t>2</a:t>
          </a:r>
          <a:r>
            <a:rPr lang="ja-JP" altLang="en-US" sz="1050" b="1">
              <a:solidFill>
                <a:schemeClr val="dk1"/>
              </a:solidFill>
              <a:effectLst/>
              <a:latin typeface="+mj-ea"/>
              <a:ea typeface="+mj-ea"/>
              <a:cs typeface="+mn-cs"/>
            </a:rPr>
            <a:t>年</a:t>
          </a:r>
          <a:r>
            <a:rPr lang="en-US" altLang="ja-JP" sz="1050" b="1">
              <a:solidFill>
                <a:schemeClr val="dk1"/>
              </a:solidFill>
              <a:effectLst/>
              <a:latin typeface="+mj-ea"/>
              <a:ea typeface="+mj-ea"/>
              <a:cs typeface="+mn-cs"/>
            </a:rPr>
            <a:t>4</a:t>
          </a:r>
          <a:r>
            <a:rPr lang="ja-JP" altLang="en-US" sz="1050" b="1">
              <a:solidFill>
                <a:schemeClr val="dk1"/>
              </a:solidFill>
              <a:effectLst/>
              <a:latin typeface="+mj-ea"/>
              <a:ea typeface="+mj-ea"/>
              <a:cs typeface="+mn-cs"/>
            </a:rPr>
            <a:t>月～令和</a:t>
          </a:r>
          <a:r>
            <a:rPr lang="en-US" altLang="ja-JP" sz="1050" b="1">
              <a:solidFill>
                <a:schemeClr val="dk1"/>
              </a:solidFill>
              <a:effectLst/>
              <a:latin typeface="+mj-ea"/>
              <a:ea typeface="+mj-ea"/>
              <a:cs typeface="+mn-cs"/>
            </a:rPr>
            <a:t>2</a:t>
          </a:r>
          <a:r>
            <a:rPr lang="ja-JP" altLang="en-US" sz="1050" b="1">
              <a:solidFill>
                <a:schemeClr val="dk1"/>
              </a:solidFill>
              <a:effectLst/>
              <a:latin typeface="+mj-ea"/>
              <a:ea typeface="+mj-ea"/>
              <a:cs typeface="+mn-cs"/>
            </a:rPr>
            <a:t>年</a:t>
          </a:r>
          <a:r>
            <a:rPr lang="en-US" altLang="ja-JP" sz="1050" b="1">
              <a:solidFill>
                <a:schemeClr val="dk1"/>
              </a:solidFill>
              <a:effectLst/>
              <a:latin typeface="+mj-ea"/>
              <a:ea typeface="+mj-ea"/>
              <a:cs typeface="+mn-cs"/>
            </a:rPr>
            <a:t>7</a:t>
          </a:r>
          <a:r>
            <a:rPr lang="ja-JP" altLang="en-US" sz="1050" b="1">
              <a:solidFill>
                <a:schemeClr val="dk1"/>
              </a:solidFill>
              <a:effectLst/>
              <a:latin typeface="+mj-ea"/>
              <a:ea typeface="+mj-ea"/>
              <a:cs typeface="+mn-cs"/>
            </a:rPr>
            <a:t>月の初日人数を年齢ごとに正確に入力してください。</a:t>
          </a:r>
        </a:p>
      </xdr:txBody>
    </xdr:sp>
    <xdr:clientData/>
  </xdr:twoCellAnchor>
  <xdr:twoCellAnchor>
    <xdr:from>
      <xdr:col>10</xdr:col>
      <xdr:colOff>333375</xdr:colOff>
      <xdr:row>36</xdr:row>
      <xdr:rowOff>200025</xdr:rowOff>
    </xdr:from>
    <xdr:to>
      <xdr:col>15</xdr:col>
      <xdr:colOff>333375</xdr:colOff>
      <xdr:row>49</xdr:row>
      <xdr:rowOff>95250</xdr:rowOff>
    </xdr:to>
    <xdr:sp macro="" textlink="">
      <xdr:nvSpPr>
        <xdr:cNvPr id="7" name="角丸四角形吹き出し 6">
          <a:extLst>
            <a:ext uri="{FF2B5EF4-FFF2-40B4-BE49-F238E27FC236}">
              <a16:creationId xmlns:a16="http://schemas.microsoft.com/office/drawing/2014/main" xmlns="" id="{00000000-0008-0000-0300-000007000000}"/>
            </a:ext>
          </a:extLst>
        </xdr:cNvPr>
        <xdr:cNvSpPr/>
      </xdr:nvSpPr>
      <xdr:spPr>
        <a:xfrm>
          <a:off x="5257800" y="8562975"/>
          <a:ext cx="2524125" cy="2847975"/>
        </a:xfrm>
        <a:prstGeom prst="wedgeRoundRectCallout">
          <a:avLst>
            <a:gd name="adj1" fmla="val -59583"/>
            <a:gd name="adj2" fmla="val 26590"/>
            <a:gd name="adj3" fmla="val 16667"/>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lang="ja-JP" altLang="en-US" sz="1050" b="1">
              <a:solidFill>
                <a:schemeClr val="dk1"/>
              </a:solidFill>
              <a:effectLst/>
              <a:latin typeface="+mj-ea"/>
              <a:ea typeface="+mj-ea"/>
              <a:cs typeface="+mn-cs"/>
            </a:rPr>
            <a:t>・（３）は（１）（２）の計算では実態と大きく乖離する場合のみ入力することとし、事前に市に相談してください。</a:t>
          </a:r>
          <a:endParaRPr lang="en-US" altLang="ja-JP" sz="1050" b="1">
            <a:solidFill>
              <a:schemeClr val="dk1"/>
            </a:solidFill>
            <a:effectLst/>
            <a:latin typeface="+mj-ea"/>
            <a:ea typeface="+mj-ea"/>
            <a:cs typeface="+mn-cs"/>
          </a:endParaRPr>
        </a:p>
        <a:p>
          <a:pPr algn="l"/>
          <a:r>
            <a:rPr lang="ja-JP" altLang="en-US" sz="1050" b="1">
              <a:solidFill>
                <a:schemeClr val="dk1"/>
              </a:solidFill>
              <a:effectLst/>
              <a:latin typeface="+mj-ea"/>
              <a:ea typeface="+mj-ea"/>
              <a:cs typeface="+mn-cs"/>
            </a:rPr>
            <a:t>・入力する場合は乖離がない学年も含め、</a:t>
          </a:r>
          <a:r>
            <a:rPr lang="en-US" altLang="ja-JP" sz="1050" b="1">
              <a:solidFill>
                <a:schemeClr val="dk1"/>
              </a:solidFill>
              <a:effectLst/>
              <a:latin typeface="+mj-ea"/>
              <a:ea typeface="+mj-ea"/>
              <a:cs typeface="+mn-cs"/>
            </a:rPr>
            <a:t>8</a:t>
          </a:r>
          <a:r>
            <a:rPr lang="ja-JP" altLang="en-US" sz="1050" b="1">
              <a:solidFill>
                <a:schemeClr val="dk1"/>
              </a:solidFill>
              <a:effectLst/>
              <a:latin typeface="+mj-ea"/>
              <a:ea typeface="+mj-ea"/>
              <a:cs typeface="+mn-cs"/>
            </a:rPr>
            <a:t>月～</a:t>
          </a:r>
          <a:r>
            <a:rPr lang="en-US" altLang="ja-JP" sz="1050" b="1">
              <a:solidFill>
                <a:schemeClr val="dk1"/>
              </a:solidFill>
              <a:effectLst/>
              <a:latin typeface="+mj-ea"/>
              <a:ea typeface="+mj-ea"/>
              <a:cs typeface="+mn-cs"/>
            </a:rPr>
            <a:t>3</a:t>
          </a:r>
          <a:r>
            <a:rPr lang="ja-JP" altLang="en-US" sz="1050" b="1">
              <a:solidFill>
                <a:schemeClr val="dk1"/>
              </a:solidFill>
              <a:effectLst/>
              <a:latin typeface="+mj-ea"/>
              <a:ea typeface="+mj-ea"/>
              <a:cs typeface="+mn-cs"/>
            </a:rPr>
            <a:t>月の全学年を入力することとし、</a:t>
          </a:r>
          <a:r>
            <a:rPr lang="en-US" altLang="ja-JP" sz="1050" b="1">
              <a:solidFill>
                <a:schemeClr val="dk1"/>
              </a:solidFill>
              <a:effectLst/>
              <a:latin typeface="+mj-ea"/>
              <a:ea typeface="+mj-ea"/>
              <a:cs typeface="+mn-cs"/>
            </a:rPr>
            <a:t>8</a:t>
          </a:r>
          <a:r>
            <a:rPr lang="ja-JP" altLang="en-US" sz="1050" b="1">
              <a:solidFill>
                <a:schemeClr val="dk1"/>
              </a:solidFill>
              <a:effectLst/>
              <a:latin typeface="+mj-ea"/>
              <a:ea typeface="+mj-ea"/>
              <a:cs typeface="+mn-cs"/>
            </a:rPr>
            <a:t>月～</a:t>
          </a:r>
          <a:r>
            <a:rPr lang="en-US" altLang="ja-JP" sz="1050" b="1">
              <a:solidFill>
                <a:schemeClr val="dk1"/>
              </a:solidFill>
              <a:effectLst/>
              <a:latin typeface="+mj-ea"/>
              <a:ea typeface="+mj-ea"/>
              <a:cs typeface="+mn-cs"/>
            </a:rPr>
            <a:t>11</a:t>
          </a:r>
          <a:r>
            <a:rPr lang="ja-JP" altLang="en-US" sz="1050" b="1">
              <a:solidFill>
                <a:schemeClr val="dk1"/>
              </a:solidFill>
              <a:effectLst/>
              <a:latin typeface="+mj-ea"/>
              <a:ea typeface="+mj-ea"/>
              <a:cs typeface="+mn-cs"/>
            </a:rPr>
            <a:t>月は実績、</a:t>
          </a:r>
          <a:r>
            <a:rPr lang="en-US" altLang="ja-JP" sz="1050" b="1">
              <a:solidFill>
                <a:schemeClr val="dk1"/>
              </a:solidFill>
              <a:effectLst/>
              <a:latin typeface="+mj-ea"/>
              <a:ea typeface="+mj-ea"/>
              <a:cs typeface="+mn-cs"/>
            </a:rPr>
            <a:t>12</a:t>
          </a:r>
          <a:r>
            <a:rPr lang="ja-JP" altLang="en-US" sz="1050" b="1">
              <a:solidFill>
                <a:schemeClr val="dk1"/>
              </a:solidFill>
              <a:effectLst/>
              <a:latin typeface="+mj-ea"/>
              <a:ea typeface="+mj-ea"/>
              <a:cs typeface="+mn-cs"/>
            </a:rPr>
            <a:t>月～</a:t>
          </a:r>
          <a:r>
            <a:rPr lang="en-US" altLang="ja-JP" sz="1050" b="1">
              <a:solidFill>
                <a:schemeClr val="dk1"/>
              </a:solidFill>
              <a:effectLst/>
              <a:latin typeface="+mj-ea"/>
              <a:ea typeface="+mj-ea"/>
              <a:cs typeface="+mn-cs"/>
            </a:rPr>
            <a:t>3</a:t>
          </a:r>
          <a:r>
            <a:rPr lang="ja-JP" altLang="en-US" sz="1050" b="1">
              <a:solidFill>
                <a:schemeClr val="dk1"/>
              </a:solidFill>
              <a:effectLst/>
              <a:latin typeface="+mj-ea"/>
              <a:ea typeface="+mj-ea"/>
              <a:cs typeface="+mn-cs"/>
            </a:rPr>
            <a:t>月は見込としてください。</a:t>
          </a:r>
          <a:endParaRPr lang="en-US" altLang="ja-JP" sz="1050" b="1">
            <a:solidFill>
              <a:schemeClr val="dk1"/>
            </a:solidFill>
            <a:effectLst/>
            <a:latin typeface="+mj-ea"/>
            <a:ea typeface="+mj-ea"/>
            <a:cs typeface="+mn-cs"/>
          </a:endParaRPr>
        </a:p>
        <a:p>
          <a:pPr algn="l"/>
          <a:r>
            <a:rPr lang="ja-JP" altLang="en-US" sz="1050" b="1">
              <a:solidFill>
                <a:schemeClr val="dk1"/>
              </a:solidFill>
              <a:effectLst/>
              <a:latin typeface="+mj-ea"/>
              <a:ea typeface="+mj-ea"/>
              <a:cs typeface="+mn-cs"/>
            </a:rPr>
            <a:t>・下記理由に記載のない学年は（２）の</a:t>
          </a:r>
          <a:r>
            <a:rPr lang="en-US" altLang="ja-JP" sz="1050" b="1">
              <a:solidFill>
                <a:schemeClr val="dk1"/>
              </a:solidFill>
              <a:effectLst/>
              <a:latin typeface="+mj-ea"/>
              <a:ea typeface="+mj-ea"/>
              <a:cs typeface="+mn-cs"/>
            </a:rPr>
            <a:t>8</a:t>
          </a:r>
          <a:r>
            <a:rPr lang="ja-JP" altLang="en-US" sz="1050" b="1">
              <a:solidFill>
                <a:schemeClr val="dk1"/>
              </a:solidFill>
              <a:effectLst/>
              <a:latin typeface="+mj-ea"/>
              <a:ea typeface="+mj-ea"/>
              <a:cs typeface="+mn-cs"/>
            </a:rPr>
            <a:t>月～</a:t>
          </a:r>
          <a:r>
            <a:rPr lang="en-US" altLang="ja-JP" sz="1050" b="1">
              <a:solidFill>
                <a:schemeClr val="dk1"/>
              </a:solidFill>
              <a:effectLst/>
              <a:latin typeface="+mj-ea"/>
              <a:ea typeface="+mj-ea"/>
              <a:cs typeface="+mn-cs"/>
            </a:rPr>
            <a:t>3</a:t>
          </a:r>
          <a:r>
            <a:rPr lang="ja-JP" altLang="en-US" sz="1050" b="1">
              <a:solidFill>
                <a:schemeClr val="dk1"/>
              </a:solidFill>
              <a:effectLst/>
              <a:latin typeface="+mj-ea"/>
              <a:ea typeface="+mj-ea"/>
              <a:cs typeface="+mn-cs"/>
            </a:rPr>
            <a:t>月をそのまま転記してください。</a:t>
          </a:r>
        </a:p>
      </xdr:txBody>
    </xdr:sp>
    <xdr:clientData/>
  </xdr:twoCellAnchor>
  <xdr:twoCellAnchor>
    <xdr:from>
      <xdr:col>2</xdr:col>
      <xdr:colOff>914401</xdr:colOff>
      <xdr:row>51</xdr:row>
      <xdr:rowOff>85725</xdr:rowOff>
    </xdr:from>
    <xdr:to>
      <xdr:col>10</xdr:col>
      <xdr:colOff>152401</xdr:colOff>
      <xdr:row>51</xdr:row>
      <xdr:rowOff>1028700</xdr:rowOff>
    </xdr:to>
    <xdr:sp macro="" textlink="">
      <xdr:nvSpPr>
        <xdr:cNvPr id="8" name="角丸四角形吹き出し 7">
          <a:extLst>
            <a:ext uri="{FF2B5EF4-FFF2-40B4-BE49-F238E27FC236}">
              <a16:creationId xmlns:a16="http://schemas.microsoft.com/office/drawing/2014/main" xmlns="" id="{00000000-0008-0000-0300-000008000000}"/>
            </a:ext>
          </a:extLst>
        </xdr:cNvPr>
        <xdr:cNvSpPr/>
      </xdr:nvSpPr>
      <xdr:spPr>
        <a:xfrm>
          <a:off x="1209676" y="11820525"/>
          <a:ext cx="3867150" cy="942975"/>
        </a:xfrm>
        <a:prstGeom prst="wedgeRoundRectCallout">
          <a:avLst>
            <a:gd name="adj1" fmla="val -64572"/>
            <a:gd name="adj2" fmla="val -37438"/>
            <a:gd name="adj3" fmla="val 16667"/>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lang="ja-JP" altLang="en-US" sz="1050" b="1">
              <a:solidFill>
                <a:schemeClr val="dk1"/>
              </a:solidFill>
              <a:effectLst/>
              <a:latin typeface="+mj-ea"/>
              <a:ea typeface="+mj-ea"/>
              <a:cs typeface="+mn-cs"/>
            </a:rPr>
            <a:t>（３）を入力する場合は、「非該当」を削除して、前年度実績による見込みによりがたい理由を入力してください。</a:t>
          </a:r>
        </a:p>
      </xdr:txBody>
    </xdr:sp>
    <xdr:clientData/>
  </xdr:twoCellAnchor>
  <xdr:twoCellAnchor>
    <xdr:from>
      <xdr:col>7</xdr:col>
      <xdr:colOff>114300</xdr:colOff>
      <xdr:row>1</xdr:row>
      <xdr:rowOff>76200</xdr:rowOff>
    </xdr:from>
    <xdr:to>
      <xdr:col>9</xdr:col>
      <xdr:colOff>211931</xdr:colOff>
      <xdr:row>3</xdr:row>
      <xdr:rowOff>19050</xdr:rowOff>
    </xdr:to>
    <xdr:sp macro="" textlink="">
      <xdr:nvSpPr>
        <xdr:cNvPr id="9" name="テキスト ボックス 8">
          <a:extLst>
            <a:ext uri="{FF2B5EF4-FFF2-40B4-BE49-F238E27FC236}">
              <a16:creationId xmlns:a16="http://schemas.microsoft.com/office/drawing/2014/main" xmlns="" id="{00000000-0008-0000-0300-000009000000}"/>
            </a:ext>
          </a:extLst>
        </xdr:cNvPr>
        <xdr:cNvSpPr txBox="1"/>
      </xdr:nvSpPr>
      <xdr:spPr>
        <a:xfrm>
          <a:off x="3524250" y="590550"/>
          <a:ext cx="1107281" cy="400050"/>
        </a:xfrm>
        <a:prstGeom prst="rect">
          <a:avLst/>
        </a:prstGeom>
        <a:solidFill>
          <a:schemeClr val="accent1">
            <a:lumMod val="40000"/>
            <a:lumOff val="60000"/>
          </a:schemeClr>
        </a:solidFill>
        <a:ln w="412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latin typeface="BIZ UDゴシック" panose="020B0400000000000000" pitchFamily="49" charset="-128"/>
              <a:ea typeface="BIZ UDゴシック" panose="020B0400000000000000" pitchFamily="49" charset="-128"/>
            </a:rPr>
            <a:t>記載例</a:t>
          </a:r>
        </a:p>
      </xdr:txBody>
    </xdr:sp>
    <xdr:clientData/>
  </xdr:twoCellAnchor>
  <xdr:twoCellAnchor>
    <xdr:from>
      <xdr:col>2</xdr:col>
      <xdr:colOff>285750</xdr:colOff>
      <xdr:row>0</xdr:row>
      <xdr:rowOff>485775</xdr:rowOff>
    </xdr:from>
    <xdr:to>
      <xdr:col>6</xdr:col>
      <xdr:colOff>381000</xdr:colOff>
      <xdr:row>9</xdr:row>
      <xdr:rowOff>161925</xdr:rowOff>
    </xdr:to>
    <xdr:sp macro="" textlink="">
      <xdr:nvSpPr>
        <xdr:cNvPr id="10" name="角丸四角形 9">
          <a:extLst>
            <a:ext uri="{FF2B5EF4-FFF2-40B4-BE49-F238E27FC236}">
              <a16:creationId xmlns:a16="http://schemas.microsoft.com/office/drawing/2014/main" xmlns="" id="{00000000-0008-0000-0300-00000A000000}"/>
            </a:ext>
          </a:extLst>
        </xdr:cNvPr>
        <xdr:cNvSpPr/>
      </xdr:nvSpPr>
      <xdr:spPr>
        <a:xfrm>
          <a:off x="581025" y="485775"/>
          <a:ext cx="2705100" cy="2019300"/>
        </a:xfrm>
        <a:prstGeom prst="roundRect">
          <a:avLst>
            <a:gd name="adj" fmla="val 12640"/>
          </a:avLst>
        </a:prstGeom>
        <a:solidFill>
          <a:schemeClr val="accent2">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lang="en-US" altLang="ja-JP" sz="1050" b="1">
              <a:solidFill>
                <a:srgbClr val="FF0000"/>
              </a:solidFill>
              <a:effectLst/>
              <a:latin typeface="+mn-lt"/>
              <a:ea typeface="+mn-ea"/>
              <a:cs typeface="+mn-cs"/>
            </a:rPr>
            <a:t>【</a:t>
          </a:r>
          <a:r>
            <a:rPr lang="ja-JP" altLang="en-US" sz="1050" b="1">
              <a:solidFill>
                <a:srgbClr val="FF0000"/>
              </a:solidFill>
              <a:effectLst/>
              <a:latin typeface="+mn-lt"/>
              <a:ea typeface="+mn-ea"/>
              <a:cs typeface="+mn-cs"/>
            </a:rPr>
            <a:t>令和２年４月開所施設について</a:t>
          </a:r>
          <a:r>
            <a:rPr lang="en-US" altLang="ja-JP" sz="1050" b="1">
              <a:solidFill>
                <a:srgbClr val="FF0000"/>
              </a:solidFill>
              <a:effectLst/>
              <a:latin typeface="+mn-lt"/>
              <a:ea typeface="+mn-ea"/>
              <a:cs typeface="+mn-cs"/>
            </a:rPr>
            <a:t>】</a:t>
          </a:r>
        </a:p>
        <a:p>
          <a:pPr algn="l"/>
          <a:r>
            <a:rPr lang="ja-JP" altLang="en-US" sz="1050" b="1">
              <a:solidFill>
                <a:schemeClr val="dk1"/>
              </a:solidFill>
              <a:effectLst/>
              <a:latin typeface="+mn-lt"/>
              <a:ea typeface="+mn-ea"/>
              <a:cs typeface="+mn-cs"/>
            </a:rPr>
            <a:t>・（１）は入力せず（２）と（３）に入力し、「前年度実績による見込みによりがたい場合、その理由」に「令和２年４月開所施設のため」と入力してください。</a:t>
          </a:r>
          <a:endParaRPr lang="en-US" altLang="ja-JP" sz="1050" b="1">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278865</xdr:colOff>
      <xdr:row>22</xdr:row>
      <xdr:rowOff>42585</xdr:rowOff>
    </xdr:from>
    <xdr:to>
      <xdr:col>10</xdr:col>
      <xdr:colOff>206565</xdr:colOff>
      <xdr:row>23</xdr:row>
      <xdr:rowOff>190500</xdr:rowOff>
    </xdr:to>
    <xdr:sp macro="" textlink="">
      <xdr:nvSpPr>
        <xdr:cNvPr id="2" name="下矢印 1">
          <a:extLst>
            <a:ext uri="{FF2B5EF4-FFF2-40B4-BE49-F238E27FC236}">
              <a16:creationId xmlns:a16="http://schemas.microsoft.com/office/drawing/2014/main" xmlns="" id="{00000000-0008-0000-0400-000002000000}"/>
            </a:ext>
          </a:extLst>
        </xdr:cNvPr>
        <xdr:cNvSpPr/>
      </xdr:nvSpPr>
      <xdr:spPr>
        <a:xfrm>
          <a:off x="4698465" y="5233710"/>
          <a:ext cx="432525" cy="36699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298555</xdr:colOff>
      <xdr:row>36</xdr:row>
      <xdr:rowOff>161924</xdr:rowOff>
    </xdr:from>
    <xdr:to>
      <xdr:col>10</xdr:col>
      <xdr:colOff>245305</xdr:colOff>
      <xdr:row>37</xdr:row>
      <xdr:rowOff>180094</xdr:rowOff>
    </xdr:to>
    <xdr:sp macro="" textlink="">
      <xdr:nvSpPr>
        <xdr:cNvPr id="3" name="下矢印 2">
          <a:extLst>
            <a:ext uri="{FF2B5EF4-FFF2-40B4-BE49-F238E27FC236}">
              <a16:creationId xmlns:a16="http://schemas.microsoft.com/office/drawing/2014/main" xmlns="" id="{00000000-0008-0000-0400-000003000000}"/>
            </a:ext>
          </a:extLst>
        </xdr:cNvPr>
        <xdr:cNvSpPr/>
      </xdr:nvSpPr>
      <xdr:spPr>
        <a:xfrm>
          <a:off x="4718155" y="8524874"/>
          <a:ext cx="451575" cy="2372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157843</xdr:colOff>
      <xdr:row>34</xdr:row>
      <xdr:rowOff>65312</xdr:rowOff>
    </xdr:from>
    <xdr:to>
      <xdr:col>15</xdr:col>
      <xdr:colOff>304799</xdr:colOff>
      <xdr:row>36</xdr:row>
      <xdr:rowOff>133349</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2053318" y="7990112"/>
          <a:ext cx="5700031" cy="506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上記計算では実態と大きく乖離する場合（面積基準を下回る場合含む）</a:t>
          </a:r>
          <a:endParaRPr kumimoji="1" lang="en-US" altLang="ja-JP" sz="1100" b="1">
            <a:solidFill>
              <a:srgbClr val="FF0000"/>
            </a:solidFill>
          </a:endParaRPr>
        </a:p>
        <a:p>
          <a:pPr algn="ctr"/>
          <a:r>
            <a:rPr kumimoji="1" lang="en-US" altLang="ja-JP" sz="1100" b="1">
              <a:solidFill>
                <a:srgbClr val="FF0000"/>
              </a:solidFill>
            </a:rPr>
            <a:t>【</a:t>
          </a:r>
          <a:r>
            <a:rPr kumimoji="1" lang="ja-JP" altLang="en-US" sz="1100" b="1">
              <a:solidFill>
                <a:srgbClr val="FF0000"/>
              </a:solidFill>
            </a:rPr>
            <a:t>上記算出結果を使用する場合は以下入力不要</a:t>
          </a:r>
          <a:r>
            <a:rPr kumimoji="1" lang="en-US" altLang="ja-JP" sz="1100" b="1">
              <a:solidFill>
                <a:srgbClr val="FF0000"/>
              </a:solidFill>
            </a:rPr>
            <a:t>】</a:t>
          </a:r>
          <a:endParaRPr kumimoji="1" lang="ja-JP" altLang="en-US" sz="1100" b="1">
            <a:solidFill>
              <a:srgbClr val="FF0000"/>
            </a:solidFill>
          </a:endParaRPr>
        </a:p>
      </xdr:txBody>
    </xdr:sp>
    <xdr:clientData/>
  </xdr:twoCellAnchor>
  <xdr:twoCellAnchor>
    <xdr:from>
      <xdr:col>4</xdr:col>
      <xdr:colOff>504824</xdr:colOff>
      <xdr:row>4</xdr:row>
      <xdr:rowOff>114300</xdr:rowOff>
    </xdr:from>
    <xdr:to>
      <xdr:col>11</xdr:col>
      <xdr:colOff>238124</xdr:colOff>
      <xdr:row>8</xdr:row>
      <xdr:rowOff>38099</xdr:rowOff>
    </xdr:to>
    <xdr:sp macro="" textlink="">
      <xdr:nvSpPr>
        <xdr:cNvPr id="5" name="角丸四角形吹き出し 4">
          <a:extLst>
            <a:ext uri="{FF2B5EF4-FFF2-40B4-BE49-F238E27FC236}">
              <a16:creationId xmlns:a16="http://schemas.microsoft.com/office/drawing/2014/main" xmlns="" id="{00000000-0008-0000-0400-000005000000}"/>
            </a:ext>
          </a:extLst>
        </xdr:cNvPr>
        <xdr:cNvSpPr/>
      </xdr:nvSpPr>
      <xdr:spPr>
        <a:xfrm>
          <a:off x="2400299" y="1314450"/>
          <a:ext cx="3267075" cy="838199"/>
        </a:xfrm>
        <a:prstGeom prst="wedgeRoundRectCallout">
          <a:avLst>
            <a:gd name="adj1" fmla="val 64606"/>
            <a:gd name="adj2" fmla="val -26445"/>
            <a:gd name="adj3" fmla="val 16667"/>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lang="ja-JP" altLang="en-US" sz="1050" b="1" u="sng">
              <a:solidFill>
                <a:schemeClr val="dk1"/>
              </a:solidFill>
              <a:effectLst/>
              <a:latin typeface="+mj-ea"/>
              <a:ea typeface="+mj-ea"/>
              <a:cs typeface="+mn-cs"/>
            </a:rPr>
            <a:t>分園がある場合のみ</a:t>
          </a:r>
          <a:r>
            <a:rPr lang="ja-JP" altLang="en-US" sz="1050" b="1">
              <a:solidFill>
                <a:schemeClr val="dk1"/>
              </a:solidFill>
              <a:effectLst/>
              <a:latin typeface="+mj-ea"/>
              <a:ea typeface="+mj-ea"/>
              <a:cs typeface="+mn-cs"/>
            </a:rPr>
            <a:t>入力し提出してください。</a:t>
          </a:r>
          <a:endParaRPr lang="en-US" altLang="ja-JP" sz="1050" b="1">
            <a:solidFill>
              <a:schemeClr val="dk1"/>
            </a:solidFill>
            <a:effectLst/>
            <a:latin typeface="+mj-ea"/>
            <a:ea typeface="+mj-ea"/>
            <a:cs typeface="+mn-cs"/>
          </a:endParaRPr>
        </a:p>
        <a:p>
          <a:pPr algn="l"/>
          <a:r>
            <a:rPr lang="ja-JP" altLang="en-US" sz="1050" b="1">
              <a:solidFill>
                <a:schemeClr val="dk1"/>
              </a:solidFill>
              <a:effectLst/>
              <a:latin typeface="+mj-ea"/>
              <a:ea typeface="+mj-ea"/>
              <a:cs typeface="+mn-cs"/>
            </a:rPr>
            <a:t>入力方法は本園と同じです。</a:t>
          </a:r>
        </a:p>
      </xdr:txBody>
    </xdr:sp>
    <xdr:clientData/>
  </xdr:twoCellAnchor>
  <xdr:twoCellAnchor>
    <xdr:from>
      <xdr:col>7</xdr:col>
      <xdr:colOff>0</xdr:colOff>
      <xdr:row>1</xdr:row>
      <xdr:rowOff>0</xdr:rowOff>
    </xdr:from>
    <xdr:to>
      <xdr:col>9</xdr:col>
      <xdr:colOff>97631</xdr:colOff>
      <xdr:row>2</xdr:row>
      <xdr:rowOff>171450</xdr:rowOff>
    </xdr:to>
    <xdr:sp macro="" textlink="">
      <xdr:nvSpPr>
        <xdr:cNvPr id="6" name="テキスト ボックス 5">
          <a:extLst>
            <a:ext uri="{FF2B5EF4-FFF2-40B4-BE49-F238E27FC236}">
              <a16:creationId xmlns:a16="http://schemas.microsoft.com/office/drawing/2014/main" xmlns="" id="{00000000-0008-0000-0400-000006000000}"/>
            </a:ext>
          </a:extLst>
        </xdr:cNvPr>
        <xdr:cNvSpPr txBox="1"/>
      </xdr:nvSpPr>
      <xdr:spPr>
        <a:xfrm>
          <a:off x="3409950" y="514350"/>
          <a:ext cx="1107281" cy="400050"/>
        </a:xfrm>
        <a:prstGeom prst="rect">
          <a:avLst/>
        </a:prstGeom>
        <a:solidFill>
          <a:schemeClr val="accent1">
            <a:lumMod val="40000"/>
            <a:lumOff val="60000"/>
          </a:schemeClr>
        </a:solidFill>
        <a:ln w="412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latin typeface="BIZ UDゴシック" panose="020B0400000000000000" pitchFamily="49" charset="-128"/>
              <a:ea typeface="BIZ UDゴシック" panose="020B0400000000000000" pitchFamily="49" charset="-128"/>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466724</xdr:colOff>
      <xdr:row>3</xdr:row>
      <xdr:rowOff>190499</xdr:rowOff>
    </xdr:from>
    <xdr:to>
      <xdr:col>4</xdr:col>
      <xdr:colOff>133350</xdr:colOff>
      <xdr:row>7</xdr:row>
      <xdr:rowOff>152400</xdr:rowOff>
    </xdr:to>
    <xdr:sp macro="" textlink="">
      <xdr:nvSpPr>
        <xdr:cNvPr id="2" name="角丸四角形吹き出し 1">
          <a:extLst>
            <a:ext uri="{FF2B5EF4-FFF2-40B4-BE49-F238E27FC236}">
              <a16:creationId xmlns:a16="http://schemas.microsoft.com/office/drawing/2014/main" xmlns="" id="{00000000-0008-0000-0500-000002000000}"/>
            </a:ext>
          </a:extLst>
        </xdr:cNvPr>
        <xdr:cNvSpPr/>
      </xdr:nvSpPr>
      <xdr:spPr>
        <a:xfrm>
          <a:off x="914399" y="981074"/>
          <a:ext cx="2162176" cy="1181101"/>
        </a:xfrm>
        <a:prstGeom prst="wedgeRoundRectCallout">
          <a:avLst>
            <a:gd name="adj1" fmla="val 80401"/>
            <a:gd name="adj2" fmla="val 45530"/>
            <a:gd name="adj3" fmla="val 16667"/>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lang="ja-JP" altLang="en-US" sz="1050" b="1">
              <a:solidFill>
                <a:schemeClr val="dk1"/>
              </a:solidFill>
              <a:effectLst/>
              <a:latin typeface="+mj-ea"/>
              <a:ea typeface="+mj-ea"/>
              <a:cs typeface="+mn-cs"/>
            </a:rPr>
            <a:t>「利用定員数」には令和２年４月１日時点の 「利用定員」 を正確に記入してください。</a:t>
          </a:r>
        </a:p>
      </xdr:txBody>
    </xdr:sp>
    <xdr:clientData/>
  </xdr:twoCellAnchor>
  <xdr:twoCellAnchor>
    <xdr:from>
      <xdr:col>2</xdr:col>
      <xdr:colOff>485774</xdr:colOff>
      <xdr:row>22</xdr:row>
      <xdr:rowOff>38100</xdr:rowOff>
    </xdr:from>
    <xdr:to>
      <xdr:col>3</xdr:col>
      <xdr:colOff>1343024</xdr:colOff>
      <xdr:row>30</xdr:row>
      <xdr:rowOff>209550</xdr:rowOff>
    </xdr:to>
    <xdr:sp macro="" textlink="">
      <xdr:nvSpPr>
        <xdr:cNvPr id="3" name="角丸四角形吹き出し 2">
          <a:extLst>
            <a:ext uri="{FF2B5EF4-FFF2-40B4-BE49-F238E27FC236}">
              <a16:creationId xmlns:a16="http://schemas.microsoft.com/office/drawing/2014/main" xmlns="" id="{00000000-0008-0000-0500-000003000000}"/>
            </a:ext>
          </a:extLst>
        </xdr:cNvPr>
        <xdr:cNvSpPr/>
      </xdr:nvSpPr>
      <xdr:spPr>
        <a:xfrm>
          <a:off x="933449" y="6229350"/>
          <a:ext cx="1781175" cy="2152650"/>
        </a:xfrm>
        <a:prstGeom prst="wedgeRoundRectCallout">
          <a:avLst>
            <a:gd name="adj1" fmla="val 66240"/>
            <a:gd name="adj2" fmla="val -33097"/>
            <a:gd name="adj3" fmla="val 16667"/>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lang="ja-JP" altLang="en-US" sz="1050" b="1">
              <a:solidFill>
                <a:schemeClr val="dk1"/>
              </a:solidFill>
              <a:effectLst/>
              <a:latin typeface="+mj-ea"/>
              <a:ea typeface="+mj-ea"/>
              <a:cs typeface="+mn-cs"/>
            </a:rPr>
            <a:t>選択項目に、令和２年４月の加算状況を入力してください。加算を受ける場合は「あり」を選択します。</a:t>
          </a:r>
          <a:endParaRPr lang="en-US" altLang="ja-JP" sz="1050" b="1">
            <a:solidFill>
              <a:schemeClr val="dk1"/>
            </a:solidFill>
            <a:effectLst/>
            <a:latin typeface="+mj-ea"/>
            <a:ea typeface="+mj-ea"/>
            <a:cs typeface="+mn-cs"/>
          </a:endParaRPr>
        </a:p>
        <a:p>
          <a:pPr algn="l"/>
          <a:endParaRPr lang="en-US" altLang="ja-JP" sz="1050" b="1">
            <a:solidFill>
              <a:schemeClr val="dk1"/>
            </a:solidFill>
            <a:effectLst/>
            <a:latin typeface="+mj-ea"/>
            <a:ea typeface="+mj-ea"/>
            <a:cs typeface="+mn-cs"/>
          </a:endParaRPr>
        </a:p>
        <a:p>
          <a:pPr algn="l"/>
          <a:r>
            <a:rPr lang="ja-JP" altLang="en-US" sz="1050" b="1">
              <a:solidFill>
                <a:schemeClr val="dk1"/>
              </a:solidFill>
              <a:effectLst/>
              <a:latin typeface="+mj-ea"/>
              <a:ea typeface="+mj-ea"/>
              <a:cs typeface="+mn-cs"/>
            </a:rPr>
            <a:t>加算状況が不明な場合はお問い合わせください。</a:t>
          </a:r>
        </a:p>
      </xdr:txBody>
    </xdr:sp>
    <xdr:clientData/>
  </xdr:twoCellAnchor>
  <xdr:twoCellAnchor>
    <xdr:from>
      <xdr:col>4</xdr:col>
      <xdr:colOff>590550</xdr:colOff>
      <xdr:row>1</xdr:row>
      <xdr:rowOff>47625</xdr:rowOff>
    </xdr:from>
    <xdr:to>
      <xdr:col>7</xdr:col>
      <xdr:colOff>154781</xdr:colOff>
      <xdr:row>2</xdr:row>
      <xdr:rowOff>200025</xdr:rowOff>
    </xdr:to>
    <xdr:sp macro="" textlink="">
      <xdr:nvSpPr>
        <xdr:cNvPr id="4" name="テキスト ボックス 3">
          <a:extLst>
            <a:ext uri="{FF2B5EF4-FFF2-40B4-BE49-F238E27FC236}">
              <a16:creationId xmlns:a16="http://schemas.microsoft.com/office/drawing/2014/main" xmlns="" id="{00000000-0008-0000-0500-000004000000}"/>
            </a:ext>
          </a:extLst>
        </xdr:cNvPr>
        <xdr:cNvSpPr txBox="1"/>
      </xdr:nvSpPr>
      <xdr:spPr>
        <a:xfrm>
          <a:off x="3533775" y="342900"/>
          <a:ext cx="1107281" cy="400050"/>
        </a:xfrm>
        <a:prstGeom prst="rect">
          <a:avLst/>
        </a:prstGeom>
        <a:solidFill>
          <a:schemeClr val="accent1">
            <a:lumMod val="40000"/>
            <a:lumOff val="60000"/>
          </a:schemeClr>
        </a:solidFill>
        <a:ln w="412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latin typeface="BIZ UDゴシック" panose="020B0400000000000000" pitchFamily="49" charset="-128"/>
              <a:ea typeface="BIZ UDゴシック" panose="020B0400000000000000" pitchFamily="49" charset="-128"/>
            </a:rPr>
            <a:t>記載例</a:t>
          </a:r>
        </a:p>
      </xdr:txBody>
    </xdr:sp>
    <xdr:clientData/>
  </xdr:twoCellAnchor>
  <xdr:twoCellAnchor>
    <xdr:from>
      <xdr:col>2</xdr:col>
      <xdr:colOff>342900</xdr:colOff>
      <xdr:row>8</xdr:row>
      <xdr:rowOff>219075</xdr:rowOff>
    </xdr:from>
    <xdr:to>
      <xdr:col>4</xdr:col>
      <xdr:colOff>200026</xdr:colOff>
      <xdr:row>13</xdr:row>
      <xdr:rowOff>485775</xdr:rowOff>
    </xdr:to>
    <xdr:sp macro="" textlink="">
      <xdr:nvSpPr>
        <xdr:cNvPr id="5" name="角丸四角形吹き出し 4">
          <a:extLst>
            <a:ext uri="{FF2B5EF4-FFF2-40B4-BE49-F238E27FC236}">
              <a16:creationId xmlns:a16="http://schemas.microsoft.com/office/drawing/2014/main" xmlns="" id="{00000000-0008-0000-0500-000005000000}"/>
            </a:ext>
          </a:extLst>
        </xdr:cNvPr>
        <xdr:cNvSpPr/>
      </xdr:nvSpPr>
      <xdr:spPr>
        <a:xfrm>
          <a:off x="790575" y="2476500"/>
          <a:ext cx="2352676" cy="1504950"/>
        </a:xfrm>
        <a:prstGeom prst="wedgeRoundRectCallout">
          <a:avLst>
            <a:gd name="adj1" fmla="val 79187"/>
            <a:gd name="adj2" fmla="val -23643"/>
            <a:gd name="adj3" fmla="val 16667"/>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lang="ja-JP" altLang="en-US" sz="1050" b="1">
              <a:solidFill>
                <a:schemeClr val="dk1"/>
              </a:solidFill>
              <a:effectLst/>
              <a:latin typeface="+mj-ea"/>
              <a:ea typeface="+mj-ea"/>
              <a:cs typeface="+mn-cs"/>
            </a:rPr>
            <a:t>児童数計算表で計算した（２）の平均児童数が飛んできていることを確認してください。</a:t>
          </a:r>
          <a:endParaRPr lang="en-US" altLang="ja-JP" sz="1050" b="1">
            <a:solidFill>
              <a:schemeClr val="dk1"/>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50" b="1">
              <a:solidFill>
                <a:schemeClr val="dk1"/>
              </a:solidFill>
              <a:effectLst/>
              <a:latin typeface="+mj-ea"/>
              <a:ea typeface="+mj-ea"/>
              <a:cs typeface="+mn-cs"/>
            </a:rPr>
            <a:t>ただし、（３）を入力した場合は（３）</a:t>
          </a:r>
          <a:r>
            <a:rPr lang="ja-JP" altLang="ja-JP" sz="1100" b="1">
              <a:solidFill>
                <a:schemeClr val="dk1"/>
              </a:solidFill>
              <a:effectLst/>
              <a:latin typeface="+mn-lt"/>
              <a:ea typeface="+mn-ea"/>
              <a:cs typeface="+mn-cs"/>
            </a:rPr>
            <a:t>の平均児童数が飛んできていることを確認してください。</a:t>
          </a:r>
          <a:endParaRPr lang="ja-JP" altLang="ja-JP" sz="105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190500</xdr:colOff>
      <xdr:row>11</xdr:row>
      <xdr:rowOff>238125</xdr:rowOff>
    </xdr:from>
    <xdr:to>
      <xdr:col>32</xdr:col>
      <xdr:colOff>152400</xdr:colOff>
      <xdr:row>11</xdr:row>
      <xdr:rowOff>419100</xdr:rowOff>
    </xdr:to>
    <xdr:sp macro="" textlink="">
      <xdr:nvSpPr>
        <xdr:cNvPr id="2" name="円/楕円 1">
          <a:extLst>
            <a:ext uri="{FF2B5EF4-FFF2-40B4-BE49-F238E27FC236}">
              <a16:creationId xmlns:a16="http://schemas.microsoft.com/office/drawing/2014/main" xmlns="" id="{00000000-0008-0000-0600-000002000000}"/>
            </a:ext>
          </a:extLst>
        </xdr:cNvPr>
        <xdr:cNvSpPr/>
      </xdr:nvSpPr>
      <xdr:spPr>
        <a:xfrm>
          <a:off x="7143750" y="2619375"/>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twoCellAnchor>
    <xdr:from>
      <xdr:col>31</xdr:col>
      <xdr:colOff>190500</xdr:colOff>
      <xdr:row>87</xdr:row>
      <xdr:rowOff>28575</xdr:rowOff>
    </xdr:from>
    <xdr:to>
      <xdr:col>32</xdr:col>
      <xdr:colOff>152400</xdr:colOff>
      <xdr:row>87</xdr:row>
      <xdr:rowOff>209550</xdr:rowOff>
    </xdr:to>
    <xdr:sp macro="" textlink="">
      <xdr:nvSpPr>
        <xdr:cNvPr id="3" name="円/楕円 2">
          <a:extLst>
            <a:ext uri="{FF2B5EF4-FFF2-40B4-BE49-F238E27FC236}">
              <a16:creationId xmlns:a16="http://schemas.microsoft.com/office/drawing/2014/main" xmlns="" id="{00000000-0008-0000-0600-000003000000}"/>
            </a:ext>
          </a:extLst>
        </xdr:cNvPr>
        <xdr:cNvSpPr/>
      </xdr:nvSpPr>
      <xdr:spPr>
        <a:xfrm>
          <a:off x="7010400" y="11172825"/>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twoCellAnchor>
    <xdr:from>
      <xdr:col>24</xdr:col>
      <xdr:colOff>58882</xdr:colOff>
      <xdr:row>86</xdr:row>
      <xdr:rowOff>1732</xdr:rowOff>
    </xdr:from>
    <xdr:to>
      <xdr:col>32</xdr:col>
      <xdr:colOff>77066</xdr:colOff>
      <xdr:row>87</xdr:row>
      <xdr:rowOff>208114</xdr:rowOff>
    </xdr:to>
    <xdr:sp macro="" textlink="">
      <xdr:nvSpPr>
        <xdr:cNvPr id="4" name="角丸四角形 3">
          <a:extLst>
            <a:ext uri="{FF2B5EF4-FFF2-40B4-BE49-F238E27FC236}">
              <a16:creationId xmlns:a16="http://schemas.microsoft.com/office/drawing/2014/main" xmlns="" id="{00000000-0008-0000-0600-000004000000}"/>
            </a:ext>
          </a:extLst>
        </xdr:cNvPr>
        <xdr:cNvSpPr/>
      </xdr:nvSpPr>
      <xdr:spPr>
        <a:xfrm>
          <a:off x="5411932" y="11250757"/>
          <a:ext cx="1846984" cy="463557"/>
        </a:xfrm>
        <a:prstGeom prst="roundRect">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050" b="1">
              <a:latin typeface="+mn-ea"/>
              <a:ea typeface="+mn-ea"/>
            </a:rPr>
            <a:t>記載不要です。</a:t>
          </a:r>
          <a:endParaRPr kumimoji="1" lang="en-US" altLang="ja-JP" sz="1050" b="1">
            <a:latin typeface="+mn-ea"/>
            <a:ea typeface="+mn-ea"/>
          </a:endParaRPr>
        </a:p>
      </xdr:txBody>
    </xdr:sp>
    <xdr:clientData/>
  </xdr:twoCellAnchor>
  <xdr:twoCellAnchor>
    <xdr:from>
      <xdr:col>2</xdr:col>
      <xdr:colOff>0</xdr:colOff>
      <xdr:row>6</xdr:row>
      <xdr:rowOff>104774</xdr:rowOff>
    </xdr:from>
    <xdr:to>
      <xdr:col>11</xdr:col>
      <xdr:colOff>104776</xdr:colOff>
      <xdr:row>13</xdr:row>
      <xdr:rowOff>38099</xdr:rowOff>
    </xdr:to>
    <xdr:sp macro="" textlink="">
      <xdr:nvSpPr>
        <xdr:cNvPr id="5" name="角丸四角形吹き出し 4">
          <a:extLst>
            <a:ext uri="{FF2B5EF4-FFF2-40B4-BE49-F238E27FC236}">
              <a16:creationId xmlns:a16="http://schemas.microsoft.com/office/drawing/2014/main" xmlns="" id="{00000000-0008-0000-0600-000005000000}"/>
            </a:ext>
          </a:extLst>
        </xdr:cNvPr>
        <xdr:cNvSpPr/>
      </xdr:nvSpPr>
      <xdr:spPr>
        <a:xfrm>
          <a:off x="323850" y="1390649"/>
          <a:ext cx="2162176" cy="1838325"/>
        </a:xfrm>
        <a:prstGeom prst="wedgeRoundRectCallout">
          <a:avLst>
            <a:gd name="adj1" fmla="val 72912"/>
            <a:gd name="adj2" fmla="val -9348"/>
            <a:gd name="adj3" fmla="val 16667"/>
          </a:avLst>
        </a:prstGeom>
        <a:solidFill>
          <a:schemeClr val="accent1">
            <a:lumMod val="40000"/>
            <a:lumOff val="60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lang="ja-JP" altLang="en-US" sz="1050" b="1">
              <a:solidFill>
                <a:schemeClr val="dk1"/>
              </a:solidFill>
              <a:effectLst/>
              <a:latin typeface="+mj-ea"/>
              <a:ea typeface="+mj-ea"/>
              <a:cs typeface="+mn-cs"/>
            </a:rPr>
            <a:t>このシートは殆どシート「</a:t>
          </a:r>
          <a:r>
            <a:rPr lang="en-US" altLang="ja-JP" sz="1050" b="1">
              <a:solidFill>
                <a:schemeClr val="dk1"/>
              </a:solidFill>
              <a:effectLst/>
              <a:latin typeface="+mj-ea"/>
              <a:ea typeface="+mj-ea"/>
              <a:cs typeface="+mn-cs"/>
            </a:rPr>
            <a:t>Ⅱ</a:t>
          </a:r>
          <a:r>
            <a:rPr lang="ja-JP" altLang="en-US" sz="1050" b="1">
              <a:solidFill>
                <a:schemeClr val="dk1"/>
              </a:solidFill>
              <a:effectLst/>
              <a:latin typeface="+mj-ea"/>
              <a:ea typeface="+mj-ea"/>
              <a:cs typeface="+mn-cs"/>
            </a:rPr>
            <a:t>職員数計算表」の入力内容を飛ばしています。相違ないか確認してください。</a:t>
          </a:r>
          <a:endParaRPr lang="en-US" altLang="ja-JP" sz="1050" b="1">
            <a:solidFill>
              <a:schemeClr val="dk1"/>
            </a:solidFill>
            <a:effectLst/>
            <a:latin typeface="+mj-ea"/>
            <a:ea typeface="+mj-ea"/>
            <a:cs typeface="+mn-cs"/>
          </a:endParaRPr>
        </a:p>
        <a:p>
          <a:pPr algn="l"/>
          <a:endParaRPr lang="en-US" altLang="ja-JP" sz="1050" b="1">
            <a:solidFill>
              <a:schemeClr val="dk1"/>
            </a:solidFill>
            <a:effectLst/>
            <a:latin typeface="+mj-ea"/>
            <a:ea typeface="+mj-ea"/>
            <a:cs typeface="+mn-cs"/>
          </a:endParaRPr>
        </a:p>
        <a:p>
          <a:pPr algn="l"/>
          <a:r>
            <a:rPr lang="ja-JP" altLang="en-US" sz="1050" b="1">
              <a:solidFill>
                <a:schemeClr val="dk1"/>
              </a:solidFill>
              <a:effectLst/>
              <a:latin typeface="+mj-ea"/>
              <a:ea typeface="+mj-ea"/>
              <a:cs typeface="+mn-cs"/>
            </a:rPr>
            <a:t>日付と「加算の要件について」は入力が必要です。</a:t>
          </a:r>
        </a:p>
      </xdr:txBody>
    </xdr:sp>
    <xdr:clientData/>
  </xdr:twoCellAnchor>
  <xdr:twoCellAnchor>
    <xdr:from>
      <xdr:col>14</xdr:col>
      <xdr:colOff>0</xdr:colOff>
      <xdr:row>3</xdr:row>
      <xdr:rowOff>38100</xdr:rowOff>
    </xdr:from>
    <xdr:to>
      <xdr:col>18</xdr:col>
      <xdr:colOff>192881</xdr:colOff>
      <xdr:row>4</xdr:row>
      <xdr:rowOff>209550</xdr:rowOff>
    </xdr:to>
    <xdr:sp macro="" textlink="">
      <xdr:nvSpPr>
        <xdr:cNvPr id="6" name="テキスト ボックス 5">
          <a:extLst>
            <a:ext uri="{FF2B5EF4-FFF2-40B4-BE49-F238E27FC236}">
              <a16:creationId xmlns:a16="http://schemas.microsoft.com/office/drawing/2014/main" xmlns="" id="{00000000-0008-0000-0600-000006000000}"/>
            </a:ext>
          </a:extLst>
        </xdr:cNvPr>
        <xdr:cNvSpPr txBox="1"/>
      </xdr:nvSpPr>
      <xdr:spPr>
        <a:xfrm>
          <a:off x="3067050" y="657225"/>
          <a:ext cx="1107281" cy="400050"/>
        </a:xfrm>
        <a:prstGeom prst="rect">
          <a:avLst/>
        </a:prstGeom>
        <a:solidFill>
          <a:schemeClr val="accent1">
            <a:lumMod val="40000"/>
            <a:lumOff val="60000"/>
          </a:schemeClr>
        </a:solidFill>
        <a:ln w="412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latin typeface="BIZ UDゴシック" panose="020B0400000000000000" pitchFamily="49" charset="-128"/>
              <a:ea typeface="BIZ UDゴシック" panose="020B0400000000000000" pitchFamily="49" charset="-128"/>
            </a:rPr>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33</xdr:col>
      <xdr:colOff>19050</xdr:colOff>
      <xdr:row>48</xdr:row>
      <xdr:rowOff>298076</xdr:rowOff>
    </xdr:from>
    <xdr:to>
      <xdr:col>33</xdr:col>
      <xdr:colOff>198344</xdr:colOff>
      <xdr:row>49</xdr:row>
      <xdr:rowOff>95250</xdr:rowOff>
    </xdr:to>
    <xdr:sp macro="" textlink="">
      <xdr:nvSpPr>
        <xdr:cNvPr id="2" name="円/楕円 1">
          <a:extLst>
            <a:ext uri="{FF2B5EF4-FFF2-40B4-BE49-F238E27FC236}">
              <a16:creationId xmlns:a16="http://schemas.microsoft.com/office/drawing/2014/main" xmlns="" id="{00000000-0008-0000-0700-000002000000}"/>
            </a:ext>
          </a:extLst>
        </xdr:cNvPr>
        <xdr:cNvSpPr/>
      </xdr:nvSpPr>
      <xdr:spPr>
        <a:xfrm>
          <a:off x="22650450" y="8403851"/>
          <a:ext cx="179294" cy="924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0</xdr:colOff>
      <xdr:row>53</xdr:row>
      <xdr:rowOff>19050</xdr:rowOff>
    </xdr:from>
    <xdr:to>
      <xdr:col>32</xdr:col>
      <xdr:colOff>190500</xdr:colOff>
      <xdr:row>53</xdr:row>
      <xdr:rowOff>200025</xdr:rowOff>
    </xdr:to>
    <xdr:sp macro="" textlink="">
      <xdr:nvSpPr>
        <xdr:cNvPr id="2" name="円/楕円 1">
          <a:extLst>
            <a:ext uri="{FF2B5EF4-FFF2-40B4-BE49-F238E27FC236}">
              <a16:creationId xmlns:a16="http://schemas.microsoft.com/office/drawing/2014/main" xmlns="" id="{00000000-0008-0000-0A00-000002000000}"/>
            </a:ext>
          </a:extLst>
        </xdr:cNvPr>
        <xdr:cNvSpPr/>
      </xdr:nvSpPr>
      <xdr:spPr>
        <a:xfrm>
          <a:off x="21945600" y="9105900"/>
          <a:ext cx="190500" cy="1524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32</xdr:col>
      <xdr:colOff>302559</xdr:colOff>
      <xdr:row>50</xdr:row>
      <xdr:rowOff>0</xdr:rowOff>
    </xdr:from>
    <xdr:ext cx="184731" cy="264560"/>
    <xdr:sp macro="" textlink="">
      <xdr:nvSpPr>
        <xdr:cNvPr id="2" name="テキスト ボックス 1">
          <a:extLst>
            <a:ext uri="{FF2B5EF4-FFF2-40B4-BE49-F238E27FC236}">
              <a16:creationId xmlns:a16="http://schemas.microsoft.com/office/drawing/2014/main" xmlns="" id="{00000000-0008-0000-0B00-000002000000}"/>
            </a:ext>
          </a:extLst>
        </xdr:cNvPr>
        <xdr:cNvSpPr txBox="1"/>
      </xdr:nvSpPr>
      <xdr:spPr>
        <a:xfrm>
          <a:off x="22248159"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302559</xdr:colOff>
      <xdr:row>50</xdr:row>
      <xdr:rowOff>0</xdr:rowOff>
    </xdr:from>
    <xdr:ext cx="184731" cy="264560"/>
    <xdr:sp macro="" textlink="">
      <xdr:nvSpPr>
        <xdr:cNvPr id="3" name="テキスト ボックス 2">
          <a:extLst>
            <a:ext uri="{FF2B5EF4-FFF2-40B4-BE49-F238E27FC236}">
              <a16:creationId xmlns:a16="http://schemas.microsoft.com/office/drawing/2014/main" xmlns="" id="{00000000-0008-0000-0B00-000003000000}"/>
            </a:ext>
          </a:extLst>
        </xdr:cNvPr>
        <xdr:cNvSpPr txBox="1"/>
      </xdr:nvSpPr>
      <xdr:spPr>
        <a:xfrm>
          <a:off x="22248159"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20.bin"/><Relationship Id="rId6" Type="http://schemas.openxmlformats.org/officeDocument/2006/relationships/comments" Target="../comments6.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93"/>
  <sheetViews>
    <sheetView view="pageBreakPreview" zoomScaleNormal="100" zoomScaleSheetLayoutView="100" workbookViewId="0">
      <selection activeCell="Q10" sqref="Q10:T10"/>
    </sheetView>
  </sheetViews>
  <sheetFormatPr defaultColWidth="9" defaultRowHeight="18" customHeight="1"/>
  <cols>
    <col min="1" max="1" width="2" style="1" customWidth="1"/>
    <col min="2" max="2" width="2.5" style="1" customWidth="1"/>
    <col min="3" max="22" width="3" style="1" customWidth="1"/>
    <col min="23" max="23" width="4" style="1" customWidth="1"/>
    <col min="24" max="24" width="3" style="1" customWidth="1"/>
    <col min="25" max="25" width="4" style="1" customWidth="1"/>
    <col min="26" max="34" width="3" style="1" customWidth="1"/>
    <col min="35" max="35" width="3.375" style="1" customWidth="1"/>
    <col min="36" max="37" width="3.375" style="1" hidden="1" customWidth="1"/>
    <col min="38" max="52" width="3.375" style="1" customWidth="1"/>
    <col min="53" max="16384" width="9" style="1"/>
  </cols>
  <sheetData>
    <row r="1" spans="2:40" ht="18" customHeight="1">
      <c r="B1" s="100" t="s">
        <v>492</v>
      </c>
    </row>
    <row r="2" spans="2:40" s="94" customFormat="1" ht="18" customHeight="1">
      <c r="B2" s="1370" t="s">
        <v>519</v>
      </c>
      <c r="C2" s="1370"/>
      <c r="D2" s="1370"/>
      <c r="E2" s="1370"/>
      <c r="F2" s="1370"/>
      <c r="G2" s="1370"/>
      <c r="H2" s="1370"/>
      <c r="I2" s="1370"/>
      <c r="J2" s="1370"/>
      <c r="K2" s="1370"/>
      <c r="L2" s="1370"/>
      <c r="M2" s="1370"/>
      <c r="N2" s="1370"/>
      <c r="O2" s="1370"/>
      <c r="P2" s="1370"/>
      <c r="Q2" s="1370"/>
      <c r="R2" s="1370"/>
      <c r="S2" s="1370"/>
      <c r="T2" s="1370"/>
      <c r="U2" s="1370"/>
      <c r="V2" s="1370"/>
      <c r="W2" s="1370"/>
      <c r="X2" s="1370"/>
      <c r="Y2" s="1370"/>
      <c r="Z2" s="1370"/>
      <c r="AA2" s="1370"/>
      <c r="AB2" s="1370"/>
      <c r="AC2" s="1370"/>
      <c r="AD2" s="1370"/>
      <c r="AE2" s="1370"/>
      <c r="AF2" s="1370"/>
      <c r="AG2" s="1370"/>
    </row>
    <row r="3" spans="2:40" s="94" customFormat="1" ht="9.75" customHeight="1">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row>
    <row r="4" spans="2:40" s="94" customFormat="1" ht="18" customHeight="1">
      <c r="D4" s="326"/>
      <c r="E4" s="326"/>
      <c r="F4" s="326"/>
      <c r="G4" s="326"/>
      <c r="H4" s="326"/>
      <c r="I4" s="326"/>
      <c r="J4" s="326"/>
      <c r="K4" s="326"/>
      <c r="L4" s="326"/>
      <c r="M4" s="326"/>
      <c r="N4" s="326"/>
      <c r="O4" s="326"/>
      <c r="AJ4" s="94" t="s">
        <v>0</v>
      </c>
    </row>
    <row r="5" spans="2:40" s="94" customFormat="1" ht="17.25" customHeight="1">
      <c r="F5" s="1371" t="s">
        <v>507</v>
      </c>
      <c r="G5" s="1371"/>
      <c r="H5" s="1371"/>
      <c r="I5" s="1371"/>
      <c r="J5" s="1371"/>
      <c r="K5" s="1371"/>
      <c r="L5" s="1371"/>
      <c r="M5" s="326"/>
      <c r="N5" s="326"/>
      <c r="O5" s="326"/>
      <c r="AJ5" s="94" t="s">
        <v>369</v>
      </c>
    </row>
    <row r="6" spans="2:40" ht="17.25" customHeight="1" thickBot="1">
      <c r="F6" s="9"/>
      <c r="G6" s="9"/>
      <c r="H6" s="9"/>
      <c r="I6" s="9"/>
      <c r="J6" s="9"/>
      <c r="K6" s="9"/>
      <c r="L6" s="9"/>
      <c r="M6" s="9"/>
      <c r="N6" s="9"/>
      <c r="O6" s="9"/>
      <c r="P6" s="10"/>
      <c r="U6" s="1372">
        <v>44162</v>
      </c>
      <c r="V6" s="1372"/>
      <c r="W6" s="1372"/>
      <c r="X6" s="1372"/>
      <c r="Y6" s="1372"/>
      <c r="Z6" s="1372"/>
      <c r="AA6" s="1372"/>
      <c r="AB6" s="1372"/>
      <c r="AC6" s="1372"/>
      <c r="AD6" s="1372"/>
      <c r="AE6" s="1372"/>
      <c r="AF6" s="1372"/>
      <c r="AG6" s="1372"/>
      <c r="AJ6" s="1" t="s">
        <v>370</v>
      </c>
    </row>
    <row r="7" spans="2:40" ht="17.25" customHeight="1">
      <c r="F7" s="9"/>
      <c r="G7" s="9"/>
      <c r="N7" s="9"/>
      <c r="O7" s="1373" t="s">
        <v>5</v>
      </c>
      <c r="P7" s="1374"/>
      <c r="Q7" s="1374"/>
      <c r="R7" s="1374"/>
      <c r="S7" s="1374"/>
      <c r="T7" s="1374"/>
      <c r="U7" s="1375" t="s">
        <v>508</v>
      </c>
      <c r="V7" s="1376"/>
      <c r="W7" s="1376"/>
      <c r="X7" s="1376"/>
      <c r="Y7" s="1376"/>
      <c r="Z7" s="1376"/>
      <c r="AA7" s="1376"/>
      <c r="AB7" s="1376"/>
      <c r="AC7" s="1376"/>
      <c r="AD7" s="1376"/>
      <c r="AE7" s="1376"/>
      <c r="AF7" s="1376"/>
      <c r="AG7" s="1377"/>
      <c r="AJ7" s="1" t="s">
        <v>371</v>
      </c>
    </row>
    <row r="8" spans="2:40" ht="17.25" customHeight="1">
      <c r="N8" s="9"/>
      <c r="O8" s="1360" t="s">
        <v>8</v>
      </c>
      <c r="P8" s="1361"/>
      <c r="Q8" s="1361"/>
      <c r="R8" s="1361"/>
      <c r="S8" s="1361"/>
      <c r="T8" s="1361"/>
      <c r="U8" s="1362" t="s">
        <v>516</v>
      </c>
      <c r="V8" s="1363"/>
      <c r="W8" s="1363"/>
      <c r="X8" s="1363"/>
      <c r="Y8" s="1363"/>
      <c r="Z8" s="1363"/>
      <c r="AA8" s="1363"/>
      <c r="AB8" s="1363"/>
      <c r="AC8" s="1363"/>
      <c r="AD8" s="1363"/>
      <c r="AE8" s="1363"/>
      <c r="AF8" s="1363"/>
      <c r="AG8" s="1364"/>
      <c r="AJ8" s="1" t="s">
        <v>372</v>
      </c>
    </row>
    <row r="9" spans="2:40" ht="17.25" customHeight="1">
      <c r="N9" s="9"/>
      <c r="O9" s="1360" t="s">
        <v>49</v>
      </c>
      <c r="P9" s="1361"/>
      <c r="Q9" s="1361"/>
      <c r="R9" s="1361"/>
      <c r="S9" s="1361"/>
      <c r="T9" s="1361"/>
      <c r="U9" s="1362" t="s">
        <v>517</v>
      </c>
      <c r="V9" s="1363"/>
      <c r="W9" s="1363"/>
      <c r="X9" s="1363"/>
      <c r="Y9" s="1363"/>
      <c r="Z9" s="1363"/>
      <c r="AA9" s="1363"/>
      <c r="AB9" s="1363"/>
      <c r="AC9" s="1363"/>
      <c r="AD9" s="1363"/>
      <c r="AE9" s="1363"/>
      <c r="AF9" s="1363"/>
      <c r="AG9" s="1364"/>
      <c r="AJ9" s="1" t="s">
        <v>373</v>
      </c>
    </row>
    <row r="10" spans="2:40" ht="17.25" customHeight="1">
      <c r="N10" s="9"/>
      <c r="O10" s="1360" t="s">
        <v>43</v>
      </c>
      <c r="P10" s="1361"/>
      <c r="Q10" s="1361"/>
      <c r="R10" s="1361"/>
      <c r="S10" s="1361"/>
      <c r="T10" s="1361"/>
      <c r="U10" s="5"/>
      <c r="V10" s="4"/>
      <c r="W10" s="5"/>
      <c r="X10" s="3"/>
      <c r="Y10" s="4"/>
      <c r="Z10" s="5"/>
      <c r="AA10" s="4"/>
      <c r="AB10" s="5"/>
      <c r="AC10" s="3"/>
      <c r="AD10" s="3"/>
      <c r="AE10" s="3"/>
      <c r="AF10" s="4"/>
      <c r="AG10" s="6"/>
      <c r="AJ10" s="1" t="s">
        <v>374</v>
      </c>
    </row>
    <row r="11" spans="2:40" ht="60.75" customHeight="1" thickBot="1">
      <c r="B11" s="10"/>
      <c r="C11" s="10"/>
      <c r="D11" s="10"/>
      <c r="E11" s="10"/>
      <c r="F11" s="10"/>
      <c r="G11" s="10"/>
      <c r="N11" s="10"/>
      <c r="O11" s="1365" t="s">
        <v>9</v>
      </c>
      <c r="P11" s="1366"/>
      <c r="Q11" s="1366"/>
      <c r="R11" s="1366"/>
      <c r="S11" s="1366"/>
      <c r="T11" s="1366"/>
      <c r="U11" s="1367" t="s">
        <v>518</v>
      </c>
      <c r="V11" s="1368"/>
      <c r="W11" s="1368"/>
      <c r="X11" s="1368"/>
      <c r="Y11" s="1368"/>
      <c r="Z11" s="1368"/>
      <c r="AA11" s="1368"/>
      <c r="AB11" s="1368"/>
      <c r="AC11" s="1368"/>
      <c r="AD11" s="1368"/>
      <c r="AE11" s="1368"/>
      <c r="AF11" s="1368"/>
      <c r="AG11" s="1369"/>
      <c r="AJ11" s="1" t="s">
        <v>375</v>
      </c>
    </row>
    <row r="12" spans="2:40" ht="9.75" customHeight="1">
      <c r="B12" s="10"/>
      <c r="C12" s="10"/>
      <c r="D12" s="10"/>
      <c r="E12" s="10"/>
      <c r="F12" s="10"/>
      <c r="G12" s="10"/>
      <c r="H12" s="10"/>
      <c r="I12" s="10"/>
      <c r="J12" s="10"/>
      <c r="K12" s="10"/>
      <c r="L12" s="10"/>
      <c r="M12" s="10"/>
      <c r="N12" s="10"/>
      <c r="O12" s="10"/>
      <c r="Q12" s="516"/>
      <c r="R12" s="516"/>
      <c r="S12" s="516"/>
      <c r="T12" s="516"/>
      <c r="U12" s="261"/>
      <c r="V12" s="516"/>
      <c r="W12" s="516"/>
      <c r="X12" s="516"/>
      <c r="Y12" s="516"/>
      <c r="Z12" s="13"/>
      <c r="AA12" s="13"/>
      <c r="AB12" s="13"/>
      <c r="AC12" s="13"/>
      <c r="AD12" s="13"/>
      <c r="AE12" s="13"/>
      <c r="AF12" s="13"/>
      <c r="AG12" s="13"/>
      <c r="AJ12" s="1" t="s">
        <v>376</v>
      </c>
    </row>
    <row r="13" spans="2:40" ht="9.75" customHeight="1">
      <c r="B13" s="10"/>
      <c r="C13" s="10"/>
      <c r="D13" s="10"/>
      <c r="E13" s="10"/>
      <c r="F13" s="10"/>
      <c r="G13" s="10"/>
      <c r="H13" s="10"/>
      <c r="I13" s="10"/>
      <c r="J13" s="10"/>
      <c r="K13" s="10"/>
      <c r="L13" s="10"/>
      <c r="M13" s="10"/>
      <c r="N13" s="10"/>
      <c r="O13" s="10"/>
      <c r="Q13" s="516"/>
      <c r="R13" s="516"/>
      <c r="S13" s="516"/>
      <c r="T13" s="516"/>
      <c r="U13" s="516"/>
      <c r="V13" s="516"/>
      <c r="W13" s="516"/>
      <c r="X13" s="516"/>
      <c r="Y13" s="516"/>
      <c r="Z13" s="13"/>
      <c r="AA13" s="13"/>
      <c r="AB13" s="13"/>
      <c r="AC13" s="13"/>
      <c r="AD13" s="13"/>
      <c r="AE13" s="13"/>
      <c r="AF13" s="13"/>
      <c r="AG13" s="13"/>
    </row>
    <row r="14" spans="2:40" ht="18.75" customHeight="1" thickBot="1">
      <c r="B14" s="262" t="s">
        <v>192</v>
      </c>
      <c r="D14" s="78"/>
      <c r="E14" s="78"/>
      <c r="F14" s="78"/>
      <c r="G14" s="78"/>
      <c r="H14" s="78"/>
      <c r="I14" s="78"/>
      <c r="J14" s="78"/>
      <c r="K14" s="263"/>
      <c r="L14" s="263"/>
      <c r="M14" s="263"/>
      <c r="N14" s="263"/>
      <c r="O14" s="263"/>
      <c r="P14" s="263"/>
      <c r="Q14" s="263"/>
      <c r="R14" s="263"/>
      <c r="S14" s="263"/>
      <c r="T14" s="263"/>
      <c r="U14" s="263"/>
      <c r="V14" s="78"/>
      <c r="W14" s="78"/>
      <c r="X14" s="78"/>
      <c r="Y14" s="78"/>
      <c r="Z14" s="78"/>
      <c r="AA14" s="78"/>
      <c r="AB14" s="78"/>
      <c r="AC14" s="78"/>
      <c r="AD14" s="78"/>
      <c r="AE14" s="78"/>
      <c r="AF14" s="78"/>
      <c r="AG14" s="78"/>
      <c r="AH14" s="78"/>
      <c r="AI14" s="78"/>
      <c r="AJ14" s="78"/>
      <c r="AK14" s="78"/>
      <c r="AL14" s="78"/>
      <c r="AM14" s="78"/>
      <c r="AN14" s="78"/>
    </row>
    <row r="15" spans="2:40" ht="10.5" customHeight="1" thickTop="1">
      <c r="B15" s="78"/>
      <c r="C15" s="1378" t="s">
        <v>182</v>
      </c>
      <c r="D15" s="1379"/>
      <c r="E15" s="1379"/>
      <c r="F15" s="1379"/>
      <c r="G15" s="1379"/>
      <c r="H15" s="1379"/>
      <c r="I15" s="1379"/>
      <c r="J15" s="1379"/>
      <c r="K15" s="1379"/>
      <c r="L15" s="1380"/>
      <c r="M15" s="1384" t="s">
        <v>276</v>
      </c>
      <c r="N15" s="1385"/>
      <c r="O15" s="1385"/>
      <c r="P15" s="1385"/>
      <c r="Q15" s="1385"/>
      <c r="R15" s="1385"/>
      <c r="S15" s="1385"/>
      <c r="T15" s="1385"/>
      <c r="U15" s="1385"/>
      <c r="V15" s="1385"/>
      <c r="W15" s="264"/>
      <c r="X15" s="520"/>
      <c r="Y15" s="520"/>
      <c r="Z15" s="265"/>
      <c r="AA15" s="1388" t="s">
        <v>177</v>
      </c>
      <c r="AB15" s="1389"/>
      <c r="AC15" s="1389"/>
      <c r="AD15" s="1389"/>
      <c r="AE15" s="1389"/>
      <c r="AF15" s="1389"/>
      <c r="AG15" s="1390"/>
      <c r="AH15" s="78"/>
    </row>
    <row r="16" spans="2:40" ht="34.5" customHeight="1">
      <c r="B16" s="78"/>
      <c r="C16" s="1381"/>
      <c r="D16" s="1382"/>
      <c r="E16" s="1382"/>
      <c r="F16" s="1382"/>
      <c r="G16" s="1382"/>
      <c r="H16" s="1382"/>
      <c r="I16" s="1382"/>
      <c r="J16" s="1382"/>
      <c r="K16" s="1382"/>
      <c r="L16" s="1383"/>
      <c r="M16" s="1386"/>
      <c r="N16" s="1387"/>
      <c r="O16" s="1387"/>
      <c r="P16" s="1387"/>
      <c r="Q16" s="1387"/>
      <c r="R16" s="1387"/>
      <c r="S16" s="1387"/>
      <c r="T16" s="1387"/>
      <c r="U16" s="1387"/>
      <c r="V16" s="1387"/>
      <c r="W16" s="1393" t="s">
        <v>275</v>
      </c>
      <c r="X16" s="1394"/>
      <c r="Y16" s="1394"/>
      <c r="Z16" s="1395"/>
      <c r="AA16" s="1391"/>
      <c r="AB16" s="1382"/>
      <c r="AC16" s="1382"/>
      <c r="AD16" s="1382"/>
      <c r="AE16" s="1382"/>
      <c r="AF16" s="1382"/>
      <c r="AG16" s="1392"/>
      <c r="AH16" s="78"/>
    </row>
    <row r="17" spans="2:40" ht="18.75" customHeight="1" thickBot="1">
      <c r="B17" s="78"/>
      <c r="C17" s="1396" t="s">
        <v>612</v>
      </c>
      <c r="D17" s="1397"/>
      <c r="E17" s="1398"/>
      <c r="F17" s="1406">
        <f>VLOOKUP(P87,加算率テーブル!A1:D27,2,0)</f>
        <v>10</v>
      </c>
      <c r="G17" s="1407"/>
      <c r="H17" s="1407"/>
      <c r="I17" s="1407"/>
      <c r="J17" s="1407"/>
      <c r="K17" s="1407"/>
      <c r="L17" s="266" t="s">
        <v>180</v>
      </c>
      <c r="M17" s="1401" t="s">
        <v>612</v>
      </c>
      <c r="N17" s="1397"/>
      <c r="O17" s="1398"/>
      <c r="P17" s="1406">
        <f>VLOOKUP(P87,加算率テーブル!A2:D27,3,0)-IF(OR(W17="",W17="否"),2,0)</f>
        <v>6</v>
      </c>
      <c r="Q17" s="1408"/>
      <c r="R17" s="1408"/>
      <c r="S17" s="1408"/>
      <c r="T17" s="1408"/>
      <c r="U17" s="1408"/>
      <c r="V17" s="266" t="s">
        <v>180</v>
      </c>
      <c r="W17" s="1401" t="s">
        <v>613</v>
      </c>
      <c r="X17" s="1397"/>
      <c r="Y17" s="1397"/>
      <c r="Z17" s="1403"/>
      <c r="AA17" s="1404">
        <f>F17+P17</f>
        <v>16</v>
      </c>
      <c r="AB17" s="1405"/>
      <c r="AC17" s="1405"/>
      <c r="AD17" s="1405"/>
      <c r="AE17" s="1405"/>
      <c r="AF17" s="1405"/>
      <c r="AG17" s="267" t="s">
        <v>180</v>
      </c>
      <c r="AH17" s="78"/>
    </row>
    <row r="18" spans="2:40" ht="14.25">
      <c r="B18" s="78"/>
      <c r="C18" s="268" t="s">
        <v>157</v>
      </c>
      <c r="D18" s="269" t="s">
        <v>449</v>
      </c>
      <c r="E18" s="270"/>
      <c r="F18" s="270"/>
      <c r="G18" s="270"/>
      <c r="H18" s="270"/>
      <c r="I18" s="270"/>
      <c r="J18" s="270"/>
      <c r="K18" s="137"/>
      <c r="L18" s="137"/>
      <c r="M18" s="137"/>
      <c r="N18" s="137"/>
      <c r="O18" s="137"/>
      <c r="P18" s="137"/>
      <c r="Q18" s="137"/>
      <c r="R18" s="137"/>
      <c r="S18" s="137"/>
      <c r="T18" s="137"/>
      <c r="U18" s="137"/>
      <c r="V18" s="270"/>
      <c r="W18" s="270"/>
      <c r="X18" s="270"/>
      <c r="Y18" s="270"/>
      <c r="Z18" s="270"/>
      <c r="AA18" s="270"/>
      <c r="AB18" s="270"/>
      <c r="AC18" s="270"/>
      <c r="AD18" s="270"/>
      <c r="AE18" s="270"/>
      <c r="AF18" s="270"/>
      <c r="AG18" s="270"/>
      <c r="AH18" s="78"/>
    </row>
    <row r="19" spans="2:40" ht="14.25">
      <c r="B19" s="78"/>
      <c r="C19" s="268" t="s">
        <v>157</v>
      </c>
      <c r="D19" s="271" t="s">
        <v>278</v>
      </c>
      <c r="E19" s="272"/>
      <c r="F19" s="272"/>
      <c r="G19" s="272"/>
      <c r="H19" s="272"/>
      <c r="I19" s="272"/>
      <c r="J19" s="272"/>
      <c r="K19" s="273"/>
      <c r="L19" s="273"/>
      <c r="M19" s="273"/>
      <c r="N19" s="273"/>
      <c r="O19" s="273"/>
      <c r="P19" s="273"/>
      <c r="Q19" s="273"/>
      <c r="R19" s="273"/>
      <c r="S19" s="273"/>
      <c r="T19" s="273"/>
      <c r="U19" s="273"/>
      <c r="V19" s="272"/>
      <c r="W19" s="272"/>
      <c r="X19" s="272"/>
      <c r="Y19" s="272"/>
      <c r="Z19" s="272"/>
      <c r="AA19" s="272"/>
      <c r="AB19" s="272"/>
      <c r="AC19" s="272"/>
      <c r="AD19" s="272"/>
      <c r="AE19" s="272"/>
      <c r="AF19" s="272"/>
      <c r="AG19" s="272"/>
      <c r="AH19" s="78"/>
    </row>
    <row r="20" spans="2:40" ht="12" customHeight="1">
      <c r="B20" s="10"/>
      <c r="C20" s="268" t="s">
        <v>157</v>
      </c>
      <c r="D20" s="274" t="s">
        <v>277</v>
      </c>
      <c r="E20" s="275"/>
      <c r="F20" s="275"/>
      <c r="G20" s="275"/>
      <c r="H20" s="275"/>
      <c r="I20" s="275"/>
      <c r="J20" s="275"/>
      <c r="K20" s="512"/>
      <c r="L20" s="512"/>
      <c r="M20" s="512"/>
      <c r="N20" s="275"/>
      <c r="O20" s="275"/>
      <c r="P20" s="275"/>
      <c r="Q20" s="275"/>
      <c r="R20" s="275"/>
      <c r="S20" s="275"/>
      <c r="T20" s="275"/>
      <c r="U20" s="512"/>
      <c r="V20" s="512"/>
      <c r="W20" s="512"/>
      <c r="X20" s="512"/>
      <c r="Y20" s="9"/>
      <c r="Z20" s="9"/>
      <c r="AA20" s="9"/>
      <c r="AB20" s="9"/>
      <c r="AC20" s="9"/>
      <c r="AD20" s="9"/>
      <c r="AE20" s="9"/>
      <c r="AF20" s="9"/>
      <c r="AG20" s="9"/>
      <c r="AH20" s="10"/>
    </row>
    <row r="21" spans="2:40" ht="9.75" customHeight="1">
      <c r="B21" s="10"/>
      <c r="C21" s="10"/>
      <c r="D21" s="10"/>
      <c r="E21" s="10"/>
      <c r="F21" s="10"/>
      <c r="G21" s="10"/>
      <c r="H21" s="10"/>
      <c r="I21" s="10"/>
      <c r="J21" s="10"/>
      <c r="K21" s="10"/>
      <c r="L21" s="10"/>
      <c r="M21" s="10"/>
      <c r="N21" s="10"/>
      <c r="O21" s="10"/>
      <c r="Q21" s="516"/>
      <c r="R21" s="516"/>
      <c r="S21" s="516"/>
      <c r="T21" s="516"/>
      <c r="U21" s="516"/>
      <c r="V21" s="516"/>
      <c r="W21" s="516"/>
      <c r="X21" s="516"/>
      <c r="Y21" s="516"/>
      <c r="Z21" s="13"/>
      <c r="AA21" s="13"/>
      <c r="AB21" s="13"/>
      <c r="AC21" s="13"/>
      <c r="AD21" s="13"/>
      <c r="AE21" s="13"/>
      <c r="AF21" s="13"/>
      <c r="AG21" s="13"/>
    </row>
    <row r="22" spans="2:40" ht="18.75" customHeight="1" thickBot="1">
      <c r="B22" s="1" t="s">
        <v>193</v>
      </c>
      <c r="C22" s="272"/>
      <c r="D22" s="78"/>
      <c r="E22" s="78"/>
      <c r="F22" s="78"/>
      <c r="G22" s="78"/>
      <c r="H22" s="78"/>
      <c r="I22" s="78"/>
      <c r="J22" s="78"/>
      <c r="K22" s="263"/>
      <c r="L22" s="263"/>
      <c r="M22" s="263"/>
      <c r="N22" s="263"/>
      <c r="O22" s="263"/>
      <c r="P22" s="263"/>
      <c r="Q22" s="263"/>
      <c r="R22" s="263"/>
      <c r="S22" s="263"/>
      <c r="T22" s="263"/>
      <c r="U22" s="263"/>
      <c r="V22" s="78"/>
      <c r="W22" s="78"/>
      <c r="X22" s="78"/>
      <c r="Y22" s="78"/>
      <c r="Z22" s="78"/>
      <c r="AA22" s="78"/>
      <c r="AB22" s="78"/>
      <c r="AC22" s="78"/>
      <c r="AD22" s="78"/>
      <c r="AE22" s="78"/>
      <c r="AF22" s="78"/>
      <c r="AG22" s="78"/>
      <c r="AH22" s="78"/>
      <c r="AI22" s="78"/>
    </row>
    <row r="23" spans="2:40" ht="10.5" customHeight="1" thickTop="1">
      <c r="B23" s="78"/>
      <c r="C23" s="1378" t="s">
        <v>176</v>
      </c>
      <c r="D23" s="1379"/>
      <c r="E23" s="1379"/>
      <c r="F23" s="1379"/>
      <c r="G23" s="1379"/>
      <c r="H23" s="1379"/>
      <c r="I23" s="1379"/>
      <c r="J23" s="1379"/>
      <c r="K23" s="1379"/>
      <c r="L23" s="1380"/>
      <c r="M23" s="1384" t="s">
        <v>276</v>
      </c>
      <c r="N23" s="1385"/>
      <c r="O23" s="1385"/>
      <c r="P23" s="1385"/>
      <c r="Q23" s="1385"/>
      <c r="R23" s="1385"/>
      <c r="S23" s="1385"/>
      <c r="T23" s="1385"/>
      <c r="U23" s="1385"/>
      <c r="V23" s="1385"/>
      <c r="W23" s="264"/>
      <c r="X23" s="520"/>
      <c r="Y23" s="520"/>
      <c r="Z23" s="265"/>
      <c r="AA23" s="1388" t="s">
        <v>177</v>
      </c>
      <c r="AB23" s="1389"/>
      <c r="AC23" s="1389"/>
      <c r="AD23" s="1389"/>
      <c r="AE23" s="1389"/>
      <c r="AF23" s="1389"/>
      <c r="AG23" s="1390"/>
      <c r="AH23" s="78"/>
    </row>
    <row r="24" spans="2:40" ht="34.5" customHeight="1">
      <c r="B24" s="78"/>
      <c r="C24" s="1381"/>
      <c r="D24" s="1382"/>
      <c r="E24" s="1382"/>
      <c r="F24" s="1382"/>
      <c r="G24" s="1382"/>
      <c r="H24" s="1382"/>
      <c r="I24" s="1382"/>
      <c r="J24" s="1382"/>
      <c r="K24" s="1382"/>
      <c r="L24" s="1383"/>
      <c r="M24" s="1386"/>
      <c r="N24" s="1387"/>
      <c r="O24" s="1387"/>
      <c r="P24" s="1387"/>
      <c r="Q24" s="1387"/>
      <c r="R24" s="1387"/>
      <c r="S24" s="1387"/>
      <c r="T24" s="1387"/>
      <c r="U24" s="1387"/>
      <c r="V24" s="1387"/>
      <c r="W24" s="1393" t="s">
        <v>178</v>
      </c>
      <c r="X24" s="1394"/>
      <c r="Y24" s="1394"/>
      <c r="Z24" s="1395"/>
      <c r="AA24" s="1391"/>
      <c r="AB24" s="1382"/>
      <c r="AC24" s="1382"/>
      <c r="AD24" s="1382"/>
      <c r="AE24" s="1382"/>
      <c r="AF24" s="1382"/>
      <c r="AG24" s="1392"/>
      <c r="AH24" s="78"/>
      <c r="AJ24" s="1" t="s">
        <v>170</v>
      </c>
      <c r="AK24" s="1" t="s">
        <v>179</v>
      </c>
    </row>
    <row r="25" spans="2:40" ht="18.75" customHeight="1" thickBot="1">
      <c r="B25" s="78"/>
      <c r="C25" s="1396" t="s">
        <v>612</v>
      </c>
      <c r="D25" s="1397"/>
      <c r="E25" s="1398"/>
      <c r="F25" s="1399">
        <v>9</v>
      </c>
      <c r="G25" s="1400"/>
      <c r="H25" s="1400"/>
      <c r="I25" s="1400"/>
      <c r="J25" s="1400"/>
      <c r="K25" s="1400"/>
      <c r="L25" s="266" t="s">
        <v>180</v>
      </c>
      <c r="M25" s="1401" t="s">
        <v>612</v>
      </c>
      <c r="N25" s="1397"/>
      <c r="O25" s="1398"/>
      <c r="P25" s="1399">
        <v>6</v>
      </c>
      <c r="Q25" s="1402"/>
      <c r="R25" s="1402"/>
      <c r="S25" s="1402"/>
      <c r="T25" s="1402"/>
      <c r="U25" s="1402"/>
      <c r="V25" s="266" t="s">
        <v>180</v>
      </c>
      <c r="W25" s="1401" t="s">
        <v>613</v>
      </c>
      <c r="X25" s="1397"/>
      <c r="Y25" s="1397"/>
      <c r="Z25" s="1403"/>
      <c r="AA25" s="1404">
        <f>F25+P25</f>
        <v>15</v>
      </c>
      <c r="AB25" s="1405"/>
      <c r="AC25" s="1405"/>
      <c r="AD25" s="1405"/>
      <c r="AE25" s="1405"/>
      <c r="AF25" s="1405"/>
      <c r="AG25" s="267" t="s">
        <v>180</v>
      </c>
      <c r="AH25" s="78"/>
      <c r="AJ25" s="1" t="s">
        <v>171</v>
      </c>
      <c r="AK25" s="1" t="s">
        <v>172</v>
      </c>
    </row>
    <row r="26" spans="2:40" ht="12" customHeight="1">
      <c r="B26" s="78"/>
      <c r="C26" s="274" t="s">
        <v>181</v>
      </c>
      <c r="D26" s="272"/>
      <c r="E26" s="272"/>
      <c r="F26" s="272"/>
      <c r="G26" s="272"/>
      <c r="H26" s="272"/>
      <c r="I26" s="272"/>
      <c r="J26" s="272"/>
      <c r="K26" s="273"/>
      <c r="L26" s="273"/>
      <c r="M26" s="273"/>
      <c r="N26" s="273"/>
      <c r="O26" s="273"/>
      <c r="P26" s="273"/>
      <c r="Q26" s="273"/>
      <c r="R26" s="273"/>
      <c r="S26" s="273"/>
      <c r="T26" s="273"/>
      <c r="U26" s="273"/>
      <c r="V26" s="272"/>
      <c r="W26" s="272"/>
      <c r="X26" s="272"/>
      <c r="Y26" s="272"/>
      <c r="Z26" s="272"/>
      <c r="AA26" s="272"/>
      <c r="AB26" s="272"/>
      <c r="AC26" s="272"/>
      <c r="AD26" s="272"/>
      <c r="AE26" s="272"/>
      <c r="AF26" s="272"/>
      <c r="AG26" s="272"/>
      <c r="AH26" s="78"/>
      <c r="AK26" s="1" t="s">
        <v>171</v>
      </c>
    </row>
    <row r="27" spans="2:40" ht="9.75" customHeight="1">
      <c r="B27" s="78"/>
      <c r="D27" s="272"/>
      <c r="E27" s="272"/>
      <c r="F27" s="272"/>
      <c r="G27" s="272"/>
      <c r="H27" s="272"/>
      <c r="I27" s="272"/>
      <c r="J27" s="272"/>
      <c r="K27" s="273"/>
      <c r="L27" s="273"/>
      <c r="M27" s="273"/>
      <c r="N27" s="273"/>
      <c r="O27" s="273"/>
      <c r="P27" s="273"/>
      <c r="Q27" s="273"/>
      <c r="R27" s="273"/>
      <c r="S27" s="273"/>
      <c r="T27" s="273"/>
      <c r="U27" s="273"/>
      <c r="V27" s="272"/>
      <c r="W27" s="272"/>
      <c r="X27" s="272"/>
      <c r="Y27" s="272"/>
      <c r="Z27" s="272"/>
      <c r="AA27" s="272"/>
      <c r="AB27" s="272"/>
      <c r="AC27" s="272"/>
      <c r="AD27" s="272"/>
      <c r="AE27" s="272"/>
      <c r="AF27" s="272"/>
      <c r="AG27" s="272"/>
      <c r="AH27" s="78"/>
      <c r="AI27" s="78"/>
    </row>
    <row r="28" spans="2:40" ht="18.75" customHeight="1" thickBot="1">
      <c r="B28" s="262" t="s">
        <v>194</v>
      </c>
      <c r="D28" s="78"/>
      <c r="E28" s="78"/>
      <c r="F28" s="78"/>
      <c r="G28" s="78"/>
      <c r="H28" s="78"/>
      <c r="I28" s="78"/>
      <c r="J28" s="78"/>
      <c r="K28" s="263"/>
      <c r="L28" s="263"/>
      <c r="M28" s="263"/>
      <c r="N28" s="263"/>
      <c r="O28" s="263"/>
      <c r="P28" s="263"/>
      <c r="Q28" s="263"/>
      <c r="R28" s="263"/>
      <c r="S28" s="263"/>
      <c r="T28" s="263"/>
      <c r="U28" s="263"/>
      <c r="V28" s="78"/>
      <c r="W28" s="78"/>
      <c r="X28" s="78"/>
      <c r="Y28" s="78"/>
      <c r="Z28" s="78"/>
      <c r="AA28" s="78"/>
      <c r="AB28" s="78"/>
      <c r="AC28" s="78"/>
      <c r="AD28" s="78"/>
      <c r="AE28" s="78"/>
      <c r="AF28" s="78"/>
      <c r="AG28" s="78"/>
      <c r="AH28" s="78"/>
      <c r="AI28" s="78"/>
      <c r="AJ28" s="78"/>
      <c r="AK28" s="78"/>
      <c r="AL28" s="78"/>
      <c r="AM28" s="78"/>
      <c r="AN28" s="78"/>
    </row>
    <row r="29" spans="2:40" ht="18" customHeight="1">
      <c r="C29" s="1409" t="s">
        <v>183</v>
      </c>
      <c r="D29" s="1410"/>
      <c r="E29" s="1410"/>
      <c r="F29" s="1410"/>
      <c r="G29" s="1411"/>
      <c r="H29" s="1412" t="s">
        <v>184</v>
      </c>
      <c r="I29" s="1412"/>
      <c r="J29" s="1412"/>
      <c r="K29" s="1412"/>
      <c r="L29" s="1412"/>
      <c r="M29" s="1412"/>
      <c r="N29" s="1412"/>
      <c r="O29" s="1412"/>
      <c r="P29" s="1412"/>
      <c r="Q29" s="1412"/>
      <c r="R29" s="1412"/>
      <c r="S29" s="1412"/>
      <c r="T29" s="1412"/>
      <c r="U29" s="1412"/>
      <c r="V29" s="1412"/>
      <c r="W29" s="1412"/>
      <c r="X29" s="1412"/>
      <c r="Y29" s="1412"/>
      <c r="Z29" s="1412"/>
      <c r="AA29" s="1412"/>
      <c r="AB29" s="1412"/>
      <c r="AC29" s="1412"/>
      <c r="AD29" s="1412"/>
      <c r="AE29" s="1412"/>
      <c r="AF29" s="1412"/>
      <c r="AG29" s="1413"/>
    </row>
    <row r="30" spans="2:40" ht="36" customHeight="1">
      <c r="C30" s="1414" t="s">
        <v>614</v>
      </c>
      <c r="D30" s="1415"/>
      <c r="E30" s="1415"/>
      <c r="F30" s="1415"/>
      <c r="G30" s="1416"/>
      <c r="H30" s="1423" t="s">
        <v>185</v>
      </c>
      <c r="I30" s="1424"/>
      <c r="J30" s="1425" t="s">
        <v>363</v>
      </c>
      <c r="K30" s="1425"/>
      <c r="L30" s="1425"/>
      <c r="M30" s="1425"/>
      <c r="N30" s="1425"/>
      <c r="O30" s="1425"/>
      <c r="P30" s="1425"/>
      <c r="Q30" s="1425"/>
      <c r="R30" s="1425"/>
      <c r="S30" s="1425"/>
      <c r="T30" s="1425"/>
      <c r="U30" s="1425"/>
      <c r="V30" s="1425"/>
      <c r="W30" s="1425"/>
      <c r="X30" s="1425"/>
      <c r="Y30" s="1425"/>
      <c r="Z30" s="1425"/>
      <c r="AA30" s="1425"/>
      <c r="AB30" s="1425"/>
      <c r="AC30" s="1425"/>
      <c r="AD30" s="1425"/>
      <c r="AE30" s="1425"/>
      <c r="AF30" s="1425"/>
      <c r="AG30" s="1426"/>
    </row>
    <row r="31" spans="2:40" ht="18" customHeight="1">
      <c r="C31" s="1414"/>
      <c r="D31" s="1415"/>
      <c r="E31" s="1415"/>
      <c r="F31" s="1415"/>
      <c r="G31" s="1416"/>
      <c r="H31" s="1439" t="s">
        <v>185</v>
      </c>
      <c r="I31" s="1440"/>
      <c r="J31" s="1435" t="s">
        <v>279</v>
      </c>
      <c r="K31" s="1436"/>
      <c r="L31" s="1436"/>
      <c r="M31" s="1436"/>
      <c r="N31" s="1436"/>
      <c r="O31" s="1436"/>
      <c r="P31" s="1436"/>
      <c r="Q31" s="1436"/>
      <c r="R31" s="1436"/>
      <c r="S31" s="1436"/>
      <c r="T31" s="1436"/>
      <c r="U31" s="1436"/>
      <c r="V31" s="1437"/>
      <c r="W31" s="1437"/>
      <c r="X31" s="1437"/>
      <c r="Y31" s="1437"/>
      <c r="Z31" s="1437"/>
      <c r="AA31" s="1437"/>
      <c r="AB31" s="1437"/>
      <c r="AC31" s="1437"/>
      <c r="AD31" s="1437"/>
      <c r="AE31" s="1437"/>
      <c r="AF31" s="1437"/>
      <c r="AG31" s="1438"/>
    </row>
    <row r="32" spans="2:40" ht="18" customHeight="1">
      <c r="C32" s="1417"/>
      <c r="D32" s="1418"/>
      <c r="E32" s="1418"/>
      <c r="F32" s="1418"/>
      <c r="G32" s="1419"/>
      <c r="H32" s="1441"/>
      <c r="I32" s="1442"/>
      <c r="J32" s="276" t="s">
        <v>364</v>
      </c>
      <c r="K32" s="514"/>
      <c r="L32" s="514"/>
      <c r="M32" s="514"/>
      <c r="N32" s="514"/>
      <c r="O32" s="514"/>
      <c r="P32" s="514"/>
      <c r="Q32" s="514"/>
      <c r="R32" s="514"/>
      <c r="S32" s="514"/>
      <c r="T32" s="514"/>
      <c r="U32" s="514"/>
      <c r="V32" s="1431" t="s">
        <v>186</v>
      </c>
      <c r="W32" s="1431"/>
      <c r="X32" s="1431"/>
      <c r="Y32" s="1431"/>
      <c r="Z32" s="1431"/>
      <c r="AA32" s="1431"/>
      <c r="AB32" s="1432"/>
      <c r="AC32" s="1432"/>
      <c r="AD32" s="1432"/>
      <c r="AE32" s="1433" t="s">
        <v>187</v>
      </c>
      <c r="AF32" s="1433"/>
      <c r="AG32" s="1434"/>
    </row>
    <row r="33" spans="2:35" ht="18" customHeight="1" thickBot="1">
      <c r="C33" s="1420"/>
      <c r="D33" s="1421"/>
      <c r="E33" s="1421"/>
      <c r="F33" s="1421"/>
      <c r="G33" s="1422"/>
      <c r="H33" s="1427" t="s">
        <v>185</v>
      </c>
      <c r="I33" s="1428"/>
      <c r="J33" s="1429" t="s">
        <v>365</v>
      </c>
      <c r="K33" s="1429"/>
      <c r="L33" s="1429"/>
      <c r="M33" s="1429"/>
      <c r="N33" s="1429"/>
      <c r="O33" s="1429"/>
      <c r="P33" s="1429"/>
      <c r="Q33" s="1429"/>
      <c r="R33" s="1429"/>
      <c r="S33" s="1429"/>
      <c r="T33" s="1429"/>
      <c r="U33" s="1429"/>
      <c r="V33" s="1429"/>
      <c r="W33" s="1429"/>
      <c r="X33" s="1429"/>
      <c r="Y33" s="1429"/>
      <c r="Z33" s="1429"/>
      <c r="AA33" s="1429"/>
      <c r="AB33" s="1429"/>
      <c r="AC33" s="1429"/>
      <c r="AD33" s="1429"/>
      <c r="AE33" s="1429"/>
      <c r="AF33" s="1429"/>
      <c r="AG33" s="1430"/>
    </row>
    <row r="34" spans="2:35" ht="20.100000000000001" customHeight="1">
      <c r="B34" s="10"/>
      <c r="C34" s="80" t="s">
        <v>311</v>
      </c>
      <c r="D34" s="275"/>
      <c r="E34" s="275"/>
      <c r="F34" s="275"/>
      <c r="G34" s="275"/>
      <c r="H34" s="275"/>
      <c r="I34" s="275"/>
      <c r="J34" s="275"/>
      <c r="K34" s="512"/>
      <c r="L34" s="512"/>
      <c r="M34" s="512"/>
      <c r="N34" s="275"/>
      <c r="O34" s="275"/>
      <c r="P34" s="275"/>
      <c r="Q34" s="275"/>
      <c r="R34" s="275"/>
      <c r="S34" s="275"/>
      <c r="T34" s="275"/>
      <c r="U34" s="512"/>
      <c r="V34" s="512"/>
      <c r="W34" s="512"/>
      <c r="X34" s="512"/>
      <c r="Y34" s="9"/>
      <c r="Z34" s="9"/>
      <c r="AA34" s="9"/>
      <c r="AB34" s="9"/>
      <c r="AC34" s="9"/>
      <c r="AD34" s="9"/>
      <c r="AE34" s="9"/>
      <c r="AF34" s="9"/>
      <c r="AG34" s="9"/>
      <c r="AH34" s="10"/>
    </row>
    <row r="35" spans="2:35" ht="18.75" customHeight="1" thickBot="1">
      <c r="B35" s="262" t="s">
        <v>366</v>
      </c>
      <c r="C35" s="275"/>
      <c r="D35" s="275"/>
      <c r="E35" s="275"/>
      <c r="F35" s="275"/>
      <c r="G35" s="275"/>
      <c r="H35" s="275"/>
      <c r="I35" s="275"/>
      <c r="J35" s="275"/>
      <c r="K35" s="512"/>
      <c r="L35" s="512"/>
      <c r="M35" s="512"/>
      <c r="N35" s="275"/>
      <c r="O35" s="275"/>
      <c r="P35" s="275"/>
      <c r="Q35" s="275"/>
      <c r="R35" s="275"/>
      <c r="S35" s="275"/>
      <c r="T35" s="275"/>
      <c r="U35" s="512"/>
      <c r="AH35" s="10"/>
      <c r="AI35" s="10"/>
    </row>
    <row r="36" spans="2:35" ht="33.75" customHeight="1" thickBot="1">
      <c r="C36" s="1500" t="s">
        <v>42</v>
      </c>
      <c r="D36" s="1501"/>
      <c r="E36" s="1501"/>
      <c r="F36" s="1502"/>
      <c r="G36" s="1503">
        <v>60</v>
      </c>
      <c r="H36" s="1503"/>
      <c r="I36" s="1503"/>
      <c r="J36" s="1503"/>
      <c r="K36" s="1504"/>
      <c r="L36" s="1505" t="s">
        <v>0</v>
      </c>
      <c r="M36" s="1501"/>
      <c r="N36" s="1501"/>
      <c r="O36" s="1501"/>
      <c r="P36" s="1502"/>
      <c r="Q36" s="1506" t="s">
        <v>373</v>
      </c>
      <c r="R36" s="1507"/>
      <c r="S36" s="1507"/>
      <c r="T36" s="1507"/>
      <c r="U36" s="1508"/>
      <c r="V36" s="1505" t="s">
        <v>1</v>
      </c>
      <c r="W36" s="1501"/>
      <c r="X36" s="1501"/>
      <c r="Y36" s="1501"/>
      <c r="Z36" s="1501"/>
      <c r="AA36" s="1502"/>
      <c r="AB36" s="1509">
        <v>42461</v>
      </c>
      <c r="AC36" s="1510"/>
      <c r="AD36" s="1510"/>
      <c r="AE36" s="1510"/>
      <c r="AF36" s="1510"/>
      <c r="AG36" s="1511"/>
    </row>
    <row r="37" spans="2:35" ht="14.25" customHeight="1">
      <c r="C37" s="1461" t="s">
        <v>394</v>
      </c>
      <c r="D37" s="1464" t="s">
        <v>2</v>
      </c>
      <c r="E37" s="1465"/>
      <c r="F37" s="1465"/>
      <c r="G37" s="1466"/>
      <c r="H37" s="1470" t="s">
        <v>3</v>
      </c>
      <c r="I37" s="1465"/>
      <c r="J37" s="1466"/>
      <c r="K37" s="1472" t="s">
        <v>195</v>
      </c>
      <c r="L37" s="1450"/>
      <c r="M37" s="1450"/>
      <c r="N37" s="1450"/>
      <c r="O37" s="1450"/>
      <c r="P37" s="1450"/>
      <c r="Q37" s="1450"/>
      <c r="R37" s="1450"/>
      <c r="S37" s="1450"/>
      <c r="T37" s="1450"/>
      <c r="U37" s="1450"/>
      <c r="V37" s="1451"/>
      <c r="W37" s="1472" t="s">
        <v>188</v>
      </c>
      <c r="X37" s="1450"/>
      <c r="Y37" s="1450"/>
      <c r="Z37" s="1451"/>
      <c r="AA37" s="1472" t="s">
        <v>7</v>
      </c>
      <c r="AB37" s="1450"/>
      <c r="AC37" s="1450"/>
      <c r="AD37" s="1450"/>
      <c r="AE37" s="1450"/>
      <c r="AF37" s="1450"/>
      <c r="AG37" s="1476"/>
      <c r="AH37" s="10"/>
      <c r="AI37" s="10"/>
    </row>
    <row r="38" spans="2:35" ht="47.25" customHeight="1">
      <c r="C38" s="1462"/>
      <c r="D38" s="1467"/>
      <c r="E38" s="1468"/>
      <c r="F38" s="1468"/>
      <c r="G38" s="1469"/>
      <c r="H38" s="1471"/>
      <c r="I38" s="1468"/>
      <c r="J38" s="1469"/>
      <c r="K38" s="277" t="s">
        <v>197</v>
      </c>
      <c r="L38" s="1497" t="s">
        <v>196</v>
      </c>
      <c r="M38" s="1498"/>
      <c r="N38" s="1498"/>
      <c r="O38" s="1498"/>
      <c r="P38" s="1499"/>
      <c r="Q38" s="277" t="s">
        <v>198</v>
      </c>
      <c r="R38" s="1497" t="s">
        <v>199</v>
      </c>
      <c r="S38" s="1498"/>
      <c r="T38" s="1498"/>
      <c r="U38" s="1498"/>
      <c r="V38" s="1499"/>
      <c r="W38" s="1473"/>
      <c r="X38" s="1474"/>
      <c r="Y38" s="1474"/>
      <c r="Z38" s="1475"/>
      <c r="AA38" s="1471"/>
      <c r="AB38" s="1468"/>
      <c r="AC38" s="1468"/>
      <c r="AD38" s="1468"/>
      <c r="AE38" s="1468"/>
      <c r="AF38" s="1468"/>
      <c r="AG38" s="1477"/>
    </row>
    <row r="39" spans="2:35" ht="15" customHeight="1">
      <c r="C39" s="1462"/>
      <c r="D39" s="1357" t="s">
        <v>618</v>
      </c>
      <c r="E39" s="1355"/>
      <c r="F39" s="1355"/>
      <c r="G39" s="1358"/>
      <c r="H39" s="1354" t="s">
        <v>615</v>
      </c>
      <c r="I39" s="1355"/>
      <c r="J39" s="1358"/>
      <c r="K39" s="1443">
        <v>4</v>
      </c>
      <c r="L39" s="1444"/>
      <c r="M39" s="553" t="s">
        <v>93</v>
      </c>
      <c r="N39" s="1444">
        <v>1</v>
      </c>
      <c r="O39" s="1444"/>
      <c r="P39" s="554" t="s">
        <v>106</v>
      </c>
      <c r="Q39" s="1443">
        <v>18</v>
      </c>
      <c r="R39" s="1444"/>
      <c r="S39" s="553" t="s">
        <v>93</v>
      </c>
      <c r="T39" s="1444">
        <v>5</v>
      </c>
      <c r="U39" s="1444"/>
      <c r="V39" s="557" t="s">
        <v>106</v>
      </c>
      <c r="W39" s="558">
        <f>(K39+Q39)+ROUNDDOWN((N39+T39)/12,0)</f>
        <v>22</v>
      </c>
      <c r="X39" s="145" t="s">
        <v>93</v>
      </c>
      <c r="Y39" s="559">
        <f>-ROUNDDOWN((N39+T39)/12,0)*12+SUM(N39,T39)</f>
        <v>6</v>
      </c>
      <c r="Z39" s="557" t="s">
        <v>106</v>
      </c>
      <c r="AA39" s="1354" t="s">
        <v>623</v>
      </c>
      <c r="AB39" s="1355"/>
      <c r="AC39" s="1355"/>
      <c r="AD39" s="1355"/>
      <c r="AE39" s="1355"/>
      <c r="AF39" s="1355"/>
      <c r="AG39" s="1356"/>
      <c r="AI39" s="10"/>
    </row>
    <row r="40" spans="2:35" ht="15" customHeight="1">
      <c r="C40" s="1462"/>
      <c r="D40" s="1357" t="s">
        <v>619</v>
      </c>
      <c r="E40" s="1355"/>
      <c r="F40" s="1355"/>
      <c r="G40" s="1358"/>
      <c r="H40" s="1354" t="s">
        <v>616</v>
      </c>
      <c r="I40" s="1355"/>
      <c r="J40" s="1358"/>
      <c r="K40" s="1359">
        <v>4</v>
      </c>
      <c r="L40" s="1353"/>
      <c r="M40" s="281" t="s">
        <v>93</v>
      </c>
      <c r="N40" s="1353">
        <v>1</v>
      </c>
      <c r="O40" s="1353"/>
      <c r="P40" s="560" t="s">
        <v>106</v>
      </c>
      <c r="Q40" s="1359">
        <v>12</v>
      </c>
      <c r="R40" s="1353"/>
      <c r="S40" s="281" t="s">
        <v>93</v>
      </c>
      <c r="T40" s="1353">
        <v>6</v>
      </c>
      <c r="U40" s="1353"/>
      <c r="V40" s="561" t="s">
        <v>106</v>
      </c>
      <c r="W40" s="562">
        <f>(K40+Q40)+ROUNDDOWN((N40+T40)/12,0)</f>
        <v>16</v>
      </c>
      <c r="X40" s="290" t="s">
        <v>93</v>
      </c>
      <c r="Y40" s="558">
        <f>-ROUNDDOWN((N40+T40)/12,0)*12+SUM(N40,T40)</f>
        <v>7</v>
      </c>
      <c r="Z40" s="561" t="s">
        <v>106</v>
      </c>
      <c r="AA40" s="1354" t="s">
        <v>623</v>
      </c>
      <c r="AB40" s="1355"/>
      <c r="AC40" s="1355"/>
      <c r="AD40" s="1355"/>
      <c r="AE40" s="1355"/>
      <c r="AF40" s="1355"/>
      <c r="AG40" s="1356"/>
      <c r="AI40" s="10"/>
    </row>
    <row r="41" spans="2:35" ht="15" customHeight="1">
      <c r="C41" s="1462"/>
      <c r="D41" s="1357" t="s">
        <v>619</v>
      </c>
      <c r="E41" s="1355"/>
      <c r="F41" s="1355"/>
      <c r="G41" s="1358"/>
      <c r="H41" s="1354" t="s">
        <v>617</v>
      </c>
      <c r="I41" s="1355"/>
      <c r="J41" s="1358"/>
      <c r="K41" s="1359">
        <v>4</v>
      </c>
      <c r="L41" s="1353"/>
      <c r="M41" s="281" t="s">
        <v>93</v>
      </c>
      <c r="N41" s="1353">
        <v>1</v>
      </c>
      <c r="O41" s="1353"/>
      <c r="P41" s="560" t="s">
        <v>106</v>
      </c>
      <c r="Q41" s="1359">
        <v>5</v>
      </c>
      <c r="R41" s="1353"/>
      <c r="S41" s="281" t="s">
        <v>93</v>
      </c>
      <c r="T41" s="1353">
        <v>7</v>
      </c>
      <c r="U41" s="1353"/>
      <c r="V41" s="561" t="s">
        <v>106</v>
      </c>
      <c r="W41" s="562">
        <f t="shared" ref="W41:W43" si="0">(K41+Q41)+ROUNDDOWN((N41+T41)/12,0)</f>
        <v>9</v>
      </c>
      <c r="X41" s="290" t="s">
        <v>93</v>
      </c>
      <c r="Y41" s="558">
        <f t="shared" ref="Y41:Y43" si="1">-ROUNDDOWN((N41+T41)/12,0)*12+SUM(N41,T41)</f>
        <v>8</v>
      </c>
      <c r="Z41" s="561" t="s">
        <v>106</v>
      </c>
      <c r="AA41" s="1354" t="s">
        <v>623</v>
      </c>
      <c r="AB41" s="1355"/>
      <c r="AC41" s="1355"/>
      <c r="AD41" s="1355"/>
      <c r="AE41" s="1355"/>
      <c r="AF41" s="1355"/>
      <c r="AG41" s="1356"/>
      <c r="AI41" s="10"/>
    </row>
    <row r="42" spans="2:35" ht="15" customHeight="1">
      <c r="C42" s="1462"/>
      <c r="D42" s="1357" t="s">
        <v>619</v>
      </c>
      <c r="E42" s="1355"/>
      <c r="F42" s="1355"/>
      <c r="G42" s="1358"/>
      <c r="H42" s="1354" t="s">
        <v>617</v>
      </c>
      <c r="I42" s="1355"/>
      <c r="J42" s="1358"/>
      <c r="K42" s="1359">
        <v>4</v>
      </c>
      <c r="L42" s="1353"/>
      <c r="M42" s="281" t="s">
        <v>93</v>
      </c>
      <c r="N42" s="1353">
        <v>1</v>
      </c>
      <c r="O42" s="1353"/>
      <c r="P42" s="560" t="s">
        <v>509</v>
      </c>
      <c r="Q42" s="1359">
        <v>4</v>
      </c>
      <c r="R42" s="1353"/>
      <c r="S42" s="281" t="s">
        <v>93</v>
      </c>
      <c r="T42" s="1353">
        <v>8</v>
      </c>
      <c r="U42" s="1353"/>
      <c r="V42" s="561" t="s">
        <v>509</v>
      </c>
      <c r="W42" s="562">
        <f t="shared" si="0"/>
        <v>8</v>
      </c>
      <c r="X42" s="290" t="s">
        <v>93</v>
      </c>
      <c r="Y42" s="558">
        <f t="shared" si="1"/>
        <v>9</v>
      </c>
      <c r="Z42" s="561" t="s">
        <v>509</v>
      </c>
      <c r="AA42" s="1354" t="s">
        <v>623</v>
      </c>
      <c r="AB42" s="1355"/>
      <c r="AC42" s="1355"/>
      <c r="AD42" s="1355"/>
      <c r="AE42" s="1355"/>
      <c r="AF42" s="1355"/>
      <c r="AG42" s="1356"/>
    </row>
    <row r="43" spans="2:35" ht="15" customHeight="1">
      <c r="C43" s="1462"/>
      <c r="D43" s="1357" t="s">
        <v>619</v>
      </c>
      <c r="E43" s="1355"/>
      <c r="F43" s="1355"/>
      <c r="G43" s="1358"/>
      <c r="H43" s="1354" t="s">
        <v>617</v>
      </c>
      <c r="I43" s="1355"/>
      <c r="J43" s="1358"/>
      <c r="K43" s="1359">
        <v>4</v>
      </c>
      <c r="L43" s="1353"/>
      <c r="M43" s="281" t="s">
        <v>93</v>
      </c>
      <c r="N43" s="1353">
        <v>1</v>
      </c>
      <c r="O43" s="1353"/>
      <c r="P43" s="560" t="s">
        <v>509</v>
      </c>
      <c r="Q43" s="1359">
        <v>3</v>
      </c>
      <c r="R43" s="1353"/>
      <c r="S43" s="281" t="s">
        <v>93</v>
      </c>
      <c r="T43" s="1353">
        <v>0</v>
      </c>
      <c r="U43" s="1353"/>
      <c r="V43" s="561" t="s">
        <v>509</v>
      </c>
      <c r="W43" s="562">
        <f t="shared" si="0"/>
        <v>7</v>
      </c>
      <c r="X43" s="290" t="s">
        <v>93</v>
      </c>
      <c r="Y43" s="558">
        <f t="shared" si="1"/>
        <v>1</v>
      </c>
      <c r="Z43" s="561" t="s">
        <v>509</v>
      </c>
      <c r="AA43" s="1354" t="s">
        <v>623</v>
      </c>
      <c r="AB43" s="1355"/>
      <c r="AC43" s="1355"/>
      <c r="AD43" s="1355"/>
      <c r="AE43" s="1355"/>
      <c r="AF43" s="1355"/>
      <c r="AG43" s="1356"/>
    </row>
    <row r="44" spans="2:35" ht="15" customHeight="1">
      <c r="C44" s="1462"/>
      <c r="D44" s="1357" t="s">
        <v>619</v>
      </c>
      <c r="E44" s="1355"/>
      <c r="F44" s="1355"/>
      <c r="G44" s="1358"/>
      <c r="H44" s="1354" t="s">
        <v>617</v>
      </c>
      <c r="I44" s="1355"/>
      <c r="J44" s="1358"/>
      <c r="K44" s="1359">
        <v>4</v>
      </c>
      <c r="L44" s="1353"/>
      <c r="M44" s="281" t="s">
        <v>93</v>
      </c>
      <c r="N44" s="1353">
        <v>1</v>
      </c>
      <c r="O44" s="1353"/>
      <c r="P44" s="560" t="s">
        <v>106</v>
      </c>
      <c r="Q44" s="1359">
        <v>3</v>
      </c>
      <c r="R44" s="1353"/>
      <c r="S44" s="281" t="s">
        <v>93</v>
      </c>
      <c r="T44" s="1353">
        <v>0</v>
      </c>
      <c r="U44" s="1353"/>
      <c r="V44" s="561" t="s">
        <v>106</v>
      </c>
      <c r="W44" s="562">
        <f t="shared" ref="W44:W84" si="2">(K44+Q44)+ROUNDDOWN((N44+T44)/12,0)</f>
        <v>7</v>
      </c>
      <c r="X44" s="290" t="s">
        <v>93</v>
      </c>
      <c r="Y44" s="558">
        <f t="shared" ref="Y44:Y84" si="3">-ROUNDDOWN((N44+T44)/12,0)*12+SUM(N44,T44)</f>
        <v>1</v>
      </c>
      <c r="Z44" s="561" t="s">
        <v>106</v>
      </c>
      <c r="AA44" s="1354" t="s">
        <v>623</v>
      </c>
      <c r="AB44" s="1355"/>
      <c r="AC44" s="1355"/>
      <c r="AD44" s="1355"/>
      <c r="AE44" s="1355"/>
      <c r="AF44" s="1355"/>
      <c r="AG44" s="1356"/>
      <c r="AI44" s="10"/>
    </row>
    <row r="45" spans="2:35" ht="15" customHeight="1">
      <c r="C45" s="1462"/>
      <c r="D45" s="1357" t="s">
        <v>619</v>
      </c>
      <c r="E45" s="1355"/>
      <c r="F45" s="1355"/>
      <c r="G45" s="1358"/>
      <c r="H45" s="1354" t="s">
        <v>617</v>
      </c>
      <c r="I45" s="1355"/>
      <c r="J45" s="1358"/>
      <c r="K45" s="1359">
        <v>3</v>
      </c>
      <c r="L45" s="1353"/>
      <c r="M45" s="281" t="s">
        <v>93</v>
      </c>
      <c r="N45" s="1353">
        <v>6</v>
      </c>
      <c r="O45" s="1353"/>
      <c r="P45" s="560" t="s">
        <v>509</v>
      </c>
      <c r="Q45" s="1359">
        <v>3</v>
      </c>
      <c r="R45" s="1353"/>
      <c r="S45" s="281" t="s">
        <v>93</v>
      </c>
      <c r="T45" s="1353">
        <v>9</v>
      </c>
      <c r="U45" s="1353"/>
      <c r="V45" s="561" t="s">
        <v>509</v>
      </c>
      <c r="W45" s="562">
        <f t="shared" si="2"/>
        <v>7</v>
      </c>
      <c r="X45" s="290" t="s">
        <v>93</v>
      </c>
      <c r="Y45" s="558">
        <f t="shared" si="3"/>
        <v>3</v>
      </c>
      <c r="Z45" s="561" t="s">
        <v>509</v>
      </c>
      <c r="AA45" s="1354" t="s">
        <v>623</v>
      </c>
      <c r="AB45" s="1355"/>
      <c r="AC45" s="1355"/>
      <c r="AD45" s="1355"/>
      <c r="AE45" s="1355"/>
      <c r="AF45" s="1355"/>
      <c r="AG45" s="1356"/>
    </row>
    <row r="46" spans="2:35" ht="15" customHeight="1">
      <c r="C46" s="1462"/>
      <c r="D46" s="1357" t="s">
        <v>619</v>
      </c>
      <c r="E46" s="1355"/>
      <c r="F46" s="1355"/>
      <c r="G46" s="1358"/>
      <c r="H46" s="1354" t="s">
        <v>617</v>
      </c>
      <c r="I46" s="1355"/>
      <c r="J46" s="1358"/>
      <c r="K46" s="1359">
        <v>3</v>
      </c>
      <c r="L46" s="1353"/>
      <c r="M46" s="281" t="s">
        <v>93</v>
      </c>
      <c r="N46" s="1353">
        <v>1</v>
      </c>
      <c r="O46" s="1353"/>
      <c r="P46" s="560" t="s">
        <v>509</v>
      </c>
      <c r="Q46" s="1359">
        <v>2</v>
      </c>
      <c r="R46" s="1353"/>
      <c r="S46" s="281" t="s">
        <v>93</v>
      </c>
      <c r="T46" s="1353">
        <v>0</v>
      </c>
      <c r="U46" s="1353"/>
      <c r="V46" s="561" t="s">
        <v>509</v>
      </c>
      <c r="W46" s="562">
        <f t="shared" si="2"/>
        <v>5</v>
      </c>
      <c r="X46" s="290" t="s">
        <v>93</v>
      </c>
      <c r="Y46" s="558">
        <f t="shared" si="3"/>
        <v>1</v>
      </c>
      <c r="Z46" s="561" t="s">
        <v>509</v>
      </c>
      <c r="AA46" s="1354" t="s">
        <v>623</v>
      </c>
      <c r="AB46" s="1355"/>
      <c r="AC46" s="1355"/>
      <c r="AD46" s="1355"/>
      <c r="AE46" s="1355"/>
      <c r="AF46" s="1355"/>
      <c r="AG46" s="1356"/>
    </row>
    <row r="47" spans="2:35" ht="15" customHeight="1">
      <c r="C47" s="1462"/>
      <c r="D47" s="1357" t="s">
        <v>619</v>
      </c>
      <c r="E47" s="1355"/>
      <c r="F47" s="1355"/>
      <c r="G47" s="1358"/>
      <c r="H47" s="1354" t="s">
        <v>617</v>
      </c>
      <c r="I47" s="1355"/>
      <c r="J47" s="1358"/>
      <c r="K47" s="1359">
        <v>1</v>
      </c>
      <c r="L47" s="1353"/>
      <c r="M47" s="281" t="s">
        <v>93</v>
      </c>
      <c r="N47" s="1353">
        <v>1</v>
      </c>
      <c r="O47" s="1353"/>
      <c r="P47" s="560" t="s">
        <v>509</v>
      </c>
      <c r="Q47" s="1359">
        <v>0</v>
      </c>
      <c r="R47" s="1353"/>
      <c r="S47" s="281" t="s">
        <v>93</v>
      </c>
      <c r="T47" s="1353">
        <v>0</v>
      </c>
      <c r="U47" s="1353"/>
      <c r="V47" s="561" t="s">
        <v>509</v>
      </c>
      <c r="W47" s="562">
        <f t="shared" si="2"/>
        <v>1</v>
      </c>
      <c r="X47" s="290" t="s">
        <v>93</v>
      </c>
      <c r="Y47" s="558">
        <f t="shared" si="3"/>
        <v>1</v>
      </c>
      <c r="Z47" s="561" t="s">
        <v>509</v>
      </c>
      <c r="AA47" s="1354" t="s">
        <v>623</v>
      </c>
      <c r="AB47" s="1355"/>
      <c r="AC47" s="1355"/>
      <c r="AD47" s="1355"/>
      <c r="AE47" s="1355"/>
      <c r="AF47" s="1355"/>
      <c r="AG47" s="1356"/>
    </row>
    <row r="48" spans="2:35" ht="15" customHeight="1">
      <c r="C48" s="1462"/>
      <c r="D48" s="1357" t="s">
        <v>619</v>
      </c>
      <c r="E48" s="1355"/>
      <c r="F48" s="1355"/>
      <c r="G48" s="1358"/>
      <c r="H48" s="1354" t="s">
        <v>617</v>
      </c>
      <c r="I48" s="1355"/>
      <c r="J48" s="1358"/>
      <c r="K48" s="1359">
        <v>0</v>
      </c>
      <c r="L48" s="1353"/>
      <c r="M48" s="281" t="s">
        <v>93</v>
      </c>
      <c r="N48" s="1353">
        <v>0</v>
      </c>
      <c r="O48" s="1353"/>
      <c r="P48" s="560" t="s">
        <v>509</v>
      </c>
      <c r="Q48" s="1359">
        <v>0</v>
      </c>
      <c r="R48" s="1353"/>
      <c r="S48" s="281" t="s">
        <v>93</v>
      </c>
      <c r="T48" s="1353">
        <v>0</v>
      </c>
      <c r="U48" s="1353"/>
      <c r="V48" s="561" t="s">
        <v>509</v>
      </c>
      <c r="W48" s="562">
        <f t="shared" si="2"/>
        <v>0</v>
      </c>
      <c r="X48" s="290" t="s">
        <v>93</v>
      </c>
      <c r="Y48" s="558">
        <f t="shared" si="3"/>
        <v>0</v>
      </c>
      <c r="Z48" s="561" t="s">
        <v>509</v>
      </c>
      <c r="AA48" s="1354" t="s">
        <v>623</v>
      </c>
      <c r="AB48" s="1355"/>
      <c r="AC48" s="1355"/>
      <c r="AD48" s="1355"/>
      <c r="AE48" s="1355"/>
      <c r="AF48" s="1355"/>
      <c r="AG48" s="1356"/>
      <c r="AI48" s="10"/>
    </row>
    <row r="49" spans="3:35" ht="15" customHeight="1">
      <c r="C49" s="1462"/>
      <c r="D49" s="1357" t="s">
        <v>619</v>
      </c>
      <c r="E49" s="1355"/>
      <c r="F49" s="1355"/>
      <c r="G49" s="1358"/>
      <c r="H49" s="1354" t="s">
        <v>620</v>
      </c>
      <c r="I49" s="1355"/>
      <c r="J49" s="1358"/>
      <c r="K49" s="1359">
        <v>4</v>
      </c>
      <c r="L49" s="1353"/>
      <c r="M49" s="281" t="s">
        <v>93</v>
      </c>
      <c r="N49" s="1353">
        <v>1</v>
      </c>
      <c r="O49" s="1353"/>
      <c r="P49" s="560" t="s">
        <v>509</v>
      </c>
      <c r="Q49" s="1359">
        <v>5</v>
      </c>
      <c r="R49" s="1353"/>
      <c r="S49" s="281" t="s">
        <v>93</v>
      </c>
      <c r="T49" s="1353">
        <v>0</v>
      </c>
      <c r="U49" s="1353"/>
      <c r="V49" s="561" t="s">
        <v>509</v>
      </c>
      <c r="W49" s="562">
        <f t="shared" si="2"/>
        <v>9</v>
      </c>
      <c r="X49" s="290" t="s">
        <v>93</v>
      </c>
      <c r="Y49" s="558">
        <f t="shared" si="3"/>
        <v>1</v>
      </c>
      <c r="Z49" s="561" t="s">
        <v>509</v>
      </c>
      <c r="AA49" s="1354" t="s">
        <v>623</v>
      </c>
      <c r="AB49" s="1355"/>
      <c r="AC49" s="1355"/>
      <c r="AD49" s="1355"/>
      <c r="AE49" s="1355"/>
      <c r="AF49" s="1355"/>
      <c r="AG49" s="1356"/>
      <c r="AI49" s="10"/>
    </row>
    <row r="50" spans="3:35" ht="15" customHeight="1">
      <c r="C50" s="1462"/>
      <c r="D50" s="1357" t="s">
        <v>619</v>
      </c>
      <c r="E50" s="1355"/>
      <c r="F50" s="1355"/>
      <c r="G50" s="1358"/>
      <c r="H50" s="1354" t="s">
        <v>621</v>
      </c>
      <c r="I50" s="1355"/>
      <c r="J50" s="1358"/>
      <c r="K50" s="1359">
        <v>4</v>
      </c>
      <c r="L50" s="1353"/>
      <c r="M50" s="281" t="s">
        <v>93</v>
      </c>
      <c r="N50" s="1353">
        <v>1</v>
      </c>
      <c r="O50" s="1353"/>
      <c r="P50" s="560" t="s">
        <v>509</v>
      </c>
      <c r="Q50" s="1359">
        <v>7</v>
      </c>
      <c r="R50" s="1353"/>
      <c r="S50" s="281" t="s">
        <v>93</v>
      </c>
      <c r="T50" s="1353">
        <v>0</v>
      </c>
      <c r="U50" s="1353"/>
      <c r="V50" s="561" t="s">
        <v>509</v>
      </c>
      <c r="W50" s="562">
        <f t="shared" si="2"/>
        <v>11</v>
      </c>
      <c r="X50" s="290" t="s">
        <v>93</v>
      </c>
      <c r="Y50" s="558">
        <f t="shared" si="3"/>
        <v>1</v>
      </c>
      <c r="Z50" s="561" t="s">
        <v>509</v>
      </c>
      <c r="AA50" s="1354" t="s">
        <v>623</v>
      </c>
      <c r="AB50" s="1355"/>
      <c r="AC50" s="1355"/>
      <c r="AD50" s="1355"/>
      <c r="AE50" s="1355"/>
      <c r="AF50" s="1355"/>
      <c r="AG50" s="1356"/>
      <c r="AI50" s="10"/>
    </row>
    <row r="51" spans="3:35" ht="15" customHeight="1">
      <c r="C51" s="1462"/>
      <c r="D51" s="1357" t="s">
        <v>622</v>
      </c>
      <c r="E51" s="1355"/>
      <c r="F51" s="1355"/>
      <c r="G51" s="1358"/>
      <c r="H51" s="1354" t="s">
        <v>621</v>
      </c>
      <c r="I51" s="1355"/>
      <c r="J51" s="1358"/>
      <c r="K51" s="1359">
        <v>2</v>
      </c>
      <c r="L51" s="1353"/>
      <c r="M51" s="281" t="s">
        <v>93</v>
      </c>
      <c r="N51" s="1353">
        <v>1</v>
      </c>
      <c r="O51" s="1353"/>
      <c r="P51" s="560" t="s">
        <v>509</v>
      </c>
      <c r="Q51" s="1359">
        <v>3</v>
      </c>
      <c r="R51" s="1353"/>
      <c r="S51" s="281" t="s">
        <v>93</v>
      </c>
      <c r="T51" s="1353">
        <v>0</v>
      </c>
      <c r="U51" s="1353"/>
      <c r="V51" s="561" t="s">
        <v>509</v>
      </c>
      <c r="W51" s="562">
        <f t="shared" si="2"/>
        <v>5</v>
      </c>
      <c r="X51" s="290" t="s">
        <v>93</v>
      </c>
      <c r="Y51" s="558">
        <f t="shared" si="3"/>
        <v>1</v>
      </c>
      <c r="Z51" s="561" t="s">
        <v>509</v>
      </c>
      <c r="AA51" s="1354" t="s">
        <v>623</v>
      </c>
      <c r="AB51" s="1355"/>
      <c r="AC51" s="1355"/>
      <c r="AD51" s="1355"/>
      <c r="AE51" s="1355"/>
      <c r="AF51" s="1355"/>
      <c r="AG51" s="1356"/>
    </row>
    <row r="52" spans="3:35" ht="15" customHeight="1">
      <c r="C52" s="1462"/>
      <c r="D52" s="1357"/>
      <c r="E52" s="1355"/>
      <c r="F52" s="1355"/>
      <c r="G52" s="1358"/>
      <c r="H52" s="1354"/>
      <c r="I52" s="1355"/>
      <c r="J52" s="1358"/>
      <c r="K52" s="1359"/>
      <c r="L52" s="1353"/>
      <c r="M52" s="281" t="s">
        <v>93</v>
      </c>
      <c r="N52" s="1353"/>
      <c r="O52" s="1353"/>
      <c r="P52" s="560" t="s">
        <v>509</v>
      </c>
      <c r="Q52" s="1359"/>
      <c r="R52" s="1353"/>
      <c r="S52" s="281" t="s">
        <v>93</v>
      </c>
      <c r="T52" s="1353"/>
      <c r="U52" s="1353"/>
      <c r="V52" s="561" t="s">
        <v>509</v>
      </c>
      <c r="W52" s="562">
        <f t="shared" si="2"/>
        <v>0</v>
      </c>
      <c r="X52" s="290" t="s">
        <v>93</v>
      </c>
      <c r="Y52" s="558">
        <f t="shared" si="3"/>
        <v>0</v>
      </c>
      <c r="Z52" s="561" t="s">
        <v>509</v>
      </c>
      <c r="AA52" s="1354"/>
      <c r="AB52" s="1355"/>
      <c r="AC52" s="1355"/>
      <c r="AD52" s="1355"/>
      <c r="AE52" s="1355"/>
      <c r="AF52" s="1355"/>
      <c r="AG52" s="1356"/>
    </row>
    <row r="53" spans="3:35" ht="15" customHeight="1">
      <c r="C53" s="1462"/>
      <c r="D53" s="1357"/>
      <c r="E53" s="1355"/>
      <c r="F53" s="1355"/>
      <c r="G53" s="1358"/>
      <c r="H53" s="1354"/>
      <c r="I53" s="1355"/>
      <c r="J53" s="1358"/>
      <c r="K53" s="1359"/>
      <c r="L53" s="1353"/>
      <c r="M53" s="281" t="s">
        <v>93</v>
      </c>
      <c r="N53" s="1353"/>
      <c r="O53" s="1353"/>
      <c r="P53" s="560" t="s">
        <v>509</v>
      </c>
      <c r="Q53" s="1359"/>
      <c r="R53" s="1353"/>
      <c r="S53" s="281" t="s">
        <v>93</v>
      </c>
      <c r="T53" s="1353"/>
      <c r="U53" s="1353"/>
      <c r="V53" s="561" t="s">
        <v>509</v>
      </c>
      <c r="W53" s="562">
        <f t="shared" si="2"/>
        <v>0</v>
      </c>
      <c r="X53" s="290" t="s">
        <v>93</v>
      </c>
      <c r="Y53" s="558">
        <f t="shared" si="3"/>
        <v>0</v>
      </c>
      <c r="Z53" s="561" t="s">
        <v>509</v>
      </c>
      <c r="AA53" s="1354"/>
      <c r="AB53" s="1355"/>
      <c r="AC53" s="1355"/>
      <c r="AD53" s="1355"/>
      <c r="AE53" s="1355"/>
      <c r="AF53" s="1355"/>
      <c r="AG53" s="1356"/>
    </row>
    <row r="54" spans="3:35" ht="15" customHeight="1">
      <c r="C54" s="1462"/>
      <c r="D54" s="1357"/>
      <c r="E54" s="1355"/>
      <c r="F54" s="1355"/>
      <c r="G54" s="1358"/>
      <c r="H54" s="1354"/>
      <c r="I54" s="1355"/>
      <c r="J54" s="1358"/>
      <c r="K54" s="1359"/>
      <c r="L54" s="1353"/>
      <c r="M54" s="281" t="s">
        <v>93</v>
      </c>
      <c r="N54" s="1353"/>
      <c r="O54" s="1353"/>
      <c r="P54" s="560" t="s">
        <v>509</v>
      </c>
      <c r="Q54" s="1359"/>
      <c r="R54" s="1353"/>
      <c r="S54" s="281" t="s">
        <v>93</v>
      </c>
      <c r="T54" s="1353"/>
      <c r="U54" s="1353"/>
      <c r="V54" s="561" t="s">
        <v>509</v>
      </c>
      <c r="W54" s="562">
        <f t="shared" si="2"/>
        <v>0</v>
      </c>
      <c r="X54" s="290" t="s">
        <v>93</v>
      </c>
      <c r="Y54" s="558">
        <f t="shared" si="3"/>
        <v>0</v>
      </c>
      <c r="Z54" s="561" t="s">
        <v>509</v>
      </c>
      <c r="AA54" s="1354"/>
      <c r="AB54" s="1355"/>
      <c r="AC54" s="1355"/>
      <c r="AD54" s="1355"/>
      <c r="AE54" s="1355"/>
      <c r="AF54" s="1355"/>
      <c r="AG54" s="1356"/>
    </row>
    <row r="55" spans="3:35" ht="15" customHeight="1">
      <c r="C55" s="1462"/>
      <c r="D55" s="1357"/>
      <c r="E55" s="1355"/>
      <c r="F55" s="1355"/>
      <c r="G55" s="1358"/>
      <c r="H55" s="1354"/>
      <c r="I55" s="1355"/>
      <c r="J55" s="1358"/>
      <c r="K55" s="1359"/>
      <c r="L55" s="1353"/>
      <c r="M55" s="281" t="s">
        <v>93</v>
      </c>
      <c r="N55" s="1353"/>
      <c r="O55" s="1353"/>
      <c r="P55" s="560" t="s">
        <v>509</v>
      </c>
      <c r="Q55" s="1359"/>
      <c r="R55" s="1353"/>
      <c r="S55" s="281" t="s">
        <v>93</v>
      </c>
      <c r="T55" s="1353"/>
      <c r="U55" s="1353"/>
      <c r="V55" s="561" t="s">
        <v>509</v>
      </c>
      <c r="W55" s="562">
        <f t="shared" si="2"/>
        <v>0</v>
      </c>
      <c r="X55" s="290" t="s">
        <v>93</v>
      </c>
      <c r="Y55" s="558">
        <f t="shared" si="3"/>
        <v>0</v>
      </c>
      <c r="Z55" s="561" t="s">
        <v>509</v>
      </c>
      <c r="AA55" s="1354"/>
      <c r="AB55" s="1355"/>
      <c r="AC55" s="1355"/>
      <c r="AD55" s="1355"/>
      <c r="AE55" s="1355"/>
      <c r="AF55" s="1355"/>
      <c r="AG55" s="1356"/>
    </row>
    <row r="56" spans="3:35" ht="15" customHeight="1">
      <c r="C56" s="1462"/>
      <c r="D56" s="1357"/>
      <c r="E56" s="1355"/>
      <c r="F56" s="1355"/>
      <c r="G56" s="1358"/>
      <c r="H56" s="1354"/>
      <c r="I56" s="1355"/>
      <c r="J56" s="1358"/>
      <c r="K56" s="1359"/>
      <c r="L56" s="1353"/>
      <c r="M56" s="281" t="s">
        <v>93</v>
      </c>
      <c r="N56" s="1353"/>
      <c r="O56" s="1353"/>
      <c r="P56" s="560" t="s">
        <v>509</v>
      </c>
      <c r="Q56" s="1359"/>
      <c r="R56" s="1353"/>
      <c r="S56" s="281" t="s">
        <v>93</v>
      </c>
      <c r="T56" s="1353"/>
      <c r="U56" s="1353"/>
      <c r="V56" s="561" t="s">
        <v>509</v>
      </c>
      <c r="W56" s="562">
        <f t="shared" si="2"/>
        <v>0</v>
      </c>
      <c r="X56" s="290" t="s">
        <v>93</v>
      </c>
      <c r="Y56" s="558">
        <f t="shared" si="3"/>
        <v>0</v>
      </c>
      <c r="Z56" s="561" t="s">
        <v>509</v>
      </c>
      <c r="AA56" s="1354"/>
      <c r="AB56" s="1355"/>
      <c r="AC56" s="1355"/>
      <c r="AD56" s="1355"/>
      <c r="AE56" s="1355"/>
      <c r="AF56" s="1355"/>
      <c r="AG56" s="1356"/>
      <c r="AI56" s="10"/>
    </row>
    <row r="57" spans="3:35" ht="15" customHeight="1">
      <c r="C57" s="1462"/>
      <c r="D57" s="1357"/>
      <c r="E57" s="1355"/>
      <c r="F57" s="1355"/>
      <c r="G57" s="1358"/>
      <c r="H57" s="1354"/>
      <c r="I57" s="1355"/>
      <c r="J57" s="1358"/>
      <c r="K57" s="1359"/>
      <c r="L57" s="1353"/>
      <c r="M57" s="281" t="s">
        <v>93</v>
      </c>
      <c r="N57" s="1353"/>
      <c r="O57" s="1353"/>
      <c r="P57" s="560" t="s">
        <v>509</v>
      </c>
      <c r="Q57" s="1359"/>
      <c r="R57" s="1353"/>
      <c r="S57" s="281" t="s">
        <v>93</v>
      </c>
      <c r="T57" s="1353"/>
      <c r="U57" s="1353"/>
      <c r="V57" s="561" t="s">
        <v>509</v>
      </c>
      <c r="W57" s="562">
        <f t="shared" si="2"/>
        <v>0</v>
      </c>
      <c r="X57" s="290" t="s">
        <v>93</v>
      </c>
      <c r="Y57" s="558">
        <f t="shared" si="3"/>
        <v>0</v>
      </c>
      <c r="Z57" s="561" t="s">
        <v>509</v>
      </c>
      <c r="AA57" s="1354"/>
      <c r="AB57" s="1355"/>
      <c r="AC57" s="1355"/>
      <c r="AD57" s="1355"/>
      <c r="AE57" s="1355"/>
      <c r="AF57" s="1355"/>
      <c r="AG57" s="1356"/>
    </row>
    <row r="58" spans="3:35" ht="15" customHeight="1">
      <c r="C58" s="1462"/>
      <c r="D58" s="1357"/>
      <c r="E58" s="1355"/>
      <c r="F58" s="1355"/>
      <c r="G58" s="1358"/>
      <c r="H58" s="1354"/>
      <c r="I58" s="1355"/>
      <c r="J58" s="1358"/>
      <c r="K58" s="1359"/>
      <c r="L58" s="1353"/>
      <c r="M58" s="281" t="s">
        <v>93</v>
      </c>
      <c r="N58" s="1353"/>
      <c r="O58" s="1353"/>
      <c r="P58" s="560" t="s">
        <v>509</v>
      </c>
      <c r="Q58" s="1359"/>
      <c r="R58" s="1353"/>
      <c r="S58" s="281" t="s">
        <v>93</v>
      </c>
      <c r="T58" s="1353"/>
      <c r="U58" s="1353"/>
      <c r="V58" s="561" t="s">
        <v>509</v>
      </c>
      <c r="W58" s="562">
        <f t="shared" si="2"/>
        <v>0</v>
      </c>
      <c r="X58" s="290" t="s">
        <v>93</v>
      </c>
      <c r="Y58" s="558">
        <f t="shared" si="3"/>
        <v>0</v>
      </c>
      <c r="Z58" s="561" t="s">
        <v>509</v>
      </c>
      <c r="AA58" s="1354"/>
      <c r="AB58" s="1355"/>
      <c r="AC58" s="1355"/>
      <c r="AD58" s="1355"/>
      <c r="AE58" s="1355"/>
      <c r="AF58" s="1355"/>
      <c r="AG58" s="1356"/>
    </row>
    <row r="59" spans="3:35" ht="15" customHeight="1">
      <c r="C59" s="1462"/>
      <c r="D59" s="1357"/>
      <c r="E59" s="1355"/>
      <c r="F59" s="1355"/>
      <c r="G59" s="1358"/>
      <c r="H59" s="1354"/>
      <c r="I59" s="1355"/>
      <c r="J59" s="1358"/>
      <c r="K59" s="1359"/>
      <c r="L59" s="1353"/>
      <c r="M59" s="281" t="s">
        <v>93</v>
      </c>
      <c r="N59" s="1353"/>
      <c r="O59" s="1353"/>
      <c r="P59" s="560" t="s">
        <v>509</v>
      </c>
      <c r="Q59" s="1359"/>
      <c r="R59" s="1353"/>
      <c r="S59" s="281" t="s">
        <v>93</v>
      </c>
      <c r="T59" s="1353"/>
      <c r="U59" s="1353"/>
      <c r="V59" s="561" t="s">
        <v>509</v>
      </c>
      <c r="W59" s="562">
        <f t="shared" si="2"/>
        <v>0</v>
      </c>
      <c r="X59" s="290" t="s">
        <v>93</v>
      </c>
      <c r="Y59" s="558">
        <f t="shared" si="3"/>
        <v>0</v>
      </c>
      <c r="Z59" s="561" t="s">
        <v>509</v>
      </c>
      <c r="AA59" s="1354"/>
      <c r="AB59" s="1355"/>
      <c r="AC59" s="1355"/>
      <c r="AD59" s="1355"/>
      <c r="AE59" s="1355"/>
      <c r="AF59" s="1355"/>
      <c r="AG59" s="1356"/>
    </row>
    <row r="60" spans="3:35" ht="15" customHeight="1">
      <c r="C60" s="1462"/>
      <c r="D60" s="1357"/>
      <c r="E60" s="1355"/>
      <c r="F60" s="1355"/>
      <c r="G60" s="1358"/>
      <c r="H60" s="1354"/>
      <c r="I60" s="1355"/>
      <c r="J60" s="1358"/>
      <c r="K60" s="1359"/>
      <c r="L60" s="1353"/>
      <c r="M60" s="281" t="s">
        <v>93</v>
      </c>
      <c r="N60" s="1353"/>
      <c r="O60" s="1353"/>
      <c r="P60" s="560" t="s">
        <v>509</v>
      </c>
      <c r="Q60" s="1359"/>
      <c r="R60" s="1353"/>
      <c r="S60" s="281" t="s">
        <v>93</v>
      </c>
      <c r="T60" s="1353"/>
      <c r="U60" s="1353"/>
      <c r="V60" s="561" t="s">
        <v>509</v>
      </c>
      <c r="W60" s="562">
        <f t="shared" si="2"/>
        <v>0</v>
      </c>
      <c r="X60" s="290" t="s">
        <v>93</v>
      </c>
      <c r="Y60" s="558">
        <f t="shared" si="3"/>
        <v>0</v>
      </c>
      <c r="Z60" s="561" t="s">
        <v>509</v>
      </c>
      <c r="AA60" s="1354"/>
      <c r="AB60" s="1355"/>
      <c r="AC60" s="1355"/>
      <c r="AD60" s="1355"/>
      <c r="AE60" s="1355"/>
      <c r="AF60" s="1355"/>
      <c r="AG60" s="1356"/>
    </row>
    <row r="61" spans="3:35" ht="15" customHeight="1">
      <c r="C61" s="1462"/>
      <c r="D61" s="1357"/>
      <c r="E61" s="1355"/>
      <c r="F61" s="1355"/>
      <c r="G61" s="1358"/>
      <c r="H61" s="1354"/>
      <c r="I61" s="1355"/>
      <c r="J61" s="1358"/>
      <c r="K61" s="1359"/>
      <c r="L61" s="1353"/>
      <c r="M61" s="281" t="s">
        <v>93</v>
      </c>
      <c r="N61" s="1353"/>
      <c r="O61" s="1353"/>
      <c r="P61" s="560" t="s">
        <v>509</v>
      </c>
      <c r="Q61" s="1359"/>
      <c r="R61" s="1353"/>
      <c r="S61" s="281" t="s">
        <v>93</v>
      </c>
      <c r="T61" s="1353"/>
      <c r="U61" s="1353"/>
      <c r="V61" s="561" t="s">
        <v>509</v>
      </c>
      <c r="W61" s="562">
        <f t="shared" si="2"/>
        <v>0</v>
      </c>
      <c r="X61" s="290" t="s">
        <v>93</v>
      </c>
      <c r="Y61" s="558">
        <f t="shared" si="3"/>
        <v>0</v>
      </c>
      <c r="Z61" s="561" t="s">
        <v>509</v>
      </c>
      <c r="AA61" s="1354"/>
      <c r="AB61" s="1355"/>
      <c r="AC61" s="1355"/>
      <c r="AD61" s="1355"/>
      <c r="AE61" s="1355"/>
      <c r="AF61" s="1355"/>
      <c r="AG61" s="1356"/>
    </row>
    <row r="62" spans="3:35" ht="15" customHeight="1">
      <c r="C62" s="1462"/>
      <c r="D62" s="1357"/>
      <c r="E62" s="1355"/>
      <c r="F62" s="1355"/>
      <c r="G62" s="1358"/>
      <c r="H62" s="1354"/>
      <c r="I62" s="1355"/>
      <c r="J62" s="1358"/>
      <c r="K62" s="1359"/>
      <c r="L62" s="1353"/>
      <c r="M62" s="281" t="s">
        <v>93</v>
      </c>
      <c r="N62" s="1353"/>
      <c r="O62" s="1353"/>
      <c r="P62" s="560" t="s">
        <v>509</v>
      </c>
      <c r="Q62" s="1359"/>
      <c r="R62" s="1353"/>
      <c r="S62" s="281" t="s">
        <v>93</v>
      </c>
      <c r="T62" s="1353"/>
      <c r="U62" s="1353"/>
      <c r="V62" s="561" t="s">
        <v>509</v>
      </c>
      <c r="W62" s="562">
        <f t="shared" si="2"/>
        <v>0</v>
      </c>
      <c r="X62" s="290" t="s">
        <v>93</v>
      </c>
      <c r="Y62" s="558">
        <f t="shared" si="3"/>
        <v>0</v>
      </c>
      <c r="Z62" s="561" t="s">
        <v>509</v>
      </c>
      <c r="AA62" s="1354"/>
      <c r="AB62" s="1355"/>
      <c r="AC62" s="1355"/>
      <c r="AD62" s="1355"/>
      <c r="AE62" s="1355"/>
      <c r="AF62" s="1355"/>
      <c r="AG62" s="1356"/>
    </row>
    <row r="63" spans="3:35" ht="15" customHeight="1">
      <c r="C63" s="1462"/>
      <c r="D63" s="1357"/>
      <c r="E63" s="1355"/>
      <c r="F63" s="1355"/>
      <c r="G63" s="1358"/>
      <c r="H63" s="1354"/>
      <c r="I63" s="1355"/>
      <c r="J63" s="1358"/>
      <c r="K63" s="1359"/>
      <c r="L63" s="1353"/>
      <c r="M63" s="281" t="s">
        <v>93</v>
      </c>
      <c r="N63" s="1353"/>
      <c r="O63" s="1353"/>
      <c r="P63" s="560" t="s">
        <v>509</v>
      </c>
      <c r="Q63" s="1359"/>
      <c r="R63" s="1353"/>
      <c r="S63" s="281" t="s">
        <v>93</v>
      </c>
      <c r="T63" s="1353"/>
      <c r="U63" s="1353"/>
      <c r="V63" s="561" t="s">
        <v>509</v>
      </c>
      <c r="W63" s="562">
        <f t="shared" si="2"/>
        <v>0</v>
      </c>
      <c r="X63" s="290" t="s">
        <v>93</v>
      </c>
      <c r="Y63" s="558">
        <f t="shared" si="3"/>
        <v>0</v>
      </c>
      <c r="Z63" s="561" t="s">
        <v>509</v>
      </c>
      <c r="AA63" s="1354"/>
      <c r="AB63" s="1355"/>
      <c r="AC63" s="1355"/>
      <c r="AD63" s="1355"/>
      <c r="AE63" s="1355"/>
      <c r="AF63" s="1355"/>
      <c r="AG63" s="1356"/>
    </row>
    <row r="64" spans="3:35" ht="15" customHeight="1">
      <c r="C64" s="1462"/>
      <c r="D64" s="1357"/>
      <c r="E64" s="1355"/>
      <c r="F64" s="1355"/>
      <c r="G64" s="1358"/>
      <c r="H64" s="1354"/>
      <c r="I64" s="1355"/>
      <c r="J64" s="1358"/>
      <c r="K64" s="1359"/>
      <c r="L64" s="1353"/>
      <c r="M64" s="281" t="s">
        <v>93</v>
      </c>
      <c r="N64" s="1353"/>
      <c r="O64" s="1353"/>
      <c r="P64" s="560" t="s">
        <v>509</v>
      </c>
      <c r="Q64" s="1359"/>
      <c r="R64" s="1353"/>
      <c r="S64" s="281" t="s">
        <v>93</v>
      </c>
      <c r="T64" s="1353"/>
      <c r="U64" s="1353"/>
      <c r="V64" s="561" t="s">
        <v>509</v>
      </c>
      <c r="W64" s="562">
        <f t="shared" si="2"/>
        <v>0</v>
      </c>
      <c r="X64" s="290" t="s">
        <v>93</v>
      </c>
      <c r="Y64" s="558">
        <f t="shared" si="3"/>
        <v>0</v>
      </c>
      <c r="Z64" s="561" t="s">
        <v>509</v>
      </c>
      <c r="AA64" s="1354"/>
      <c r="AB64" s="1355"/>
      <c r="AC64" s="1355"/>
      <c r="AD64" s="1355"/>
      <c r="AE64" s="1355"/>
      <c r="AF64" s="1355"/>
      <c r="AG64" s="1356"/>
      <c r="AI64" s="10"/>
    </row>
    <row r="65" spans="3:35" ht="15" customHeight="1">
      <c r="C65" s="1462"/>
      <c r="D65" s="1357"/>
      <c r="E65" s="1355"/>
      <c r="F65" s="1355"/>
      <c r="G65" s="1358"/>
      <c r="H65" s="1354"/>
      <c r="I65" s="1355"/>
      <c r="J65" s="1358"/>
      <c r="K65" s="1359"/>
      <c r="L65" s="1353"/>
      <c r="M65" s="281" t="s">
        <v>93</v>
      </c>
      <c r="N65" s="1353"/>
      <c r="O65" s="1353"/>
      <c r="P65" s="560" t="s">
        <v>509</v>
      </c>
      <c r="Q65" s="1359"/>
      <c r="R65" s="1353"/>
      <c r="S65" s="281" t="s">
        <v>93</v>
      </c>
      <c r="T65" s="1353"/>
      <c r="U65" s="1353"/>
      <c r="V65" s="561" t="s">
        <v>509</v>
      </c>
      <c r="W65" s="562">
        <f t="shared" si="2"/>
        <v>0</v>
      </c>
      <c r="X65" s="290" t="s">
        <v>93</v>
      </c>
      <c r="Y65" s="558">
        <f t="shared" si="3"/>
        <v>0</v>
      </c>
      <c r="Z65" s="561" t="s">
        <v>509</v>
      </c>
      <c r="AA65" s="1354"/>
      <c r="AB65" s="1355"/>
      <c r="AC65" s="1355"/>
      <c r="AD65" s="1355"/>
      <c r="AE65" s="1355"/>
      <c r="AF65" s="1355"/>
      <c r="AG65" s="1356"/>
    </row>
    <row r="66" spans="3:35" ht="15" customHeight="1">
      <c r="C66" s="1462"/>
      <c r="D66" s="1357"/>
      <c r="E66" s="1355"/>
      <c r="F66" s="1355"/>
      <c r="G66" s="1358"/>
      <c r="H66" s="1354"/>
      <c r="I66" s="1355"/>
      <c r="J66" s="1358"/>
      <c r="K66" s="1359"/>
      <c r="L66" s="1353"/>
      <c r="M66" s="281" t="s">
        <v>93</v>
      </c>
      <c r="N66" s="1353"/>
      <c r="O66" s="1353"/>
      <c r="P66" s="560" t="s">
        <v>509</v>
      </c>
      <c r="Q66" s="1359"/>
      <c r="R66" s="1353"/>
      <c r="S66" s="281" t="s">
        <v>93</v>
      </c>
      <c r="T66" s="1353"/>
      <c r="U66" s="1353"/>
      <c r="V66" s="561" t="s">
        <v>509</v>
      </c>
      <c r="W66" s="562">
        <f t="shared" si="2"/>
        <v>0</v>
      </c>
      <c r="X66" s="290" t="s">
        <v>93</v>
      </c>
      <c r="Y66" s="558">
        <f t="shared" si="3"/>
        <v>0</v>
      </c>
      <c r="Z66" s="561" t="s">
        <v>509</v>
      </c>
      <c r="AA66" s="1354"/>
      <c r="AB66" s="1355"/>
      <c r="AC66" s="1355"/>
      <c r="AD66" s="1355"/>
      <c r="AE66" s="1355"/>
      <c r="AF66" s="1355"/>
      <c r="AG66" s="1356"/>
    </row>
    <row r="67" spans="3:35" ht="15" customHeight="1">
      <c r="C67" s="1462"/>
      <c r="D67" s="1357"/>
      <c r="E67" s="1355"/>
      <c r="F67" s="1355"/>
      <c r="G67" s="1358"/>
      <c r="H67" s="1354"/>
      <c r="I67" s="1355"/>
      <c r="J67" s="1358"/>
      <c r="K67" s="1359"/>
      <c r="L67" s="1353"/>
      <c r="M67" s="281" t="s">
        <v>93</v>
      </c>
      <c r="N67" s="1353"/>
      <c r="O67" s="1353"/>
      <c r="P67" s="560" t="s">
        <v>509</v>
      </c>
      <c r="Q67" s="1359"/>
      <c r="R67" s="1353"/>
      <c r="S67" s="281" t="s">
        <v>93</v>
      </c>
      <c r="T67" s="1353"/>
      <c r="U67" s="1353"/>
      <c r="V67" s="561" t="s">
        <v>509</v>
      </c>
      <c r="W67" s="562">
        <f t="shared" si="2"/>
        <v>0</v>
      </c>
      <c r="X67" s="290" t="s">
        <v>93</v>
      </c>
      <c r="Y67" s="558">
        <f t="shared" si="3"/>
        <v>0</v>
      </c>
      <c r="Z67" s="561" t="s">
        <v>509</v>
      </c>
      <c r="AA67" s="1354"/>
      <c r="AB67" s="1355"/>
      <c r="AC67" s="1355"/>
      <c r="AD67" s="1355"/>
      <c r="AE67" s="1355"/>
      <c r="AF67" s="1355"/>
      <c r="AG67" s="1356"/>
    </row>
    <row r="68" spans="3:35" ht="15" customHeight="1">
      <c r="C68" s="1462"/>
      <c r="D68" s="1357"/>
      <c r="E68" s="1355"/>
      <c r="F68" s="1355"/>
      <c r="G68" s="1358"/>
      <c r="H68" s="1354"/>
      <c r="I68" s="1355"/>
      <c r="J68" s="1358"/>
      <c r="K68" s="1359"/>
      <c r="L68" s="1353"/>
      <c r="M68" s="281" t="s">
        <v>93</v>
      </c>
      <c r="N68" s="1353"/>
      <c r="O68" s="1353"/>
      <c r="P68" s="560" t="s">
        <v>509</v>
      </c>
      <c r="Q68" s="1359"/>
      <c r="R68" s="1353"/>
      <c r="S68" s="281" t="s">
        <v>93</v>
      </c>
      <c r="T68" s="1353"/>
      <c r="U68" s="1353"/>
      <c r="V68" s="561" t="s">
        <v>509</v>
      </c>
      <c r="W68" s="562">
        <f t="shared" si="2"/>
        <v>0</v>
      </c>
      <c r="X68" s="290" t="s">
        <v>93</v>
      </c>
      <c r="Y68" s="558">
        <f t="shared" si="3"/>
        <v>0</v>
      </c>
      <c r="Z68" s="561" t="s">
        <v>509</v>
      </c>
      <c r="AA68" s="1354"/>
      <c r="AB68" s="1355"/>
      <c r="AC68" s="1355"/>
      <c r="AD68" s="1355"/>
      <c r="AE68" s="1355"/>
      <c r="AF68" s="1355"/>
      <c r="AG68" s="1356"/>
    </row>
    <row r="69" spans="3:35" ht="15" customHeight="1">
      <c r="C69" s="1462"/>
      <c r="D69" s="1357"/>
      <c r="E69" s="1355"/>
      <c r="F69" s="1355"/>
      <c r="G69" s="1358"/>
      <c r="H69" s="1354"/>
      <c r="I69" s="1355"/>
      <c r="J69" s="1358"/>
      <c r="K69" s="1359"/>
      <c r="L69" s="1353"/>
      <c r="M69" s="281" t="s">
        <v>93</v>
      </c>
      <c r="N69" s="1353"/>
      <c r="O69" s="1353"/>
      <c r="P69" s="560" t="s">
        <v>106</v>
      </c>
      <c r="Q69" s="1359"/>
      <c r="R69" s="1353"/>
      <c r="S69" s="281" t="s">
        <v>93</v>
      </c>
      <c r="T69" s="1353"/>
      <c r="U69" s="1353"/>
      <c r="V69" s="561" t="s">
        <v>106</v>
      </c>
      <c r="W69" s="562">
        <f>(K69+Q69)+ROUNDDOWN((N69+T69)/12,0)</f>
        <v>0</v>
      </c>
      <c r="X69" s="290" t="s">
        <v>93</v>
      </c>
      <c r="Y69" s="558">
        <f>-ROUNDDOWN((N69+T69)/12,0)*12+SUM(N69,T69)</f>
        <v>0</v>
      </c>
      <c r="Z69" s="561" t="s">
        <v>106</v>
      </c>
      <c r="AA69" s="1354"/>
      <c r="AB69" s="1355"/>
      <c r="AC69" s="1355"/>
      <c r="AD69" s="1355"/>
      <c r="AE69" s="1355"/>
      <c r="AF69" s="1355"/>
      <c r="AG69" s="1356"/>
      <c r="AI69" s="10"/>
    </row>
    <row r="70" spans="3:35" ht="15" customHeight="1">
      <c r="C70" s="1462"/>
      <c r="D70" s="1357"/>
      <c r="E70" s="1355"/>
      <c r="F70" s="1355"/>
      <c r="G70" s="1358"/>
      <c r="H70" s="1354"/>
      <c r="I70" s="1355"/>
      <c r="J70" s="1358"/>
      <c r="K70" s="1359"/>
      <c r="L70" s="1353"/>
      <c r="M70" s="281" t="s">
        <v>93</v>
      </c>
      <c r="N70" s="1353"/>
      <c r="O70" s="1353"/>
      <c r="P70" s="560" t="s">
        <v>106</v>
      </c>
      <c r="Q70" s="1359"/>
      <c r="R70" s="1353"/>
      <c r="S70" s="281" t="s">
        <v>93</v>
      </c>
      <c r="T70" s="1353"/>
      <c r="U70" s="1353"/>
      <c r="V70" s="561" t="s">
        <v>106</v>
      </c>
      <c r="W70" s="562">
        <f t="shared" ref="W70:W82" si="4">(K70+Q70)+ROUNDDOWN((N70+T70)/12,0)</f>
        <v>0</v>
      </c>
      <c r="X70" s="290" t="s">
        <v>93</v>
      </c>
      <c r="Y70" s="558">
        <f t="shared" ref="Y70:Y82" si="5">-ROUNDDOWN((N70+T70)/12,0)*12+SUM(N70,T70)</f>
        <v>0</v>
      </c>
      <c r="Z70" s="561" t="s">
        <v>106</v>
      </c>
      <c r="AA70" s="1354"/>
      <c r="AB70" s="1355"/>
      <c r="AC70" s="1355"/>
      <c r="AD70" s="1355"/>
      <c r="AE70" s="1355"/>
      <c r="AF70" s="1355"/>
      <c r="AG70" s="1356"/>
      <c r="AI70" s="10"/>
    </row>
    <row r="71" spans="3:35" ht="15" customHeight="1">
      <c r="C71" s="1462"/>
      <c r="D71" s="1357"/>
      <c r="E71" s="1355"/>
      <c r="F71" s="1355"/>
      <c r="G71" s="1358"/>
      <c r="H71" s="1354"/>
      <c r="I71" s="1355"/>
      <c r="J71" s="1358"/>
      <c r="K71" s="1359"/>
      <c r="L71" s="1353"/>
      <c r="M71" s="281" t="s">
        <v>93</v>
      </c>
      <c r="N71" s="1353"/>
      <c r="O71" s="1353"/>
      <c r="P71" s="560" t="s">
        <v>509</v>
      </c>
      <c r="Q71" s="1359"/>
      <c r="R71" s="1353"/>
      <c r="S71" s="281" t="s">
        <v>93</v>
      </c>
      <c r="T71" s="1353"/>
      <c r="U71" s="1353"/>
      <c r="V71" s="561" t="s">
        <v>509</v>
      </c>
      <c r="W71" s="562">
        <f t="shared" si="4"/>
        <v>0</v>
      </c>
      <c r="X71" s="290" t="s">
        <v>93</v>
      </c>
      <c r="Y71" s="558">
        <f t="shared" si="5"/>
        <v>0</v>
      </c>
      <c r="Z71" s="561" t="s">
        <v>509</v>
      </c>
      <c r="AA71" s="1354"/>
      <c r="AB71" s="1355"/>
      <c r="AC71" s="1355"/>
      <c r="AD71" s="1355"/>
      <c r="AE71" s="1355"/>
      <c r="AF71" s="1355"/>
      <c r="AG71" s="1356"/>
    </row>
    <row r="72" spans="3:35" ht="15" customHeight="1">
      <c r="C72" s="1462"/>
      <c r="D72" s="1357"/>
      <c r="E72" s="1355"/>
      <c r="F72" s="1355"/>
      <c r="G72" s="1358"/>
      <c r="H72" s="1354"/>
      <c r="I72" s="1355"/>
      <c r="J72" s="1358"/>
      <c r="K72" s="1359"/>
      <c r="L72" s="1353"/>
      <c r="M72" s="281" t="s">
        <v>93</v>
      </c>
      <c r="N72" s="1353"/>
      <c r="O72" s="1353"/>
      <c r="P72" s="560" t="s">
        <v>509</v>
      </c>
      <c r="Q72" s="1359"/>
      <c r="R72" s="1353"/>
      <c r="S72" s="281" t="s">
        <v>93</v>
      </c>
      <c r="T72" s="1353"/>
      <c r="U72" s="1353"/>
      <c r="V72" s="561" t="s">
        <v>509</v>
      </c>
      <c r="W72" s="562">
        <f t="shared" si="4"/>
        <v>0</v>
      </c>
      <c r="X72" s="290" t="s">
        <v>93</v>
      </c>
      <c r="Y72" s="558">
        <f t="shared" si="5"/>
        <v>0</v>
      </c>
      <c r="Z72" s="561" t="s">
        <v>509</v>
      </c>
      <c r="AA72" s="1354"/>
      <c r="AB72" s="1355"/>
      <c r="AC72" s="1355"/>
      <c r="AD72" s="1355"/>
      <c r="AE72" s="1355"/>
      <c r="AF72" s="1355"/>
      <c r="AG72" s="1356"/>
    </row>
    <row r="73" spans="3:35" ht="15" customHeight="1">
      <c r="C73" s="1462"/>
      <c r="D73" s="1357"/>
      <c r="E73" s="1355"/>
      <c r="F73" s="1355"/>
      <c r="G73" s="1358"/>
      <c r="H73" s="1354"/>
      <c r="I73" s="1355"/>
      <c r="J73" s="1358"/>
      <c r="K73" s="1359"/>
      <c r="L73" s="1353"/>
      <c r="M73" s="281" t="s">
        <v>93</v>
      </c>
      <c r="N73" s="1353"/>
      <c r="O73" s="1353"/>
      <c r="P73" s="560" t="s">
        <v>509</v>
      </c>
      <c r="Q73" s="1359"/>
      <c r="R73" s="1353"/>
      <c r="S73" s="281" t="s">
        <v>93</v>
      </c>
      <c r="T73" s="1353"/>
      <c r="U73" s="1353"/>
      <c r="V73" s="561" t="s">
        <v>509</v>
      </c>
      <c r="W73" s="562">
        <f t="shared" si="4"/>
        <v>0</v>
      </c>
      <c r="X73" s="290" t="s">
        <v>93</v>
      </c>
      <c r="Y73" s="558">
        <f t="shared" si="5"/>
        <v>0</v>
      </c>
      <c r="Z73" s="561" t="s">
        <v>509</v>
      </c>
      <c r="AA73" s="1354"/>
      <c r="AB73" s="1355"/>
      <c r="AC73" s="1355"/>
      <c r="AD73" s="1355"/>
      <c r="AE73" s="1355"/>
      <c r="AF73" s="1355"/>
      <c r="AG73" s="1356"/>
    </row>
    <row r="74" spans="3:35" ht="15" customHeight="1">
      <c r="C74" s="1462"/>
      <c r="D74" s="1357"/>
      <c r="E74" s="1355"/>
      <c r="F74" s="1355"/>
      <c r="G74" s="1358"/>
      <c r="H74" s="1354"/>
      <c r="I74" s="1355"/>
      <c r="J74" s="1358"/>
      <c r="K74" s="1359"/>
      <c r="L74" s="1353"/>
      <c r="M74" s="281" t="s">
        <v>93</v>
      </c>
      <c r="N74" s="1353"/>
      <c r="O74" s="1353"/>
      <c r="P74" s="560" t="s">
        <v>509</v>
      </c>
      <c r="Q74" s="1359"/>
      <c r="R74" s="1353"/>
      <c r="S74" s="281" t="s">
        <v>93</v>
      </c>
      <c r="T74" s="1353"/>
      <c r="U74" s="1353"/>
      <c r="V74" s="561" t="s">
        <v>509</v>
      </c>
      <c r="W74" s="562">
        <f t="shared" si="4"/>
        <v>0</v>
      </c>
      <c r="X74" s="290" t="s">
        <v>93</v>
      </c>
      <c r="Y74" s="558">
        <f t="shared" si="5"/>
        <v>0</v>
      </c>
      <c r="Z74" s="561" t="s">
        <v>509</v>
      </c>
      <c r="AA74" s="1354"/>
      <c r="AB74" s="1355"/>
      <c r="AC74" s="1355"/>
      <c r="AD74" s="1355"/>
      <c r="AE74" s="1355"/>
      <c r="AF74" s="1355"/>
      <c r="AG74" s="1356"/>
      <c r="AI74" s="10"/>
    </row>
    <row r="75" spans="3:35" ht="15" customHeight="1">
      <c r="C75" s="1462"/>
      <c r="D75" s="1357"/>
      <c r="E75" s="1355"/>
      <c r="F75" s="1355"/>
      <c r="G75" s="1358"/>
      <c r="H75" s="1354"/>
      <c r="I75" s="1355"/>
      <c r="J75" s="1358"/>
      <c r="K75" s="1359"/>
      <c r="L75" s="1353"/>
      <c r="M75" s="281" t="s">
        <v>93</v>
      </c>
      <c r="N75" s="1353"/>
      <c r="O75" s="1353"/>
      <c r="P75" s="560" t="s">
        <v>509</v>
      </c>
      <c r="Q75" s="1359"/>
      <c r="R75" s="1353"/>
      <c r="S75" s="281" t="s">
        <v>93</v>
      </c>
      <c r="T75" s="1353"/>
      <c r="U75" s="1353"/>
      <c r="V75" s="561" t="s">
        <v>509</v>
      </c>
      <c r="W75" s="562">
        <f t="shared" si="4"/>
        <v>0</v>
      </c>
      <c r="X75" s="290" t="s">
        <v>93</v>
      </c>
      <c r="Y75" s="558">
        <f t="shared" si="5"/>
        <v>0</v>
      </c>
      <c r="Z75" s="561" t="s">
        <v>509</v>
      </c>
      <c r="AA75" s="1354"/>
      <c r="AB75" s="1355"/>
      <c r="AC75" s="1355"/>
      <c r="AD75" s="1355"/>
      <c r="AE75" s="1355"/>
      <c r="AF75" s="1355"/>
      <c r="AG75" s="1356"/>
      <c r="AI75" s="10"/>
    </row>
    <row r="76" spans="3:35" ht="15" customHeight="1">
      <c r="C76" s="1462"/>
      <c r="D76" s="1357"/>
      <c r="E76" s="1355"/>
      <c r="F76" s="1355"/>
      <c r="G76" s="1358"/>
      <c r="H76" s="1354"/>
      <c r="I76" s="1355"/>
      <c r="J76" s="1358"/>
      <c r="K76" s="1359"/>
      <c r="L76" s="1353"/>
      <c r="M76" s="281" t="s">
        <v>93</v>
      </c>
      <c r="N76" s="1353"/>
      <c r="O76" s="1353"/>
      <c r="P76" s="560" t="s">
        <v>509</v>
      </c>
      <c r="Q76" s="1359"/>
      <c r="R76" s="1353"/>
      <c r="S76" s="281" t="s">
        <v>93</v>
      </c>
      <c r="T76" s="1353"/>
      <c r="U76" s="1353"/>
      <c r="V76" s="561" t="s">
        <v>509</v>
      </c>
      <c r="W76" s="562">
        <f t="shared" si="4"/>
        <v>0</v>
      </c>
      <c r="X76" s="290" t="s">
        <v>93</v>
      </c>
      <c r="Y76" s="558">
        <f t="shared" si="5"/>
        <v>0</v>
      </c>
      <c r="Z76" s="561" t="s">
        <v>509</v>
      </c>
      <c r="AA76" s="1354"/>
      <c r="AB76" s="1355"/>
      <c r="AC76" s="1355"/>
      <c r="AD76" s="1355"/>
      <c r="AE76" s="1355"/>
      <c r="AF76" s="1355"/>
      <c r="AG76" s="1356"/>
      <c r="AI76" s="10"/>
    </row>
    <row r="77" spans="3:35" ht="15" customHeight="1">
      <c r="C77" s="1462"/>
      <c r="D77" s="1357"/>
      <c r="E77" s="1355"/>
      <c r="F77" s="1355"/>
      <c r="G77" s="1358"/>
      <c r="H77" s="1354"/>
      <c r="I77" s="1355"/>
      <c r="J77" s="1358"/>
      <c r="K77" s="1359"/>
      <c r="L77" s="1353"/>
      <c r="M77" s="281" t="s">
        <v>93</v>
      </c>
      <c r="N77" s="1353"/>
      <c r="O77" s="1353"/>
      <c r="P77" s="560" t="s">
        <v>509</v>
      </c>
      <c r="Q77" s="1359"/>
      <c r="R77" s="1353"/>
      <c r="S77" s="281" t="s">
        <v>93</v>
      </c>
      <c r="T77" s="1353"/>
      <c r="U77" s="1353"/>
      <c r="V77" s="561" t="s">
        <v>509</v>
      </c>
      <c r="W77" s="562">
        <f t="shared" si="4"/>
        <v>0</v>
      </c>
      <c r="X77" s="290" t="s">
        <v>93</v>
      </c>
      <c r="Y77" s="558">
        <f t="shared" si="5"/>
        <v>0</v>
      </c>
      <c r="Z77" s="561" t="s">
        <v>509</v>
      </c>
      <c r="AA77" s="1354"/>
      <c r="AB77" s="1355"/>
      <c r="AC77" s="1355"/>
      <c r="AD77" s="1355"/>
      <c r="AE77" s="1355"/>
      <c r="AF77" s="1355"/>
      <c r="AG77" s="1356"/>
    </row>
    <row r="78" spans="3:35" ht="15" customHeight="1">
      <c r="C78" s="1462"/>
      <c r="D78" s="1357"/>
      <c r="E78" s="1355"/>
      <c r="F78" s="1355"/>
      <c r="G78" s="1358"/>
      <c r="H78" s="1354"/>
      <c r="I78" s="1355"/>
      <c r="J78" s="1358"/>
      <c r="K78" s="1359"/>
      <c r="L78" s="1353"/>
      <c r="M78" s="281" t="s">
        <v>93</v>
      </c>
      <c r="N78" s="1353"/>
      <c r="O78" s="1353"/>
      <c r="P78" s="560" t="s">
        <v>509</v>
      </c>
      <c r="Q78" s="1359"/>
      <c r="R78" s="1353"/>
      <c r="S78" s="281" t="s">
        <v>93</v>
      </c>
      <c r="T78" s="1353"/>
      <c r="U78" s="1353"/>
      <c r="V78" s="561" t="s">
        <v>509</v>
      </c>
      <c r="W78" s="562">
        <f t="shared" si="4"/>
        <v>0</v>
      </c>
      <c r="X78" s="290" t="s">
        <v>93</v>
      </c>
      <c r="Y78" s="558">
        <f t="shared" si="5"/>
        <v>0</v>
      </c>
      <c r="Z78" s="561" t="s">
        <v>509</v>
      </c>
      <c r="AA78" s="1354"/>
      <c r="AB78" s="1355"/>
      <c r="AC78" s="1355"/>
      <c r="AD78" s="1355"/>
      <c r="AE78" s="1355"/>
      <c r="AF78" s="1355"/>
      <c r="AG78" s="1356"/>
    </row>
    <row r="79" spans="3:35" ht="15" customHeight="1">
      <c r="C79" s="1462"/>
      <c r="D79" s="1357"/>
      <c r="E79" s="1355"/>
      <c r="F79" s="1355"/>
      <c r="G79" s="1358"/>
      <c r="H79" s="1354"/>
      <c r="I79" s="1355"/>
      <c r="J79" s="1358"/>
      <c r="K79" s="1359"/>
      <c r="L79" s="1353"/>
      <c r="M79" s="281" t="s">
        <v>93</v>
      </c>
      <c r="N79" s="1353"/>
      <c r="O79" s="1353"/>
      <c r="P79" s="560" t="s">
        <v>509</v>
      </c>
      <c r="Q79" s="1359"/>
      <c r="R79" s="1353"/>
      <c r="S79" s="281" t="s">
        <v>93</v>
      </c>
      <c r="T79" s="1353"/>
      <c r="U79" s="1353"/>
      <c r="V79" s="561" t="s">
        <v>509</v>
      </c>
      <c r="W79" s="562">
        <f t="shared" si="4"/>
        <v>0</v>
      </c>
      <c r="X79" s="290" t="s">
        <v>93</v>
      </c>
      <c r="Y79" s="558">
        <f t="shared" si="5"/>
        <v>0</v>
      </c>
      <c r="Z79" s="561" t="s">
        <v>509</v>
      </c>
      <c r="AA79" s="1354"/>
      <c r="AB79" s="1355"/>
      <c r="AC79" s="1355"/>
      <c r="AD79" s="1355"/>
      <c r="AE79" s="1355"/>
      <c r="AF79" s="1355"/>
      <c r="AG79" s="1356"/>
    </row>
    <row r="80" spans="3:35" ht="15" customHeight="1">
      <c r="C80" s="1462"/>
      <c r="D80" s="1357"/>
      <c r="E80" s="1355"/>
      <c r="F80" s="1355"/>
      <c r="G80" s="1358"/>
      <c r="H80" s="1354"/>
      <c r="I80" s="1355"/>
      <c r="J80" s="1358"/>
      <c r="K80" s="1359"/>
      <c r="L80" s="1353"/>
      <c r="M80" s="281" t="s">
        <v>93</v>
      </c>
      <c r="N80" s="1353"/>
      <c r="O80" s="1353"/>
      <c r="P80" s="560" t="s">
        <v>509</v>
      </c>
      <c r="Q80" s="1359"/>
      <c r="R80" s="1353"/>
      <c r="S80" s="281" t="s">
        <v>93</v>
      </c>
      <c r="T80" s="1353"/>
      <c r="U80" s="1353"/>
      <c r="V80" s="561" t="s">
        <v>509</v>
      </c>
      <c r="W80" s="562">
        <f t="shared" si="4"/>
        <v>0</v>
      </c>
      <c r="X80" s="290" t="s">
        <v>93</v>
      </c>
      <c r="Y80" s="558">
        <f t="shared" si="5"/>
        <v>0</v>
      </c>
      <c r="Z80" s="561" t="s">
        <v>509</v>
      </c>
      <c r="AA80" s="1354"/>
      <c r="AB80" s="1355"/>
      <c r="AC80" s="1355"/>
      <c r="AD80" s="1355"/>
      <c r="AE80" s="1355"/>
      <c r="AF80" s="1355"/>
      <c r="AG80" s="1356"/>
    </row>
    <row r="81" spans="3:35" ht="15" customHeight="1">
      <c r="C81" s="1462"/>
      <c r="D81" s="1357"/>
      <c r="E81" s="1355"/>
      <c r="F81" s="1355"/>
      <c r="G81" s="1358"/>
      <c r="H81" s="1354"/>
      <c r="I81" s="1355"/>
      <c r="J81" s="1358"/>
      <c r="K81" s="1359"/>
      <c r="L81" s="1353"/>
      <c r="M81" s="281" t="s">
        <v>93</v>
      </c>
      <c r="N81" s="1353"/>
      <c r="O81" s="1353"/>
      <c r="P81" s="560" t="s">
        <v>509</v>
      </c>
      <c r="Q81" s="1359"/>
      <c r="R81" s="1353"/>
      <c r="S81" s="281" t="s">
        <v>93</v>
      </c>
      <c r="T81" s="1353"/>
      <c r="U81" s="1353"/>
      <c r="V81" s="561" t="s">
        <v>509</v>
      </c>
      <c r="W81" s="562">
        <f t="shared" si="4"/>
        <v>0</v>
      </c>
      <c r="X81" s="290" t="s">
        <v>93</v>
      </c>
      <c r="Y81" s="558">
        <f t="shared" si="5"/>
        <v>0</v>
      </c>
      <c r="Z81" s="561" t="s">
        <v>509</v>
      </c>
      <c r="AA81" s="1354"/>
      <c r="AB81" s="1355"/>
      <c r="AC81" s="1355"/>
      <c r="AD81" s="1355"/>
      <c r="AE81" s="1355"/>
      <c r="AF81" s="1355"/>
      <c r="AG81" s="1356"/>
    </row>
    <row r="82" spans="3:35" ht="15" customHeight="1">
      <c r="C82" s="1462"/>
      <c r="D82" s="1357"/>
      <c r="E82" s="1355"/>
      <c r="F82" s="1355"/>
      <c r="G82" s="1358"/>
      <c r="H82" s="1354"/>
      <c r="I82" s="1355"/>
      <c r="J82" s="1358"/>
      <c r="K82" s="1359"/>
      <c r="L82" s="1353"/>
      <c r="M82" s="281" t="s">
        <v>93</v>
      </c>
      <c r="N82" s="1353"/>
      <c r="O82" s="1353"/>
      <c r="P82" s="560" t="s">
        <v>509</v>
      </c>
      <c r="Q82" s="1359"/>
      <c r="R82" s="1353"/>
      <c r="S82" s="281" t="s">
        <v>93</v>
      </c>
      <c r="T82" s="1353"/>
      <c r="U82" s="1353"/>
      <c r="V82" s="561" t="s">
        <v>509</v>
      </c>
      <c r="W82" s="562">
        <f t="shared" si="4"/>
        <v>0</v>
      </c>
      <c r="X82" s="290" t="s">
        <v>93</v>
      </c>
      <c r="Y82" s="558">
        <f t="shared" si="5"/>
        <v>0</v>
      </c>
      <c r="Z82" s="561" t="s">
        <v>509</v>
      </c>
      <c r="AA82" s="1354"/>
      <c r="AB82" s="1355"/>
      <c r="AC82" s="1355"/>
      <c r="AD82" s="1355"/>
      <c r="AE82" s="1355"/>
      <c r="AF82" s="1355"/>
      <c r="AG82" s="1356"/>
    </row>
    <row r="83" spans="3:35" ht="15" customHeight="1">
      <c r="C83" s="1462"/>
      <c r="D83" s="1357"/>
      <c r="E83" s="1355"/>
      <c r="F83" s="1355"/>
      <c r="G83" s="1358"/>
      <c r="H83" s="1354"/>
      <c r="I83" s="1355"/>
      <c r="J83" s="1358"/>
      <c r="K83" s="1359"/>
      <c r="L83" s="1353"/>
      <c r="M83" s="281" t="s">
        <v>93</v>
      </c>
      <c r="N83" s="1353"/>
      <c r="O83" s="1353"/>
      <c r="P83" s="560" t="s">
        <v>509</v>
      </c>
      <c r="Q83" s="1359"/>
      <c r="R83" s="1353"/>
      <c r="S83" s="281" t="s">
        <v>93</v>
      </c>
      <c r="T83" s="1353"/>
      <c r="U83" s="1353"/>
      <c r="V83" s="561" t="s">
        <v>509</v>
      </c>
      <c r="W83" s="562">
        <f t="shared" si="2"/>
        <v>0</v>
      </c>
      <c r="X83" s="290" t="s">
        <v>93</v>
      </c>
      <c r="Y83" s="558">
        <f t="shared" si="3"/>
        <v>0</v>
      </c>
      <c r="Z83" s="561" t="s">
        <v>509</v>
      </c>
      <c r="AA83" s="1354"/>
      <c r="AB83" s="1355"/>
      <c r="AC83" s="1355"/>
      <c r="AD83" s="1355"/>
      <c r="AE83" s="1355"/>
      <c r="AF83" s="1355"/>
      <c r="AG83" s="1356"/>
      <c r="AI83" s="10"/>
    </row>
    <row r="84" spans="3:35" ht="15" customHeight="1" thickBot="1">
      <c r="C84" s="1463"/>
      <c r="D84" s="1484"/>
      <c r="E84" s="1485"/>
      <c r="F84" s="1485"/>
      <c r="G84" s="1486"/>
      <c r="H84" s="1487"/>
      <c r="I84" s="1485"/>
      <c r="J84" s="1486"/>
      <c r="K84" s="1495"/>
      <c r="L84" s="1496"/>
      <c r="M84" s="563" t="s">
        <v>93</v>
      </c>
      <c r="N84" s="1496"/>
      <c r="O84" s="1496"/>
      <c r="P84" s="564" t="s">
        <v>509</v>
      </c>
      <c r="Q84" s="1495"/>
      <c r="R84" s="1496"/>
      <c r="S84" s="563" t="s">
        <v>93</v>
      </c>
      <c r="T84" s="1496"/>
      <c r="U84" s="1496"/>
      <c r="V84" s="154" t="s">
        <v>509</v>
      </c>
      <c r="W84" s="565">
        <f t="shared" si="2"/>
        <v>0</v>
      </c>
      <c r="X84" s="556" t="s">
        <v>93</v>
      </c>
      <c r="Y84" s="566">
        <f t="shared" si="3"/>
        <v>0</v>
      </c>
      <c r="Z84" s="154" t="s">
        <v>509</v>
      </c>
      <c r="AA84" s="1487"/>
      <c r="AB84" s="1485"/>
      <c r="AC84" s="1485"/>
      <c r="AD84" s="1485"/>
      <c r="AE84" s="1485"/>
      <c r="AF84" s="1485"/>
      <c r="AG84" s="1488"/>
      <c r="AI84" s="10"/>
    </row>
    <row r="85" spans="3:35" ht="18" customHeight="1">
      <c r="C85" s="1449" t="s">
        <v>189</v>
      </c>
      <c r="D85" s="1450"/>
      <c r="E85" s="1450"/>
      <c r="F85" s="1450"/>
      <c r="G85" s="1451"/>
      <c r="H85" s="1455" t="s">
        <v>50</v>
      </c>
      <c r="I85" s="1456"/>
      <c r="J85" s="1457"/>
      <c r="K85" s="1449" t="s">
        <v>190</v>
      </c>
      <c r="L85" s="1465"/>
      <c r="M85" s="1465"/>
      <c r="N85" s="1465"/>
      <c r="O85" s="1465"/>
      <c r="P85" s="1465"/>
      <c r="Q85" s="1489"/>
      <c r="R85" s="1489"/>
      <c r="S85" s="1489"/>
      <c r="T85" s="1489"/>
      <c r="U85" s="1489"/>
      <c r="V85" s="1490"/>
      <c r="W85" s="1455" t="s">
        <v>4</v>
      </c>
      <c r="X85" s="1456"/>
      <c r="Y85" s="1456"/>
      <c r="Z85" s="1457"/>
    </row>
    <row r="86" spans="3:35" ht="27" customHeight="1" thickBot="1">
      <c r="C86" s="1452"/>
      <c r="D86" s="1453"/>
      <c r="E86" s="1453"/>
      <c r="F86" s="1453"/>
      <c r="G86" s="1454"/>
      <c r="H86" s="1458">
        <f>COUNTA(D39:G84)</f>
        <v>13</v>
      </c>
      <c r="I86" s="1459"/>
      <c r="J86" s="1460"/>
      <c r="K86" s="1491"/>
      <c r="L86" s="1492"/>
      <c r="M86" s="1492"/>
      <c r="N86" s="1492"/>
      <c r="O86" s="1492"/>
      <c r="P86" s="1492"/>
      <c r="Q86" s="1493"/>
      <c r="R86" s="1493"/>
      <c r="S86" s="1493"/>
      <c r="T86" s="1493"/>
      <c r="U86" s="1493"/>
      <c r="V86" s="1494"/>
      <c r="W86" s="567">
        <f>(SUM(W39:W84))+ROUNDDOWN(SUM(Y39:Y84)/12,0)</f>
        <v>110</v>
      </c>
      <c r="X86" s="292" t="s">
        <v>93</v>
      </c>
      <c r="Y86" s="568">
        <f>-ROUNDDOWN((SUM(Y39:Y84))/12,0)*12+SUM(Y39:Y84)</f>
        <v>4</v>
      </c>
      <c r="Z86" s="569" t="s">
        <v>509</v>
      </c>
    </row>
    <row r="87" spans="3:35" ht="36" customHeight="1" thickTop="1" thickBot="1">
      <c r="C87" s="1478" t="s">
        <v>367</v>
      </c>
      <c r="D87" s="1479"/>
      <c r="E87" s="1479"/>
      <c r="F87" s="1479"/>
      <c r="G87" s="1479"/>
      <c r="H87" s="1479"/>
      <c r="I87" s="1479"/>
      <c r="J87" s="1479"/>
      <c r="K87" s="1479"/>
      <c r="L87" s="1479"/>
      <c r="M87" s="1479"/>
      <c r="N87" s="1479"/>
      <c r="O87" s="1480"/>
      <c r="P87" s="1481">
        <f>ROUND((W86*12+Y86)/H86/12,0)</f>
        <v>8</v>
      </c>
      <c r="Q87" s="1481"/>
      <c r="R87" s="1481"/>
      <c r="S87" s="1482" t="s">
        <v>191</v>
      </c>
      <c r="T87" s="1483"/>
      <c r="U87" s="278"/>
      <c r="V87" s="279"/>
      <c r="W87" s="280"/>
      <c r="X87" s="280"/>
      <c r="Y87" s="280"/>
      <c r="Z87" s="280"/>
      <c r="AA87" s="280"/>
      <c r="AB87" s="280"/>
      <c r="AC87" s="280"/>
      <c r="AD87" s="281"/>
      <c r="AE87" s="281"/>
      <c r="AF87" s="281"/>
      <c r="AG87" s="281"/>
    </row>
    <row r="88" spans="3:35" ht="12" customHeight="1" thickTop="1">
      <c r="C88" s="282" t="s">
        <v>395</v>
      </c>
      <c r="D88" s="283"/>
      <c r="E88" s="283"/>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row>
    <row r="89" spans="3:35" ht="12" customHeight="1">
      <c r="C89" s="282" t="s">
        <v>396</v>
      </c>
      <c r="D89" s="283"/>
      <c r="E89" s="283"/>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row>
    <row r="90" spans="3:35" ht="12" customHeight="1">
      <c r="C90" s="282" t="s">
        <v>368</v>
      </c>
      <c r="D90" s="283"/>
      <c r="E90" s="283"/>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row>
    <row r="91" spans="3:35" ht="9" customHeight="1">
      <c r="C91" s="285"/>
    </row>
    <row r="92" spans="3:35" ht="20.25" customHeight="1">
      <c r="V92" s="1445" t="s">
        <v>6</v>
      </c>
      <c r="W92" s="1445"/>
      <c r="X92" s="1445"/>
      <c r="Y92" s="1445"/>
      <c r="Z92" s="1446" t="s">
        <v>510</v>
      </c>
      <c r="AA92" s="1446"/>
      <c r="AB92" s="1446"/>
      <c r="AC92" s="1446"/>
      <c r="AD92" s="1446"/>
      <c r="AE92" s="1446"/>
      <c r="AF92" s="1446"/>
      <c r="AG92" s="1446"/>
    </row>
    <row r="93" spans="3:35" ht="20.25" customHeight="1">
      <c r="V93" s="1447" t="s">
        <v>10</v>
      </c>
      <c r="W93" s="1447"/>
      <c r="X93" s="1447"/>
      <c r="Y93" s="1447"/>
      <c r="Z93" s="1448"/>
      <c r="AA93" s="1448"/>
      <c r="AB93" s="1448"/>
      <c r="AC93" s="1448"/>
      <c r="AD93" s="1448"/>
      <c r="AE93" s="1448"/>
      <c r="AF93" s="1448"/>
      <c r="AG93" s="1448"/>
    </row>
  </sheetData>
  <sheetProtection insertRows="0"/>
  <mergeCells count="392">
    <mergeCell ref="AA84:AG84"/>
    <mergeCell ref="K85:V86"/>
    <mergeCell ref="K84:L84"/>
    <mergeCell ref="N84:O84"/>
    <mergeCell ref="Q84:R84"/>
    <mergeCell ref="T84:U84"/>
    <mergeCell ref="L38:P38"/>
    <mergeCell ref="R38:V38"/>
    <mergeCell ref="C36:F36"/>
    <mergeCell ref="G36:K36"/>
    <mergeCell ref="L36:P36"/>
    <mergeCell ref="Q36:U36"/>
    <mergeCell ref="V36:AA36"/>
    <mergeCell ref="AB36:AG36"/>
    <mergeCell ref="D56:G56"/>
    <mergeCell ref="H56:J56"/>
    <mergeCell ref="AA56:AG56"/>
    <mergeCell ref="D55:G55"/>
    <mergeCell ref="D53:G53"/>
    <mergeCell ref="H53:J53"/>
    <mergeCell ref="AA53:AG53"/>
    <mergeCell ref="D52:G52"/>
    <mergeCell ref="H52:J52"/>
    <mergeCell ref="K50:L50"/>
    <mergeCell ref="V92:Y92"/>
    <mergeCell ref="Z92:AG92"/>
    <mergeCell ref="V93:Y93"/>
    <mergeCell ref="Z93:AG93"/>
    <mergeCell ref="C85:G86"/>
    <mergeCell ref="H85:J85"/>
    <mergeCell ref="W85:Z85"/>
    <mergeCell ref="H86:J86"/>
    <mergeCell ref="H55:J55"/>
    <mergeCell ref="AA55:AG55"/>
    <mergeCell ref="C37:C84"/>
    <mergeCell ref="D37:G38"/>
    <mergeCell ref="H37:J38"/>
    <mergeCell ref="K37:V37"/>
    <mergeCell ref="W37:Z38"/>
    <mergeCell ref="AA37:AG38"/>
    <mergeCell ref="AA39:AG39"/>
    <mergeCell ref="D45:G45"/>
    <mergeCell ref="H45:J45"/>
    <mergeCell ref="C87:O87"/>
    <mergeCell ref="P87:R87"/>
    <mergeCell ref="S87:T87"/>
    <mergeCell ref="D84:G84"/>
    <mergeCell ref="H84:J84"/>
    <mergeCell ref="N50:O50"/>
    <mergeCell ref="AA52:AG52"/>
    <mergeCell ref="D51:G51"/>
    <mergeCell ref="H51:J51"/>
    <mergeCell ref="AA51:AG51"/>
    <mergeCell ref="K51:L51"/>
    <mergeCell ref="N51:O51"/>
    <mergeCell ref="Q51:R51"/>
    <mergeCell ref="T51:U51"/>
    <mergeCell ref="K52:L52"/>
    <mergeCell ref="N52:O52"/>
    <mergeCell ref="Q52:R52"/>
    <mergeCell ref="T52:U52"/>
    <mergeCell ref="Q50:R50"/>
    <mergeCell ref="T50:U50"/>
    <mergeCell ref="AA48:AG48"/>
    <mergeCell ref="H49:J49"/>
    <mergeCell ref="K48:L48"/>
    <mergeCell ref="N48:O48"/>
    <mergeCell ref="Q48:R48"/>
    <mergeCell ref="T48:U48"/>
    <mergeCell ref="K49:L49"/>
    <mergeCell ref="N49:O49"/>
    <mergeCell ref="Q49:R49"/>
    <mergeCell ref="T49:U49"/>
    <mergeCell ref="D39:G39"/>
    <mergeCell ref="H39:J39"/>
    <mergeCell ref="H40:J40"/>
    <mergeCell ref="H44:J44"/>
    <mergeCell ref="K39:L39"/>
    <mergeCell ref="N39:O39"/>
    <mergeCell ref="Q39:R39"/>
    <mergeCell ref="T39:U39"/>
    <mergeCell ref="K40:L40"/>
    <mergeCell ref="N40:O40"/>
    <mergeCell ref="Q40:R40"/>
    <mergeCell ref="T40:U40"/>
    <mergeCell ref="K44:L44"/>
    <mergeCell ref="N44:O44"/>
    <mergeCell ref="Q44:R44"/>
    <mergeCell ref="T44:U44"/>
    <mergeCell ref="N43:O43"/>
    <mergeCell ref="Q43:R43"/>
    <mergeCell ref="T43:U43"/>
    <mergeCell ref="D41:G41"/>
    <mergeCell ref="H41:J41"/>
    <mergeCell ref="K41:L41"/>
    <mergeCell ref="N41:O41"/>
    <mergeCell ref="Q41:R41"/>
    <mergeCell ref="C29:G29"/>
    <mergeCell ref="H29:AG29"/>
    <mergeCell ref="C30:G33"/>
    <mergeCell ref="H30:I30"/>
    <mergeCell ref="J30:AG30"/>
    <mergeCell ref="H33:I33"/>
    <mergeCell ref="J33:AG33"/>
    <mergeCell ref="V32:AA32"/>
    <mergeCell ref="AB32:AD32"/>
    <mergeCell ref="AE32:AG32"/>
    <mergeCell ref="J31:AG31"/>
    <mergeCell ref="H31:I32"/>
    <mergeCell ref="C15:L16"/>
    <mergeCell ref="M15:V16"/>
    <mergeCell ref="AA15:AG16"/>
    <mergeCell ref="W16:Z16"/>
    <mergeCell ref="C17:E17"/>
    <mergeCell ref="F17:K17"/>
    <mergeCell ref="M17:O17"/>
    <mergeCell ref="P17:U17"/>
    <mergeCell ref="W17:Z17"/>
    <mergeCell ref="AA17:AF17"/>
    <mergeCell ref="C23:L24"/>
    <mergeCell ref="M23:V24"/>
    <mergeCell ref="AA23:AG24"/>
    <mergeCell ref="W24:Z24"/>
    <mergeCell ref="C25:E25"/>
    <mergeCell ref="F25:K25"/>
    <mergeCell ref="M25:O25"/>
    <mergeCell ref="P25:U25"/>
    <mergeCell ref="W25:Z25"/>
    <mergeCell ref="AA25:AF25"/>
    <mergeCell ref="O8:T8"/>
    <mergeCell ref="U8:AG8"/>
    <mergeCell ref="O9:T9"/>
    <mergeCell ref="U9:AG9"/>
    <mergeCell ref="O10:T10"/>
    <mergeCell ref="O11:T11"/>
    <mergeCell ref="U11:AG11"/>
    <mergeCell ref="B2:AG2"/>
    <mergeCell ref="F5:L5"/>
    <mergeCell ref="U6:AG6"/>
    <mergeCell ref="O7:T7"/>
    <mergeCell ref="U7:AG7"/>
    <mergeCell ref="H54:J54"/>
    <mergeCell ref="D40:G40"/>
    <mergeCell ref="D44:G44"/>
    <mergeCell ref="D49:G49"/>
    <mergeCell ref="D54:G54"/>
    <mergeCell ref="AA40:AG40"/>
    <mergeCell ref="AA44:AG44"/>
    <mergeCell ref="AA49:AG49"/>
    <mergeCell ref="AA54:AG54"/>
    <mergeCell ref="AA45:AG45"/>
    <mergeCell ref="H47:J47"/>
    <mergeCell ref="K45:L45"/>
    <mergeCell ref="N45:O45"/>
    <mergeCell ref="AA47:AG47"/>
    <mergeCell ref="D46:G46"/>
    <mergeCell ref="H46:J46"/>
    <mergeCell ref="AA46:AG46"/>
    <mergeCell ref="D47:G47"/>
    <mergeCell ref="AA43:AG43"/>
    <mergeCell ref="D50:G50"/>
    <mergeCell ref="H50:J50"/>
    <mergeCell ref="AA50:AG50"/>
    <mergeCell ref="D48:G48"/>
    <mergeCell ref="H48:J48"/>
    <mergeCell ref="Q45:R45"/>
    <mergeCell ref="T45:U45"/>
    <mergeCell ref="K46:L46"/>
    <mergeCell ref="N46:O46"/>
    <mergeCell ref="Q46:R46"/>
    <mergeCell ref="T46:U46"/>
    <mergeCell ref="K47:L47"/>
    <mergeCell ref="N47:O47"/>
    <mergeCell ref="Q47:R47"/>
    <mergeCell ref="T47:U47"/>
    <mergeCell ref="D57:G57"/>
    <mergeCell ref="H57:J57"/>
    <mergeCell ref="AA57:AG57"/>
    <mergeCell ref="D58:G58"/>
    <mergeCell ref="H58:J58"/>
    <mergeCell ref="AA58:AG58"/>
    <mergeCell ref="D67:G67"/>
    <mergeCell ref="H67:J67"/>
    <mergeCell ref="AA67:AG67"/>
    <mergeCell ref="D59:G59"/>
    <mergeCell ref="H59:J59"/>
    <mergeCell ref="AA59:AG59"/>
    <mergeCell ref="D60:G60"/>
    <mergeCell ref="H60:J60"/>
    <mergeCell ref="AA60:AG60"/>
    <mergeCell ref="D61:G61"/>
    <mergeCell ref="H61:J61"/>
    <mergeCell ref="AA61:AG61"/>
    <mergeCell ref="D62:G62"/>
    <mergeCell ref="H62:J62"/>
    <mergeCell ref="AA62:AG62"/>
    <mergeCell ref="D63:G63"/>
    <mergeCell ref="H63:J63"/>
    <mergeCell ref="AA63:AG63"/>
    <mergeCell ref="D83:G83"/>
    <mergeCell ref="H83:J83"/>
    <mergeCell ref="AA83:AG83"/>
    <mergeCell ref="K83:L83"/>
    <mergeCell ref="N83:O83"/>
    <mergeCell ref="Q83:R83"/>
    <mergeCell ref="T83:U83"/>
    <mergeCell ref="D69:G69"/>
    <mergeCell ref="H69:J69"/>
    <mergeCell ref="AA69:AG69"/>
    <mergeCell ref="D70:G70"/>
    <mergeCell ref="H70:J70"/>
    <mergeCell ref="AA70:AG70"/>
    <mergeCell ref="D71:G71"/>
    <mergeCell ref="H71:J71"/>
    <mergeCell ref="AA71:AG71"/>
    <mergeCell ref="D72:G72"/>
    <mergeCell ref="H72:J72"/>
    <mergeCell ref="K70:L70"/>
    <mergeCell ref="N70:O70"/>
    <mergeCell ref="Q70:R70"/>
    <mergeCell ref="D74:G74"/>
    <mergeCell ref="H74:J74"/>
    <mergeCell ref="K74:L74"/>
    <mergeCell ref="D64:G64"/>
    <mergeCell ref="H64:J64"/>
    <mergeCell ref="AA64:AG64"/>
    <mergeCell ref="D65:G65"/>
    <mergeCell ref="H65:J65"/>
    <mergeCell ref="AA65:AG65"/>
    <mergeCell ref="D66:G66"/>
    <mergeCell ref="H66:J66"/>
    <mergeCell ref="AA66:AG66"/>
    <mergeCell ref="K65:L65"/>
    <mergeCell ref="N65:O65"/>
    <mergeCell ref="Q65:R65"/>
    <mergeCell ref="T65:U65"/>
    <mergeCell ref="K66:L66"/>
    <mergeCell ref="N66:O66"/>
    <mergeCell ref="Q66:R66"/>
    <mergeCell ref="T66:U66"/>
    <mergeCell ref="K53:L53"/>
    <mergeCell ref="N53:O53"/>
    <mergeCell ref="Q53:R53"/>
    <mergeCell ref="T53:U53"/>
    <mergeCell ref="K54:L54"/>
    <mergeCell ref="N54:O54"/>
    <mergeCell ref="Q54:R54"/>
    <mergeCell ref="T54:U54"/>
    <mergeCell ref="K55:L55"/>
    <mergeCell ref="N55:O55"/>
    <mergeCell ref="Q55:R55"/>
    <mergeCell ref="T55:U55"/>
    <mergeCell ref="K62:L62"/>
    <mergeCell ref="N62:O62"/>
    <mergeCell ref="Q62:R62"/>
    <mergeCell ref="T62:U62"/>
    <mergeCell ref="K63:L63"/>
    <mergeCell ref="K56:L56"/>
    <mergeCell ref="N56:O56"/>
    <mergeCell ref="Q56:R56"/>
    <mergeCell ref="T56:U56"/>
    <mergeCell ref="K57:L57"/>
    <mergeCell ref="N57:O57"/>
    <mergeCell ref="Q57:R57"/>
    <mergeCell ref="T57:U57"/>
    <mergeCell ref="K58:L58"/>
    <mergeCell ref="N58:O58"/>
    <mergeCell ref="Q58:R58"/>
    <mergeCell ref="T58:U58"/>
    <mergeCell ref="K59:L59"/>
    <mergeCell ref="N59:O59"/>
    <mergeCell ref="Q59:R59"/>
    <mergeCell ref="T59:U59"/>
    <mergeCell ref="K60:L60"/>
    <mergeCell ref="N60:O60"/>
    <mergeCell ref="Q60:R60"/>
    <mergeCell ref="T60:U60"/>
    <mergeCell ref="K61:L61"/>
    <mergeCell ref="N61:O61"/>
    <mergeCell ref="Q61:R61"/>
    <mergeCell ref="T61:U61"/>
    <mergeCell ref="T70:U70"/>
    <mergeCell ref="K71:L71"/>
    <mergeCell ref="N71:O71"/>
    <mergeCell ref="Q71:R71"/>
    <mergeCell ref="T71:U71"/>
    <mergeCell ref="N63:O63"/>
    <mergeCell ref="Q63:R63"/>
    <mergeCell ref="T63:U63"/>
    <mergeCell ref="K64:L64"/>
    <mergeCell ref="N64:O64"/>
    <mergeCell ref="Q64:R64"/>
    <mergeCell ref="T64:U64"/>
    <mergeCell ref="T68:U68"/>
    <mergeCell ref="K69:L69"/>
    <mergeCell ref="N69:O69"/>
    <mergeCell ref="Q69:R69"/>
    <mergeCell ref="T69:U69"/>
    <mergeCell ref="K67:L67"/>
    <mergeCell ref="N67:O67"/>
    <mergeCell ref="Q67:R67"/>
    <mergeCell ref="T67:U67"/>
    <mergeCell ref="K68:L68"/>
    <mergeCell ref="N68:O68"/>
    <mergeCell ref="Q68:R68"/>
    <mergeCell ref="AA72:AG72"/>
    <mergeCell ref="D73:G73"/>
    <mergeCell ref="H73:J73"/>
    <mergeCell ref="K73:L73"/>
    <mergeCell ref="N73:O73"/>
    <mergeCell ref="Q73:R73"/>
    <mergeCell ref="T73:U73"/>
    <mergeCell ref="AA73:AG73"/>
    <mergeCell ref="D68:G68"/>
    <mergeCell ref="H68:J68"/>
    <mergeCell ref="AA68:AG68"/>
    <mergeCell ref="N74:O74"/>
    <mergeCell ref="Q74:R74"/>
    <mergeCell ref="T74:U74"/>
    <mergeCell ref="AA74:AG74"/>
    <mergeCell ref="K72:L72"/>
    <mergeCell ref="N72:O72"/>
    <mergeCell ref="Q72:R72"/>
    <mergeCell ref="T72:U72"/>
    <mergeCell ref="D75:G75"/>
    <mergeCell ref="H75:J75"/>
    <mergeCell ref="K75:L75"/>
    <mergeCell ref="N75:O75"/>
    <mergeCell ref="Q75:R75"/>
    <mergeCell ref="T75:U75"/>
    <mergeCell ref="AA75:AG75"/>
    <mergeCell ref="D76:G76"/>
    <mergeCell ref="H76:J76"/>
    <mergeCell ref="K76:L76"/>
    <mergeCell ref="N76:O76"/>
    <mergeCell ref="Q76:R76"/>
    <mergeCell ref="T76:U76"/>
    <mergeCell ref="AA76:AG76"/>
    <mergeCell ref="D77:G77"/>
    <mergeCell ref="H77:J77"/>
    <mergeCell ref="K77:L77"/>
    <mergeCell ref="N77:O77"/>
    <mergeCell ref="Q77:R77"/>
    <mergeCell ref="T77:U77"/>
    <mergeCell ref="AA77:AG77"/>
    <mergeCell ref="D78:G78"/>
    <mergeCell ref="H78:J78"/>
    <mergeCell ref="K78:L78"/>
    <mergeCell ref="N78:O78"/>
    <mergeCell ref="Q78:R78"/>
    <mergeCell ref="T78:U78"/>
    <mergeCell ref="AA78:AG78"/>
    <mergeCell ref="D79:G79"/>
    <mergeCell ref="H79:J79"/>
    <mergeCell ref="K79:L79"/>
    <mergeCell ref="N79:O79"/>
    <mergeCell ref="Q79:R79"/>
    <mergeCell ref="T79:U79"/>
    <mergeCell ref="AA79:AG79"/>
    <mergeCell ref="D82:G82"/>
    <mergeCell ref="H82:J82"/>
    <mergeCell ref="K82:L82"/>
    <mergeCell ref="N82:O82"/>
    <mergeCell ref="Q82:R82"/>
    <mergeCell ref="T82:U82"/>
    <mergeCell ref="AA82:AG82"/>
    <mergeCell ref="D43:G43"/>
    <mergeCell ref="H43:J43"/>
    <mergeCell ref="K43:L43"/>
    <mergeCell ref="D80:G80"/>
    <mergeCell ref="H80:J80"/>
    <mergeCell ref="K80:L80"/>
    <mergeCell ref="N80:O80"/>
    <mergeCell ref="Q80:R80"/>
    <mergeCell ref="T80:U80"/>
    <mergeCell ref="AA80:AG80"/>
    <mergeCell ref="D81:G81"/>
    <mergeCell ref="H81:J81"/>
    <mergeCell ref="K81:L81"/>
    <mergeCell ref="N81:O81"/>
    <mergeCell ref="Q81:R81"/>
    <mergeCell ref="T81:U81"/>
    <mergeCell ref="AA81:AG81"/>
    <mergeCell ref="T41:U41"/>
    <mergeCell ref="AA41:AG41"/>
    <mergeCell ref="D42:G42"/>
    <mergeCell ref="H42:J42"/>
    <mergeCell ref="K42:L42"/>
    <mergeCell ref="N42:O42"/>
    <mergeCell ref="Q42:R42"/>
    <mergeCell ref="T42:U42"/>
    <mergeCell ref="AA42:AG42"/>
  </mergeCells>
  <phoneticPr fontId="6"/>
  <dataValidations count="6">
    <dataValidation type="list" allowBlank="1" showInputMessage="1" showErrorMessage="1" sqref="H30:I31 H33:I33">
      <formula1>"　,○"</formula1>
    </dataValidation>
    <dataValidation type="list" allowBlank="1" showInputMessage="1" showErrorMessage="1" sqref="C30:G33">
      <formula1>"　,あり,なし"</formula1>
    </dataValidation>
    <dataValidation type="list" allowBlank="1" showInputMessage="1" showErrorMessage="1" sqref="W25:Z25 W17:Z17">
      <formula1>$AK$24:$AK$26</formula1>
    </dataValidation>
    <dataValidation type="list" allowBlank="1" showInputMessage="1" showErrorMessage="1" sqref="C25:E25 M25:O25 C17:E17 M17:O17">
      <formula1>$AJ$24:$AJ$25</formula1>
    </dataValidation>
    <dataValidation type="list" allowBlank="1" showInputMessage="1" showErrorMessage="1" sqref="Q36:U36">
      <formula1>$AJ$5:$AJ$12</formula1>
    </dataValidation>
    <dataValidation type="list" allowBlank="1" showInputMessage="1" showErrorMessage="1" sqref="U9:AG9">
      <formula1>"幼稚園,保育所,認定こども園,家庭的保育事業,小規模保育事業"</formula1>
    </dataValidation>
  </dataValidations>
  <printOptions horizontalCentered="1"/>
  <pageMargins left="0.78740157480314965" right="0.78740157480314965" top="0.59055118110236227" bottom="0.59055118110236227" header="0.51181102362204722" footer="0.51181102362204722"/>
  <pageSetup paperSize="9" scale="52" orientation="portrait" r:id="rId1"/>
  <headerFooter alignWithMargins="0"/>
  <rowBreaks count="1" manualBreakCount="1">
    <brk id="3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42"/>
  <sheetViews>
    <sheetView view="pageBreakPreview" zoomScale="80" zoomScaleNormal="100" zoomScaleSheetLayoutView="80" workbookViewId="0">
      <selection activeCell="AX22" sqref="AX22:AY22"/>
    </sheetView>
  </sheetViews>
  <sheetFormatPr defaultColWidth="9" defaultRowHeight="18" customHeight="1"/>
  <cols>
    <col min="1" max="1" width="5" style="1" customWidth="1"/>
    <col min="2" max="3" width="12.5" style="1" customWidth="1"/>
    <col min="4" max="4" width="20" style="1" customWidth="1"/>
    <col min="5" max="5" width="8.75" style="1" customWidth="1"/>
    <col min="6" max="9" width="13.75" style="1" customWidth="1"/>
    <col min="10" max="10" width="2.5" style="1" customWidth="1"/>
    <col min="11" max="22" width="3" style="1" customWidth="1"/>
    <col min="23" max="16384" width="9" style="1"/>
  </cols>
  <sheetData>
    <row r="1" spans="1:9" ht="18" customHeight="1" thickBot="1">
      <c r="A1" s="100" t="s">
        <v>497</v>
      </c>
    </row>
    <row r="2" spans="1:9" ht="18" customHeight="1" thickBot="1">
      <c r="D2" s="858" t="s">
        <v>329</v>
      </c>
      <c r="E2" s="1993">
        <f>【様式４】計画書Ⅰ!V5</f>
        <v>0</v>
      </c>
      <c r="F2" s="1994"/>
      <c r="G2" s="1994"/>
      <c r="H2" s="1994"/>
      <c r="I2" s="1995"/>
    </row>
    <row r="4" spans="1:9" ht="18" customHeight="1">
      <c r="A4" s="1547" t="s">
        <v>158</v>
      </c>
      <c r="B4" s="1547"/>
      <c r="C4" s="1547"/>
      <c r="D4" s="1547"/>
      <c r="E4" s="1547"/>
      <c r="F4" s="1547"/>
      <c r="G4" s="1547"/>
      <c r="H4" s="1547"/>
      <c r="I4" s="2002"/>
    </row>
    <row r="5" spans="1:9" ht="18" customHeight="1" thickBot="1">
      <c r="A5" s="8"/>
      <c r="B5" s="8"/>
      <c r="C5" s="8"/>
      <c r="D5" s="8"/>
      <c r="E5" s="8"/>
      <c r="F5" s="8"/>
      <c r="G5" s="8"/>
      <c r="H5" s="8"/>
      <c r="I5" s="8"/>
    </row>
    <row r="6" spans="1:9" ht="39.950000000000003" customHeight="1">
      <c r="A6" s="2003" t="s">
        <v>21</v>
      </c>
      <c r="B6" s="2005" t="s">
        <v>19</v>
      </c>
      <c r="C6" s="2005" t="s">
        <v>20</v>
      </c>
      <c r="D6" s="2005" t="s">
        <v>438</v>
      </c>
      <c r="E6" s="1991" t="s">
        <v>632</v>
      </c>
      <c r="F6" s="1989" t="s">
        <v>318</v>
      </c>
      <c r="G6" s="1380"/>
      <c r="H6" s="1989" t="s">
        <v>319</v>
      </c>
      <c r="I6" s="1990"/>
    </row>
    <row r="7" spans="1:9" ht="56.1" customHeight="1" thickBot="1">
      <c r="A7" s="2004"/>
      <c r="B7" s="2006"/>
      <c r="C7" s="2006"/>
      <c r="D7" s="2006"/>
      <c r="E7" s="1992"/>
      <c r="F7" s="320"/>
      <c r="G7" s="242" t="s">
        <v>749</v>
      </c>
      <c r="H7" s="50"/>
      <c r="I7" s="243" t="s">
        <v>749</v>
      </c>
    </row>
    <row r="8" spans="1:9" ht="21.75" customHeight="1">
      <c r="A8" s="321" t="s">
        <v>167</v>
      </c>
      <c r="B8" s="322" t="s">
        <v>121</v>
      </c>
      <c r="C8" s="322" t="s">
        <v>122</v>
      </c>
      <c r="D8" s="322" t="s">
        <v>123</v>
      </c>
      <c r="E8" s="880" t="s">
        <v>614</v>
      </c>
      <c r="F8" s="494">
        <v>200000</v>
      </c>
      <c r="G8" s="494">
        <v>0</v>
      </c>
      <c r="H8" s="495"/>
      <c r="I8" s="496"/>
    </row>
    <row r="9" spans="1:9" ht="21.75" customHeight="1">
      <c r="A9" s="915">
        <v>1</v>
      </c>
      <c r="B9" s="914" t="s">
        <v>742</v>
      </c>
      <c r="C9" s="912" t="str">
        <f>【様式４】計画書Ⅰ!V4</f>
        <v>大和市</v>
      </c>
      <c r="D9" s="912">
        <f>【様式４】計画書Ⅰ!V5</f>
        <v>0</v>
      </c>
      <c r="E9" s="925" t="str">
        <f>【様式４】計画書Ⅰ!Q10</f>
        <v>なし</v>
      </c>
      <c r="F9" s="882"/>
      <c r="G9" s="882"/>
      <c r="H9" s="883"/>
      <c r="I9" s="884"/>
    </row>
    <row r="10" spans="1:9" ht="21.75" customHeight="1">
      <c r="A10" s="915">
        <v>2</v>
      </c>
      <c r="B10" s="881"/>
      <c r="C10" s="881"/>
      <c r="D10" s="881"/>
      <c r="E10" s="926"/>
      <c r="F10" s="882"/>
      <c r="G10" s="882"/>
      <c r="H10" s="883"/>
      <c r="I10" s="885"/>
    </row>
    <row r="11" spans="1:9" ht="21.75" customHeight="1">
      <c r="A11" s="915">
        <v>3</v>
      </c>
      <c r="B11" s="881"/>
      <c r="C11" s="881"/>
      <c r="D11" s="881"/>
      <c r="E11" s="926"/>
      <c r="F11" s="882"/>
      <c r="G11" s="882"/>
      <c r="H11" s="883"/>
      <c r="I11" s="885"/>
    </row>
    <row r="12" spans="1:9" ht="21.75" customHeight="1">
      <c r="A12" s="915">
        <v>4</v>
      </c>
      <c r="B12" s="881"/>
      <c r="C12" s="881"/>
      <c r="D12" s="881"/>
      <c r="E12" s="926"/>
      <c r="F12" s="882"/>
      <c r="G12" s="882"/>
      <c r="H12" s="883"/>
      <c r="I12" s="885"/>
    </row>
    <row r="13" spans="1:9" ht="21.75" customHeight="1">
      <c r="A13" s="915">
        <v>5</v>
      </c>
      <c r="B13" s="881"/>
      <c r="C13" s="881"/>
      <c r="D13" s="881"/>
      <c r="E13" s="926"/>
      <c r="F13" s="882"/>
      <c r="G13" s="882"/>
      <c r="H13" s="883"/>
      <c r="I13" s="885"/>
    </row>
    <row r="14" spans="1:9" ht="21.75" customHeight="1">
      <c r="A14" s="915">
        <v>6</v>
      </c>
      <c r="B14" s="881"/>
      <c r="C14" s="881"/>
      <c r="D14" s="881"/>
      <c r="E14" s="926"/>
      <c r="F14" s="882"/>
      <c r="G14" s="882"/>
      <c r="H14" s="883"/>
      <c r="I14" s="885"/>
    </row>
    <row r="15" spans="1:9" ht="21.75" customHeight="1">
      <c r="A15" s="915">
        <v>7</v>
      </c>
      <c r="B15" s="881"/>
      <c r="C15" s="881"/>
      <c r="D15" s="881"/>
      <c r="E15" s="926"/>
      <c r="F15" s="882"/>
      <c r="G15" s="882"/>
      <c r="H15" s="883"/>
      <c r="I15" s="885"/>
    </row>
    <row r="16" spans="1:9" ht="21.75" customHeight="1">
      <c r="A16" s="915">
        <v>8</v>
      </c>
      <c r="B16" s="881"/>
      <c r="C16" s="881"/>
      <c r="D16" s="881"/>
      <c r="E16" s="926"/>
      <c r="F16" s="882"/>
      <c r="G16" s="882"/>
      <c r="H16" s="883"/>
      <c r="I16" s="885"/>
    </row>
    <row r="17" spans="1:9" ht="21.75" customHeight="1">
      <c r="A17" s="915">
        <v>9</v>
      </c>
      <c r="B17" s="881"/>
      <c r="C17" s="881"/>
      <c r="D17" s="881"/>
      <c r="E17" s="926"/>
      <c r="F17" s="882"/>
      <c r="G17" s="882"/>
      <c r="H17" s="883"/>
      <c r="I17" s="885"/>
    </row>
    <row r="18" spans="1:9" ht="21.75" customHeight="1">
      <c r="A18" s="915">
        <v>10</v>
      </c>
      <c r="B18" s="881"/>
      <c r="C18" s="881"/>
      <c r="D18" s="881"/>
      <c r="E18" s="926"/>
      <c r="F18" s="882"/>
      <c r="G18" s="882"/>
      <c r="H18" s="883"/>
      <c r="I18" s="885"/>
    </row>
    <row r="19" spans="1:9" ht="21.75" customHeight="1">
      <c r="A19" s="915">
        <v>11</v>
      </c>
      <c r="B19" s="881"/>
      <c r="C19" s="881"/>
      <c r="D19" s="881"/>
      <c r="E19" s="926"/>
      <c r="F19" s="882"/>
      <c r="G19" s="882"/>
      <c r="H19" s="883"/>
      <c r="I19" s="885"/>
    </row>
    <row r="20" spans="1:9" ht="21.75" customHeight="1">
      <c r="A20" s="915">
        <v>12</v>
      </c>
      <c r="B20" s="881"/>
      <c r="C20" s="881"/>
      <c r="D20" s="881"/>
      <c r="E20" s="926"/>
      <c r="F20" s="882"/>
      <c r="G20" s="882"/>
      <c r="H20" s="883"/>
      <c r="I20" s="885"/>
    </row>
    <row r="21" spans="1:9" ht="21.75" customHeight="1">
      <c r="A21" s="915">
        <v>13</v>
      </c>
      <c r="B21" s="881"/>
      <c r="C21" s="881"/>
      <c r="D21" s="881"/>
      <c r="E21" s="926"/>
      <c r="F21" s="882"/>
      <c r="G21" s="882"/>
      <c r="H21" s="883"/>
      <c r="I21" s="885"/>
    </row>
    <row r="22" spans="1:9" ht="21.75" customHeight="1">
      <c r="A22" s="915">
        <v>14</v>
      </c>
      <c r="B22" s="881"/>
      <c r="C22" s="881"/>
      <c r="D22" s="881"/>
      <c r="E22" s="926"/>
      <c r="F22" s="882"/>
      <c r="G22" s="882"/>
      <c r="H22" s="883"/>
      <c r="I22" s="885"/>
    </row>
    <row r="23" spans="1:9" ht="21.75" customHeight="1">
      <c r="A23" s="915">
        <v>15</v>
      </c>
      <c r="B23" s="881"/>
      <c r="C23" s="881"/>
      <c r="D23" s="881"/>
      <c r="E23" s="926"/>
      <c r="F23" s="882"/>
      <c r="G23" s="882"/>
      <c r="H23" s="883"/>
      <c r="I23" s="885"/>
    </row>
    <row r="24" spans="1:9" ht="21.75" customHeight="1">
      <c r="A24" s="915">
        <v>16</v>
      </c>
      <c r="B24" s="881"/>
      <c r="C24" s="881"/>
      <c r="D24" s="881"/>
      <c r="E24" s="926"/>
      <c r="F24" s="882"/>
      <c r="G24" s="882"/>
      <c r="H24" s="883"/>
      <c r="I24" s="885"/>
    </row>
    <row r="25" spans="1:9" ht="21.75" customHeight="1">
      <c r="A25" s="915">
        <v>17</v>
      </c>
      <c r="B25" s="881"/>
      <c r="C25" s="881"/>
      <c r="D25" s="881"/>
      <c r="E25" s="926"/>
      <c r="F25" s="882"/>
      <c r="G25" s="882"/>
      <c r="H25" s="883"/>
      <c r="I25" s="885"/>
    </row>
    <row r="26" spans="1:9" ht="21.75" customHeight="1">
      <c r="A26" s="915">
        <v>18</v>
      </c>
      <c r="B26" s="881"/>
      <c r="C26" s="881"/>
      <c r="D26" s="881"/>
      <c r="E26" s="926"/>
      <c r="F26" s="882"/>
      <c r="G26" s="882"/>
      <c r="H26" s="883"/>
      <c r="I26" s="885"/>
    </row>
    <row r="27" spans="1:9" ht="21.75" customHeight="1">
      <c r="A27" s="915">
        <v>19</v>
      </c>
      <c r="B27" s="881"/>
      <c r="C27" s="881"/>
      <c r="D27" s="881"/>
      <c r="E27" s="926"/>
      <c r="F27" s="882"/>
      <c r="G27" s="882"/>
      <c r="H27" s="883"/>
      <c r="I27" s="885"/>
    </row>
    <row r="28" spans="1:9" ht="21.75" customHeight="1">
      <c r="A28" s="915">
        <v>20</v>
      </c>
      <c r="B28" s="881"/>
      <c r="C28" s="881"/>
      <c r="D28" s="881"/>
      <c r="E28" s="926"/>
      <c r="F28" s="882"/>
      <c r="G28" s="882"/>
      <c r="H28" s="883"/>
      <c r="I28" s="885"/>
    </row>
    <row r="29" spans="1:9" ht="21.75" customHeight="1">
      <c r="A29" s="915">
        <v>21</v>
      </c>
      <c r="B29" s="881"/>
      <c r="C29" s="881"/>
      <c r="D29" s="881"/>
      <c r="E29" s="926"/>
      <c r="F29" s="882"/>
      <c r="G29" s="882"/>
      <c r="H29" s="883"/>
      <c r="I29" s="885"/>
    </row>
    <row r="30" spans="1:9" ht="21.75" customHeight="1">
      <c r="A30" s="915">
        <v>22</v>
      </c>
      <c r="B30" s="881"/>
      <c r="C30" s="881"/>
      <c r="D30" s="881"/>
      <c r="E30" s="926"/>
      <c r="F30" s="882"/>
      <c r="G30" s="882"/>
      <c r="H30" s="883"/>
      <c r="I30" s="885"/>
    </row>
    <row r="31" spans="1:9" ht="21.75" customHeight="1">
      <c r="A31" s="915">
        <v>23</v>
      </c>
      <c r="B31" s="881"/>
      <c r="C31" s="881"/>
      <c r="D31" s="881"/>
      <c r="E31" s="926"/>
      <c r="F31" s="882"/>
      <c r="G31" s="882"/>
      <c r="H31" s="883"/>
      <c r="I31" s="885"/>
    </row>
    <row r="32" spans="1:9" ht="21.75" customHeight="1">
      <c r="A32" s="915">
        <v>24</v>
      </c>
      <c r="B32" s="881"/>
      <c r="C32" s="881"/>
      <c r="D32" s="881"/>
      <c r="E32" s="926"/>
      <c r="F32" s="882"/>
      <c r="G32" s="882"/>
      <c r="H32" s="883"/>
      <c r="I32" s="885"/>
    </row>
    <row r="33" spans="1:9" ht="21.75" customHeight="1">
      <c r="A33" s="915">
        <v>25</v>
      </c>
      <c r="B33" s="881"/>
      <c r="C33" s="881"/>
      <c r="D33" s="881"/>
      <c r="E33" s="926"/>
      <c r="F33" s="882"/>
      <c r="G33" s="882"/>
      <c r="H33" s="883"/>
      <c r="I33" s="885"/>
    </row>
    <row r="34" spans="1:9" ht="21.75" customHeight="1">
      <c r="A34" s="915">
        <v>26</v>
      </c>
      <c r="B34" s="881"/>
      <c r="C34" s="881"/>
      <c r="D34" s="881"/>
      <c r="E34" s="926"/>
      <c r="F34" s="882"/>
      <c r="G34" s="882"/>
      <c r="H34" s="883"/>
      <c r="I34" s="885"/>
    </row>
    <row r="35" spans="1:9" ht="21.75" customHeight="1">
      <c r="A35" s="915">
        <v>27</v>
      </c>
      <c r="B35" s="881"/>
      <c r="C35" s="881"/>
      <c r="D35" s="881"/>
      <c r="E35" s="926"/>
      <c r="F35" s="882"/>
      <c r="G35" s="882"/>
      <c r="H35" s="883"/>
      <c r="I35" s="885"/>
    </row>
    <row r="36" spans="1:9" ht="21.75" customHeight="1">
      <c r="A36" s="915">
        <v>28</v>
      </c>
      <c r="B36" s="881"/>
      <c r="C36" s="881"/>
      <c r="D36" s="881"/>
      <c r="E36" s="926"/>
      <c r="F36" s="882"/>
      <c r="G36" s="882"/>
      <c r="H36" s="883"/>
      <c r="I36" s="885"/>
    </row>
    <row r="37" spans="1:9" ht="21.75" customHeight="1">
      <c r="A37" s="915">
        <v>29</v>
      </c>
      <c r="B37" s="881"/>
      <c r="C37" s="881"/>
      <c r="D37" s="881"/>
      <c r="E37" s="926"/>
      <c r="F37" s="882"/>
      <c r="G37" s="882"/>
      <c r="H37" s="883"/>
      <c r="I37" s="885"/>
    </row>
    <row r="38" spans="1:9" ht="21.75" customHeight="1">
      <c r="A38" s="929">
        <v>30</v>
      </c>
      <c r="B38" s="886"/>
      <c r="C38" s="886"/>
      <c r="D38" s="886"/>
      <c r="E38" s="927"/>
      <c r="F38" s="887"/>
      <c r="G38" s="887"/>
      <c r="H38" s="888"/>
      <c r="I38" s="889"/>
    </row>
    <row r="39" spans="1:9" ht="21.75" customHeight="1" thickBot="1">
      <c r="A39" s="1996" t="s">
        <v>120</v>
      </c>
      <c r="B39" s="1997"/>
      <c r="C39" s="1997"/>
      <c r="D39" s="1997"/>
      <c r="E39" s="1998"/>
      <c r="F39" s="497">
        <f>SUM(F9:F38)</f>
        <v>0</v>
      </c>
      <c r="G39" s="498">
        <f>SUM(G9:G38)</f>
        <v>0</v>
      </c>
      <c r="H39" s="499">
        <f>SUM(H9:H38)</f>
        <v>0</v>
      </c>
      <c r="I39" s="500">
        <f>SUM(I9:I38)</f>
        <v>0</v>
      </c>
    </row>
    <row r="40" spans="1:9" ht="19.5" customHeight="1">
      <c r="A40" s="859" t="s">
        <v>656</v>
      </c>
      <c r="B40" s="2000" t="s">
        <v>701</v>
      </c>
      <c r="C40" s="2000"/>
      <c r="D40" s="2000"/>
      <c r="E40" s="2000"/>
      <c r="F40" s="2000"/>
      <c r="G40" s="2000"/>
      <c r="H40" s="2000"/>
      <c r="I40" s="2000"/>
    </row>
    <row r="41" spans="1:9" ht="19.5" customHeight="1">
      <c r="A41" s="323"/>
      <c r="B41" s="2001"/>
      <c r="C41" s="2001"/>
      <c r="D41" s="2001"/>
      <c r="E41" s="2001"/>
      <c r="F41" s="2001"/>
      <c r="G41" s="2001"/>
      <c r="H41" s="2001"/>
      <c r="I41" s="2001"/>
    </row>
    <row r="42" spans="1:9" ht="18" customHeight="1">
      <c r="A42" s="857" t="s">
        <v>668</v>
      </c>
      <c r="B42" s="1999" t="s">
        <v>427</v>
      </c>
      <c r="C42" s="1999"/>
      <c r="D42" s="1999"/>
      <c r="E42" s="1999"/>
      <c r="F42" s="1999"/>
      <c r="G42" s="1999"/>
      <c r="H42" s="1999"/>
      <c r="I42" s="1999"/>
    </row>
  </sheetData>
  <sheetProtection sheet="1" objects="1" scenarios="1" insertRows="0"/>
  <mergeCells count="12">
    <mergeCell ref="H6:I6"/>
    <mergeCell ref="E6:E7"/>
    <mergeCell ref="E2:I2"/>
    <mergeCell ref="A39:E39"/>
    <mergeCell ref="B42:I42"/>
    <mergeCell ref="B40:I41"/>
    <mergeCell ref="A4:I4"/>
    <mergeCell ref="A6:A7"/>
    <mergeCell ref="B6:B7"/>
    <mergeCell ref="C6:C7"/>
    <mergeCell ref="D6:D7"/>
    <mergeCell ref="F6:G6"/>
  </mergeCells>
  <phoneticPr fontId="6"/>
  <dataValidations count="1">
    <dataValidation type="list" allowBlank="1" showInputMessage="1" showErrorMessage="1" sqref="E8:E38">
      <formula1>"あり,なし"</formula1>
    </dataValidation>
  </dataValidations>
  <printOptions horizontalCentered="1"/>
  <pageMargins left="0.55118110236220474" right="0.55118110236220474" top="0.70866141732283472"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J54"/>
  <sheetViews>
    <sheetView view="pageBreakPreview" topLeftCell="A2" zoomScale="80" zoomScaleNormal="100" zoomScaleSheetLayoutView="80" workbookViewId="0">
      <selection activeCell="AX22" sqref="AX22:AY22"/>
    </sheetView>
  </sheetViews>
  <sheetFormatPr defaultColWidth="9" defaultRowHeight="18" customHeight="1"/>
  <cols>
    <col min="1" max="1" width="2.125" style="1" customWidth="1"/>
    <col min="2" max="2" width="3.25" style="1" customWidth="1"/>
    <col min="3" max="3" width="5.625" style="1" customWidth="1"/>
    <col min="4" max="8" width="3.25" style="1" customWidth="1"/>
    <col min="9" max="9" width="3.375" style="1" customWidth="1"/>
    <col min="10" max="15" width="3.25" style="1" customWidth="1"/>
    <col min="16" max="27" width="3.75" style="1" customWidth="1"/>
    <col min="28" max="32" width="3.25" style="1" customWidth="1"/>
    <col min="33" max="33" width="2.75" style="1" customWidth="1"/>
    <col min="34" max="34" width="1.625" style="1" customWidth="1"/>
    <col min="35" max="35" width="3" style="1" hidden="1" customWidth="1"/>
    <col min="36" max="36" width="3" style="1" customWidth="1"/>
    <col min="37" max="37" width="11.25" style="1" bestFit="1" customWidth="1"/>
    <col min="38" max="16384" width="9" style="1"/>
  </cols>
  <sheetData>
    <row r="1" spans="1:35" ht="18" hidden="1" customHeight="1">
      <c r="P1" s="7"/>
    </row>
    <row r="2" spans="1:35" ht="18" customHeight="1">
      <c r="A2" s="100" t="s">
        <v>501</v>
      </c>
    </row>
    <row r="3" spans="1:35" ht="18" customHeight="1">
      <c r="A3" s="1828" t="s">
        <v>633</v>
      </c>
      <c r="B3" s="1828"/>
      <c r="C3" s="1828"/>
      <c r="D3" s="1828"/>
      <c r="E3" s="1828"/>
      <c r="F3" s="1828"/>
      <c r="G3" s="1828"/>
      <c r="H3" s="1828"/>
      <c r="I3" s="1828"/>
      <c r="J3" s="1828"/>
      <c r="K3" s="1828"/>
      <c r="L3" s="1828"/>
      <c r="M3" s="1828"/>
      <c r="N3" s="1828"/>
      <c r="O3" s="1828"/>
      <c r="P3" s="1828"/>
      <c r="Q3" s="1828"/>
      <c r="R3" s="1828"/>
      <c r="S3" s="1828"/>
      <c r="T3" s="1828"/>
      <c r="U3" s="1828"/>
      <c r="V3" s="1828"/>
      <c r="W3" s="1828"/>
      <c r="X3" s="1828"/>
      <c r="Y3" s="1828"/>
      <c r="Z3" s="1828"/>
      <c r="AA3" s="1828"/>
      <c r="AB3" s="1828"/>
      <c r="AC3" s="1828"/>
      <c r="AD3" s="1828"/>
      <c r="AE3" s="1828"/>
      <c r="AF3" s="1828"/>
      <c r="AG3" s="1828"/>
    </row>
    <row r="4" spans="1:35" ht="18" customHeight="1" thickBo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8"/>
    </row>
    <row r="5" spans="1:35" ht="17.25" customHeight="1">
      <c r="B5" s="10"/>
      <c r="C5" s="9"/>
      <c r="D5" s="9"/>
      <c r="E5" s="9"/>
      <c r="F5" s="9"/>
      <c r="G5" s="9"/>
      <c r="H5" s="9"/>
      <c r="I5" s="10"/>
      <c r="J5" s="10"/>
      <c r="K5" s="10"/>
      <c r="L5" s="10"/>
      <c r="M5" s="10"/>
      <c r="N5" s="69"/>
      <c r="O5" s="1373" t="s">
        <v>5</v>
      </c>
      <c r="P5" s="1374"/>
      <c r="Q5" s="1374"/>
      <c r="R5" s="1374"/>
      <c r="S5" s="1374"/>
      <c r="T5" s="1374"/>
      <c r="U5" s="1541" t="str">
        <f>【様式４】計画書Ⅰ!V4</f>
        <v>大和市</v>
      </c>
      <c r="V5" s="1542"/>
      <c r="W5" s="1542"/>
      <c r="X5" s="1542"/>
      <c r="Y5" s="1542"/>
      <c r="Z5" s="1542"/>
      <c r="AA5" s="1542"/>
      <c r="AB5" s="1542"/>
      <c r="AC5" s="1542"/>
      <c r="AD5" s="1542"/>
      <c r="AE5" s="1542"/>
      <c r="AF5" s="1542"/>
      <c r="AG5" s="1543"/>
    </row>
    <row r="6" spans="1:35" ht="17.25" customHeight="1">
      <c r="C6" s="9"/>
      <c r="D6" s="9"/>
      <c r="E6" s="9"/>
      <c r="O6" s="1360" t="s">
        <v>8</v>
      </c>
      <c r="P6" s="1361"/>
      <c r="Q6" s="1361"/>
      <c r="R6" s="1361"/>
      <c r="S6" s="1361"/>
      <c r="T6" s="1361"/>
      <c r="U6" s="2021">
        <f>【様式４】計画書Ⅰ!V5</f>
        <v>0</v>
      </c>
      <c r="V6" s="2022"/>
      <c r="W6" s="2022"/>
      <c r="X6" s="2022"/>
      <c r="Y6" s="2022"/>
      <c r="Z6" s="2022"/>
      <c r="AA6" s="2022"/>
      <c r="AB6" s="2022"/>
      <c r="AC6" s="2022"/>
      <c r="AD6" s="2022"/>
      <c r="AE6" s="2022"/>
      <c r="AF6" s="2022"/>
      <c r="AG6" s="2023"/>
    </row>
    <row r="7" spans="1:35" ht="17.25" customHeight="1">
      <c r="C7" s="9"/>
      <c r="D7" s="9"/>
      <c r="E7" s="9"/>
      <c r="O7" s="1360" t="s">
        <v>49</v>
      </c>
      <c r="P7" s="1361"/>
      <c r="Q7" s="1361"/>
      <c r="R7" s="1361"/>
      <c r="S7" s="1361"/>
      <c r="T7" s="1361"/>
      <c r="U7" s="2021" t="str">
        <f>【様式４】計画書Ⅰ!V6</f>
        <v>保育所</v>
      </c>
      <c r="V7" s="2022"/>
      <c r="W7" s="2022"/>
      <c r="X7" s="2022"/>
      <c r="Y7" s="2022"/>
      <c r="Z7" s="2022"/>
      <c r="AA7" s="2022"/>
      <c r="AB7" s="2022"/>
      <c r="AC7" s="2022"/>
      <c r="AD7" s="2022"/>
      <c r="AE7" s="2022"/>
      <c r="AF7" s="2022"/>
      <c r="AG7" s="2023"/>
    </row>
    <row r="8" spans="1:35" ht="17.25" customHeight="1" thickBot="1">
      <c r="C8" s="9"/>
      <c r="D8" s="9"/>
      <c r="E8" s="9"/>
      <c r="F8" s="70"/>
      <c r="G8" s="70"/>
      <c r="H8" s="70"/>
      <c r="I8" s="70"/>
      <c r="J8" s="70"/>
      <c r="K8" s="70"/>
      <c r="L8" s="9"/>
      <c r="M8" s="9"/>
      <c r="N8" s="9"/>
      <c r="O8" s="1365" t="s">
        <v>43</v>
      </c>
      <c r="P8" s="1366"/>
      <c r="Q8" s="1366"/>
      <c r="R8" s="1366"/>
      <c r="S8" s="1366"/>
      <c r="T8" s="1366"/>
      <c r="U8" s="73">
        <f>【様式４】計画書Ⅰ!V7</f>
        <v>0</v>
      </c>
      <c r="V8" s="72">
        <f>【様式４】計画書Ⅰ!W7</f>
        <v>0</v>
      </c>
      <c r="W8" s="73">
        <f>【様式４】計画書Ⅰ!X7</f>
        <v>0</v>
      </c>
      <c r="X8" s="71">
        <f>【様式４】計画書Ⅰ!Y7</f>
        <v>0</v>
      </c>
      <c r="Y8" s="72">
        <f>【様式４】計画書Ⅰ!Z7</f>
        <v>0</v>
      </c>
      <c r="Z8" s="73">
        <f>【様式４】計画書Ⅰ!AA7</f>
        <v>0</v>
      </c>
      <c r="AA8" s="72">
        <f>【様式４】計画書Ⅰ!AB7</f>
        <v>0</v>
      </c>
      <c r="AB8" s="73">
        <f>【様式４】計画書Ⅰ!AC7</f>
        <v>0</v>
      </c>
      <c r="AC8" s="71">
        <f>【様式４】計画書Ⅰ!AD7</f>
        <v>0</v>
      </c>
      <c r="AD8" s="71">
        <f>【様式４】計画書Ⅰ!AE7</f>
        <v>0</v>
      </c>
      <c r="AE8" s="71">
        <f>【様式４】計画書Ⅰ!AF7</f>
        <v>0</v>
      </c>
      <c r="AF8" s="72">
        <f>【様式４】計画書Ⅰ!AG7</f>
        <v>0</v>
      </c>
      <c r="AG8" s="74">
        <f>【様式４】計画書Ⅰ!AH7</f>
        <v>0</v>
      </c>
    </row>
    <row r="9" spans="1:35" ht="18" customHeight="1">
      <c r="A9" s="10"/>
      <c r="B9" s="10"/>
      <c r="C9" s="10"/>
      <c r="D9" s="10"/>
      <c r="E9" s="10"/>
      <c r="F9" s="10"/>
      <c r="G9" s="10"/>
      <c r="H9" s="10"/>
      <c r="I9" s="10"/>
      <c r="J9" s="10"/>
      <c r="K9" s="10"/>
      <c r="L9" s="10"/>
      <c r="M9" s="10"/>
      <c r="N9" s="10"/>
      <c r="O9" s="10"/>
      <c r="P9" s="10"/>
      <c r="Q9" s="851"/>
      <c r="R9" s="851"/>
      <c r="S9" s="851"/>
      <c r="T9" s="851"/>
      <c r="U9" s="851"/>
      <c r="V9" s="851"/>
      <c r="W9" s="851"/>
      <c r="X9" s="851"/>
      <c r="Y9" s="13"/>
      <c r="Z9" s="13"/>
      <c r="AA9" s="13"/>
      <c r="AB9" s="13"/>
      <c r="AC9" s="13"/>
      <c r="AD9" s="13"/>
      <c r="AE9" s="13"/>
    </row>
    <row r="10" spans="1:35" ht="18" customHeight="1" thickBot="1">
      <c r="A10" s="1" t="s">
        <v>11</v>
      </c>
    </row>
    <row r="11" spans="1:35" ht="18" customHeight="1" thickBot="1">
      <c r="B11" s="153" t="s">
        <v>636</v>
      </c>
      <c r="C11" s="2036" t="s">
        <v>225</v>
      </c>
      <c r="D11" s="2037"/>
      <c r="E11" s="2037"/>
      <c r="F11" s="2037"/>
      <c r="G11" s="2037"/>
      <c r="H11" s="2037"/>
      <c r="I11" s="2037"/>
      <c r="J11" s="2037"/>
      <c r="K11" s="2037"/>
      <c r="L11" s="2037"/>
      <c r="M11" s="2037"/>
      <c r="N11" s="2037"/>
      <c r="O11" s="2038"/>
      <c r="P11" s="2028" t="s">
        <v>614</v>
      </c>
      <c r="Q11" s="2029"/>
      <c r="R11" s="2029"/>
      <c r="S11" s="2030"/>
      <c r="AI11" s="1" t="s">
        <v>719</v>
      </c>
    </row>
    <row r="12" spans="1:35" ht="18" customHeight="1" thickBot="1">
      <c r="B12" s="2014" t="s">
        <v>718</v>
      </c>
      <c r="C12" s="2031" t="s">
        <v>344</v>
      </c>
      <c r="D12" s="2032"/>
      <c r="E12" s="2032"/>
      <c r="F12" s="2032"/>
      <c r="G12" s="2032"/>
      <c r="H12" s="2032"/>
      <c r="I12" s="2032"/>
      <c r="J12" s="2032"/>
      <c r="K12" s="2032"/>
      <c r="L12" s="2032"/>
      <c r="M12" s="2032"/>
      <c r="N12" s="2032"/>
      <c r="O12" s="2033"/>
      <c r="P12" s="1471" t="s">
        <v>136</v>
      </c>
      <c r="Q12" s="1468"/>
      <c r="R12" s="890"/>
      <c r="S12" s="154" t="s">
        <v>50</v>
      </c>
      <c r="T12" s="2016" t="s">
        <v>135</v>
      </c>
      <c r="U12" s="2016"/>
      <c r="V12" s="891"/>
      <c r="W12" s="136" t="s">
        <v>50</v>
      </c>
      <c r="X12" s="110"/>
      <c r="Y12" s="11"/>
      <c r="Z12" s="11"/>
      <c r="AA12" s="11"/>
      <c r="AB12" s="11"/>
      <c r="AC12" s="11"/>
      <c r="AD12" s="11"/>
      <c r="AE12" s="11"/>
      <c r="AF12" s="11"/>
      <c r="AG12" s="11"/>
      <c r="AI12" s="1" t="s">
        <v>717</v>
      </c>
    </row>
    <row r="13" spans="1:35" ht="18" customHeight="1">
      <c r="B13" s="2015"/>
      <c r="C13" s="2031"/>
      <c r="D13" s="2032"/>
      <c r="E13" s="2032"/>
      <c r="F13" s="2032"/>
      <c r="G13" s="2032"/>
      <c r="H13" s="2032"/>
      <c r="I13" s="2032"/>
      <c r="J13" s="2032"/>
      <c r="K13" s="2032"/>
      <c r="L13" s="2032"/>
      <c r="M13" s="2032"/>
      <c r="N13" s="2032"/>
      <c r="O13" s="2033"/>
      <c r="P13" s="2012" t="str">
        <f>IF(OR(R12="",V12=""),"",【様式６別添１】内訳書!Y48+【様式６別添１】内訳書!Y95-P33+P35)</f>
        <v/>
      </c>
      <c r="Q13" s="2013"/>
      <c r="R13" s="2013"/>
      <c r="S13" s="2013"/>
      <c r="T13" s="2013"/>
      <c r="U13" s="2013"/>
      <c r="V13" s="2013"/>
      <c r="W13" s="2013"/>
      <c r="X13" s="2027"/>
      <c r="Y13" s="2027"/>
      <c r="Z13" s="2027"/>
      <c r="AA13" s="2027"/>
      <c r="AB13" s="2027"/>
      <c r="AC13" s="2027"/>
      <c r="AD13" s="2027"/>
      <c r="AE13" s="2027"/>
      <c r="AF13" s="2027"/>
      <c r="AG13" s="75" t="s">
        <v>16</v>
      </c>
    </row>
    <row r="14" spans="1:35" ht="33.950000000000003" customHeight="1" thickBot="1">
      <c r="B14" s="870" t="s">
        <v>637</v>
      </c>
      <c r="C14" s="134"/>
      <c r="D14" s="195"/>
      <c r="E14" s="2044" t="s">
        <v>345</v>
      </c>
      <c r="F14" s="1824"/>
      <c r="G14" s="1824"/>
      <c r="H14" s="1824"/>
      <c r="I14" s="1824"/>
      <c r="J14" s="1824"/>
      <c r="K14" s="1824"/>
      <c r="L14" s="1824"/>
      <c r="M14" s="1824"/>
      <c r="N14" s="1824"/>
      <c r="O14" s="1825"/>
      <c r="P14" s="2012" t="str">
        <f>IF(P11="あり",P13,"")</f>
        <v/>
      </c>
      <c r="Q14" s="2013"/>
      <c r="R14" s="2013"/>
      <c r="S14" s="2013"/>
      <c r="T14" s="2013"/>
      <c r="U14" s="2013"/>
      <c r="V14" s="2013"/>
      <c r="W14" s="2013"/>
      <c r="X14" s="2013"/>
      <c r="Y14" s="2013"/>
      <c r="Z14" s="2013"/>
      <c r="AA14" s="2013"/>
      <c r="AB14" s="2013"/>
      <c r="AC14" s="2013"/>
      <c r="AD14" s="2013"/>
      <c r="AE14" s="2013"/>
      <c r="AF14" s="2013"/>
      <c r="AG14" s="76" t="s">
        <v>16</v>
      </c>
    </row>
    <row r="15" spans="1:35" ht="18" customHeight="1" thickBot="1">
      <c r="B15" s="155" t="s">
        <v>716</v>
      </c>
      <c r="C15" s="2024" t="s">
        <v>15</v>
      </c>
      <c r="D15" s="2025"/>
      <c r="E15" s="2025"/>
      <c r="F15" s="2025"/>
      <c r="G15" s="2025"/>
      <c r="H15" s="2025"/>
      <c r="I15" s="2025"/>
      <c r="J15" s="2025"/>
      <c r="K15" s="2025"/>
      <c r="L15" s="2025"/>
      <c r="M15" s="2025"/>
      <c r="N15" s="2025"/>
      <c r="O15" s="2026"/>
      <c r="P15" s="2019" t="s">
        <v>608</v>
      </c>
      <c r="Q15" s="2020"/>
      <c r="R15" s="2020"/>
      <c r="S15" s="2020"/>
      <c r="T15" s="2020"/>
      <c r="U15" s="2020"/>
      <c r="V15" s="2020"/>
      <c r="W15" s="2020"/>
      <c r="X15" s="2020"/>
      <c r="Y15" s="2020"/>
      <c r="Z15" s="2020"/>
      <c r="AA15" s="2020"/>
      <c r="AB15" s="2020"/>
      <c r="AC15" s="412" t="s">
        <v>715</v>
      </c>
      <c r="AD15" s="869">
        <v>12</v>
      </c>
      <c r="AE15" s="156" t="s">
        <v>227</v>
      </c>
      <c r="AF15" s="412"/>
      <c r="AG15" s="413" t="s">
        <v>714</v>
      </c>
    </row>
    <row r="16" spans="1:35" ht="45" customHeight="1">
      <c r="B16" s="244" t="s">
        <v>713</v>
      </c>
      <c r="C16" s="2045" t="s">
        <v>712</v>
      </c>
      <c r="D16" s="2045"/>
      <c r="E16" s="2045"/>
      <c r="F16" s="2045"/>
      <c r="G16" s="2045"/>
      <c r="H16" s="2045"/>
      <c r="I16" s="2045"/>
      <c r="J16" s="2045"/>
      <c r="K16" s="2045"/>
      <c r="L16" s="2045"/>
      <c r="M16" s="2045"/>
      <c r="N16" s="2045"/>
      <c r="O16" s="2045"/>
      <c r="P16" s="2045"/>
      <c r="Q16" s="2045"/>
      <c r="R16" s="2045"/>
      <c r="S16" s="2045"/>
      <c r="T16" s="2045"/>
      <c r="U16" s="2045"/>
      <c r="V16" s="2045"/>
      <c r="W16" s="2045"/>
      <c r="X16" s="2045"/>
      <c r="Y16" s="2045"/>
      <c r="Z16" s="2045"/>
      <c r="AA16" s="2045"/>
      <c r="AB16" s="2045"/>
      <c r="AC16" s="2045"/>
      <c r="AD16" s="2045"/>
      <c r="AE16" s="2045"/>
      <c r="AF16" s="2045"/>
      <c r="AG16" s="2045"/>
    </row>
    <row r="17" spans="1:33" s="78" customFormat="1" ht="18.75" customHeight="1">
      <c r="B17" s="241" t="s">
        <v>711</v>
      </c>
      <c r="C17" s="2046" t="s">
        <v>710</v>
      </c>
      <c r="D17" s="2046"/>
      <c r="E17" s="2046"/>
      <c r="F17" s="2046"/>
      <c r="G17" s="2046"/>
      <c r="H17" s="2046"/>
      <c r="I17" s="2046"/>
      <c r="J17" s="2046"/>
      <c r="K17" s="2046"/>
      <c r="L17" s="2046"/>
      <c r="M17" s="2046"/>
      <c r="N17" s="2046"/>
      <c r="O17" s="2046"/>
      <c r="P17" s="2046"/>
      <c r="Q17" s="2046"/>
      <c r="R17" s="2046"/>
      <c r="S17" s="2046"/>
      <c r="T17" s="2046"/>
      <c r="U17" s="2046"/>
      <c r="V17" s="2046"/>
      <c r="W17" s="2046"/>
      <c r="X17" s="2046"/>
      <c r="Y17" s="2046"/>
      <c r="Z17" s="2046"/>
      <c r="AA17" s="2046"/>
      <c r="AB17" s="2046"/>
      <c r="AC17" s="2046"/>
      <c r="AD17" s="2046"/>
      <c r="AE17" s="2046"/>
      <c r="AF17" s="2046"/>
      <c r="AG17" s="2046"/>
    </row>
    <row r="18" spans="1:33" ht="9.9499999999999993" customHeight="1">
      <c r="B18" s="79"/>
      <c r="C18" s="80"/>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2"/>
    </row>
    <row r="19" spans="1:33" s="96" customFormat="1" ht="17.100000000000001" customHeight="1" thickBot="1">
      <c r="A19" s="97" t="s">
        <v>417</v>
      </c>
      <c r="B19" s="138"/>
      <c r="C19" s="137"/>
      <c r="D19" s="137"/>
      <c r="E19" s="137"/>
      <c r="F19" s="137"/>
      <c r="G19" s="137"/>
      <c r="H19" s="137"/>
      <c r="I19" s="137"/>
      <c r="J19" s="137"/>
      <c r="K19" s="137"/>
      <c r="L19" s="137"/>
      <c r="M19" s="137"/>
      <c r="N19" s="137"/>
      <c r="O19" s="137"/>
      <c r="P19" s="280"/>
      <c r="Q19" s="280"/>
      <c r="R19" s="280"/>
      <c r="S19" s="280"/>
      <c r="T19" s="280"/>
      <c r="U19" s="280"/>
      <c r="V19" s="280"/>
      <c r="W19" s="280"/>
      <c r="X19" s="280"/>
      <c r="Y19" s="280"/>
      <c r="Z19" s="280"/>
      <c r="AA19" s="280"/>
      <c r="AB19" s="280"/>
      <c r="AC19" s="280"/>
      <c r="AD19" s="280"/>
      <c r="AE19" s="280"/>
      <c r="AF19" s="280"/>
      <c r="AG19" s="280"/>
    </row>
    <row r="20" spans="1:33" s="94" customFormat="1" ht="33.950000000000003" customHeight="1">
      <c r="B20" s="872" t="s">
        <v>636</v>
      </c>
      <c r="C20" s="1879" t="s">
        <v>419</v>
      </c>
      <c r="D20" s="2017"/>
      <c r="E20" s="2017"/>
      <c r="F20" s="2017"/>
      <c r="G20" s="2017"/>
      <c r="H20" s="2017"/>
      <c r="I20" s="2017"/>
      <c r="J20" s="2017"/>
      <c r="K20" s="2017"/>
      <c r="L20" s="2017"/>
      <c r="M20" s="2017"/>
      <c r="N20" s="2017"/>
      <c r="O20" s="2018"/>
      <c r="P20" s="1815">
        <f>ROUNDDOWN(P21+P29,-3)</f>
        <v>0</v>
      </c>
      <c r="Q20" s="1865"/>
      <c r="R20" s="1865"/>
      <c r="S20" s="1865"/>
      <c r="T20" s="1865"/>
      <c r="U20" s="1865"/>
      <c r="V20" s="1865"/>
      <c r="W20" s="1865"/>
      <c r="X20" s="1865"/>
      <c r="Y20" s="1865"/>
      <c r="Z20" s="1865"/>
      <c r="AA20" s="1865"/>
      <c r="AB20" s="1865"/>
      <c r="AC20" s="1865"/>
      <c r="AD20" s="1865"/>
      <c r="AE20" s="1865"/>
      <c r="AF20" s="1865"/>
      <c r="AG20" s="845" t="s">
        <v>16</v>
      </c>
    </row>
    <row r="21" spans="1:33" s="94" customFormat="1" ht="17.100000000000001" customHeight="1">
      <c r="B21" s="194"/>
      <c r="C21" s="96"/>
      <c r="D21" s="139" t="s">
        <v>420</v>
      </c>
      <c r="E21" s="140"/>
      <c r="F21" s="140"/>
      <c r="G21" s="140"/>
      <c r="H21" s="140"/>
      <c r="I21" s="140"/>
      <c r="J21" s="140"/>
      <c r="K21" s="140"/>
      <c r="L21" s="140"/>
      <c r="M21" s="140"/>
      <c r="N21" s="140"/>
      <c r="O21" s="141"/>
      <c r="P21" s="2047">
        <f>P22-P23-P25-P28</f>
        <v>0</v>
      </c>
      <c r="Q21" s="2048"/>
      <c r="R21" s="2048"/>
      <c r="S21" s="2048"/>
      <c r="T21" s="2048"/>
      <c r="U21" s="2048"/>
      <c r="V21" s="2048"/>
      <c r="W21" s="2048"/>
      <c r="X21" s="2048"/>
      <c r="Y21" s="2048"/>
      <c r="Z21" s="2048"/>
      <c r="AA21" s="2048"/>
      <c r="AB21" s="2048"/>
      <c r="AC21" s="2048"/>
      <c r="AD21" s="2048"/>
      <c r="AE21" s="2048"/>
      <c r="AF21" s="2048"/>
      <c r="AG21" s="76" t="s">
        <v>16</v>
      </c>
    </row>
    <row r="22" spans="1:33" s="94" customFormat="1" ht="59.25" customHeight="1">
      <c r="B22" s="194"/>
      <c r="C22" s="96"/>
      <c r="D22" s="142"/>
      <c r="E22" s="1820" t="s">
        <v>409</v>
      </c>
      <c r="F22" s="1821"/>
      <c r="G22" s="1821"/>
      <c r="H22" s="1821"/>
      <c r="I22" s="1821"/>
      <c r="J22" s="1821"/>
      <c r="K22" s="1821"/>
      <c r="L22" s="1821"/>
      <c r="M22" s="1821"/>
      <c r="N22" s="1821"/>
      <c r="O22" s="1822"/>
      <c r="P22" s="1808">
        <f>SUMIF('【様式4別添１】賃金改善明細書（職員別）'!V8:V37,"&gt;0",'【様式4別添１】賃金改善明細書（職員別）'!T8:T37)-SUMIF('【様式4別添１】賃金改善明細書（職員別）'!V8:V37,"&gt;0",'【様式4別添１】賃金改善明細書（職員別）'!M8:M37)-SUMIF('【様式4別添１】賃金改善明細書（職員別）'!V8:V37,"&gt;0",'【様式4別添１】賃金改善明細書（職員別）'!W8:W37)</f>
        <v>0</v>
      </c>
      <c r="Q22" s="1809"/>
      <c r="R22" s="1809"/>
      <c r="S22" s="1809"/>
      <c r="T22" s="1809"/>
      <c r="U22" s="1809"/>
      <c r="V22" s="1809"/>
      <c r="W22" s="1809"/>
      <c r="X22" s="1809"/>
      <c r="Y22" s="1809"/>
      <c r="Z22" s="1809"/>
      <c r="AA22" s="1809"/>
      <c r="AB22" s="1809"/>
      <c r="AC22" s="1809"/>
      <c r="AD22" s="1809"/>
      <c r="AE22" s="1809"/>
      <c r="AF22" s="1809"/>
      <c r="AG22" s="76" t="s">
        <v>16</v>
      </c>
    </row>
    <row r="23" spans="1:33" s="94" customFormat="1" ht="33.75" customHeight="1">
      <c r="B23" s="194"/>
      <c r="C23" s="96"/>
      <c r="D23" s="142"/>
      <c r="E23" s="1820" t="s">
        <v>408</v>
      </c>
      <c r="F23" s="1821"/>
      <c r="G23" s="1821"/>
      <c r="H23" s="1821"/>
      <c r="I23" s="1821"/>
      <c r="J23" s="1821"/>
      <c r="K23" s="1821"/>
      <c r="L23" s="1821"/>
      <c r="M23" s="1821"/>
      <c r="N23" s="1821"/>
      <c r="O23" s="1822"/>
      <c r="P23" s="1808">
        <v>0</v>
      </c>
      <c r="Q23" s="1809"/>
      <c r="R23" s="1809"/>
      <c r="S23" s="1809"/>
      <c r="T23" s="1809"/>
      <c r="U23" s="1809"/>
      <c r="V23" s="1809"/>
      <c r="W23" s="1809"/>
      <c r="X23" s="1809"/>
      <c r="Y23" s="1809"/>
      <c r="Z23" s="1809"/>
      <c r="AA23" s="1809"/>
      <c r="AB23" s="1809"/>
      <c r="AC23" s="1809"/>
      <c r="AD23" s="1809"/>
      <c r="AE23" s="1809"/>
      <c r="AF23" s="1809"/>
      <c r="AG23" s="76" t="s">
        <v>16</v>
      </c>
    </row>
    <row r="24" spans="1:33" s="94" customFormat="1" ht="39" hidden="1" customHeight="1">
      <c r="B24" s="194"/>
      <c r="C24" s="96"/>
      <c r="D24" s="142"/>
      <c r="E24" s="143" t="s">
        <v>634</v>
      </c>
      <c r="F24" s="1796" t="s">
        <v>222</v>
      </c>
      <c r="G24" s="2049"/>
      <c r="H24" s="2049"/>
      <c r="I24" s="2049"/>
      <c r="J24" s="2049"/>
      <c r="K24" s="2049"/>
      <c r="L24" s="2049"/>
      <c r="M24" s="2049"/>
      <c r="N24" s="2049"/>
      <c r="O24" s="2050"/>
      <c r="P24" s="414"/>
      <c r="Q24" s="415"/>
      <c r="R24" s="415"/>
      <c r="S24" s="415"/>
      <c r="T24" s="415"/>
      <c r="U24" s="415"/>
      <c r="V24" s="415"/>
      <c r="W24" s="415"/>
      <c r="X24" s="415"/>
      <c r="Y24" s="415"/>
      <c r="Z24" s="415"/>
      <c r="AA24" s="415"/>
      <c r="AB24" s="415"/>
      <c r="AC24" s="415"/>
      <c r="AD24" s="415"/>
      <c r="AE24" s="415"/>
      <c r="AF24" s="415"/>
      <c r="AG24" s="76" t="s">
        <v>16</v>
      </c>
    </row>
    <row r="25" spans="1:33" s="94" customFormat="1" ht="17.100000000000001" customHeight="1">
      <c r="B25" s="194"/>
      <c r="C25" s="96"/>
      <c r="D25" s="144"/>
      <c r="E25" s="848" t="s">
        <v>709</v>
      </c>
      <c r="F25" s="145"/>
      <c r="G25" s="313"/>
      <c r="H25" s="313"/>
      <c r="I25" s="313"/>
      <c r="J25" s="313"/>
      <c r="K25" s="313"/>
      <c r="L25" s="313"/>
      <c r="M25" s="313"/>
      <c r="N25" s="313"/>
      <c r="O25" s="314"/>
      <c r="P25" s="2034">
        <f>P26+P27</f>
        <v>0</v>
      </c>
      <c r="Q25" s="2035"/>
      <c r="R25" s="2035"/>
      <c r="S25" s="2035"/>
      <c r="T25" s="2035"/>
      <c r="U25" s="2035"/>
      <c r="V25" s="2035"/>
      <c r="W25" s="2035"/>
      <c r="X25" s="2035"/>
      <c r="Y25" s="2035"/>
      <c r="Z25" s="2035"/>
      <c r="AA25" s="2035"/>
      <c r="AB25" s="2035"/>
      <c r="AC25" s="2035"/>
      <c r="AD25" s="2035"/>
      <c r="AE25" s="2035"/>
      <c r="AF25" s="2035"/>
      <c r="AG25" s="77" t="s">
        <v>16</v>
      </c>
    </row>
    <row r="26" spans="1:33" s="94" customFormat="1" ht="76.5" customHeight="1">
      <c r="B26" s="194"/>
      <c r="C26" s="96"/>
      <c r="D26" s="142"/>
      <c r="E26" s="146"/>
      <c r="F26" s="1798" t="s">
        <v>635</v>
      </c>
      <c r="G26" s="1799"/>
      <c r="H26" s="1799"/>
      <c r="I26" s="1799"/>
      <c r="J26" s="1799"/>
      <c r="K26" s="1799"/>
      <c r="L26" s="1799"/>
      <c r="M26" s="1799"/>
      <c r="N26" s="1799"/>
      <c r="O26" s="1800"/>
      <c r="P26" s="1808">
        <f>SUMIF('【様式4別添１】賃金改善明細書（職員別）'!V8:V37,"&gt;0",'【様式4別添１】賃金改善明細書（職員別）'!K8:K37)+SUMIF('【様式4別添１】賃金改善明細書（職員別）'!V8:V37,"&gt;0",'【様式4別添１】賃金改善明細書（職員別）'!L8:L37)</f>
        <v>0</v>
      </c>
      <c r="Q26" s="1809"/>
      <c r="R26" s="1809"/>
      <c r="S26" s="1809"/>
      <c r="T26" s="1809"/>
      <c r="U26" s="1809"/>
      <c r="V26" s="1809"/>
      <c r="W26" s="1809"/>
      <c r="X26" s="1809"/>
      <c r="Y26" s="1809"/>
      <c r="Z26" s="1809"/>
      <c r="AA26" s="1809"/>
      <c r="AB26" s="1809"/>
      <c r="AC26" s="1809"/>
      <c r="AD26" s="1809"/>
      <c r="AE26" s="1809"/>
      <c r="AF26" s="1809"/>
      <c r="AG26" s="75" t="s">
        <v>16</v>
      </c>
    </row>
    <row r="27" spans="1:33" s="94" customFormat="1" ht="45" customHeight="1">
      <c r="B27" s="194"/>
      <c r="C27" s="96"/>
      <c r="D27" s="142"/>
      <c r="E27" s="147"/>
      <c r="F27" s="1795" t="s">
        <v>418</v>
      </c>
      <c r="G27" s="1796"/>
      <c r="H27" s="1796"/>
      <c r="I27" s="1796"/>
      <c r="J27" s="1796"/>
      <c r="K27" s="1796"/>
      <c r="L27" s="1796"/>
      <c r="M27" s="1796"/>
      <c r="N27" s="1796"/>
      <c r="O27" s="1797"/>
      <c r="P27" s="1808">
        <v>0</v>
      </c>
      <c r="Q27" s="1809"/>
      <c r="R27" s="1809"/>
      <c r="S27" s="1809"/>
      <c r="T27" s="1809"/>
      <c r="U27" s="1809"/>
      <c r="V27" s="1809"/>
      <c r="W27" s="1809"/>
      <c r="X27" s="1809"/>
      <c r="Y27" s="1809"/>
      <c r="Z27" s="1809"/>
      <c r="AA27" s="1809"/>
      <c r="AB27" s="1809"/>
      <c r="AC27" s="1809"/>
      <c r="AD27" s="1809"/>
      <c r="AE27" s="1809"/>
      <c r="AF27" s="1809"/>
      <c r="AG27" s="76" t="s">
        <v>16</v>
      </c>
    </row>
    <row r="28" spans="1:33" s="94" customFormat="1" ht="69.95" customHeight="1">
      <c r="B28" s="194"/>
      <c r="C28" s="96"/>
      <c r="D28" s="148"/>
      <c r="E28" s="1798" t="s">
        <v>411</v>
      </c>
      <c r="F28" s="1799"/>
      <c r="G28" s="1799"/>
      <c r="H28" s="1799"/>
      <c r="I28" s="1799"/>
      <c r="J28" s="1799"/>
      <c r="K28" s="1799"/>
      <c r="L28" s="1799"/>
      <c r="M28" s="1799"/>
      <c r="N28" s="1799"/>
      <c r="O28" s="1800"/>
      <c r="P28" s="1808">
        <v>0</v>
      </c>
      <c r="Q28" s="1809"/>
      <c r="R28" s="1809"/>
      <c r="S28" s="1809"/>
      <c r="T28" s="1809"/>
      <c r="U28" s="1809"/>
      <c r="V28" s="1809"/>
      <c r="W28" s="1809"/>
      <c r="X28" s="1809"/>
      <c r="Y28" s="1809"/>
      <c r="Z28" s="1809"/>
      <c r="AA28" s="1809"/>
      <c r="AB28" s="1809"/>
      <c r="AC28" s="1809"/>
      <c r="AD28" s="1809"/>
      <c r="AE28" s="1809"/>
      <c r="AF28" s="1809"/>
      <c r="AG28" s="76" t="s">
        <v>16</v>
      </c>
    </row>
    <row r="29" spans="1:33" s="94" customFormat="1" ht="17.100000000000001" customHeight="1" thickBot="1">
      <c r="B29" s="149"/>
      <c r="C29" s="150"/>
      <c r="D29" s="849" t="s">
        <v>421</v>
      </c>
      <c r="E29" s="850"/>
      <c r="F29" s="850"/>
      <c r="G29" s="850"/>
      <c r="H29" s="850"/>
      <c r="I29" s="850"/>
      <c r="J29" s="850"/>
      <c r="K29" s="850"/>
      <c r="L29" s="850"/>
      <c r="M29" s="850"/>
      <c r="N29" s="850"/>
      <c r="O29" s="866"/>
      <c r="P29" s="1812">
        <f>IF(P11="あり",ROUNDDOWN('【様式4別添１】賃金改善明細書（職員別）'!O3/'【様式4別添１】賃金改善明細書（職員別）'!M3*SUMIF('【様式4別添１】賃金改善明細書（職員別）'!V8:V37,"&gt;0",'【様式4別添１】賃金改善明細書（職員別）'!V8:V37),0),0)</f>
        <v>0</v>
      </c>
      <c r="Q29" s="1816"/>
      <c r="R29" s="1816"/>
      <c r="S29" s="1816"/>
      <c r="T29" s="1816"/>
      <c r="U29" s="1816"/>
      <c r="V29" s="1816"/>
      <c r="W29" s="1816"/>
      <c r="X29" s="1816"/>
      <c r="Y29" s="1816"/>
      <c r="Z29" s="1816"/>
      <c r="AA29" s="1816"/>
      <c r="AB29" s="1816"/>
      <c r="AC29" s="1816"/>
      <c r="AD29" s="1816"/>
      <c r="AE29" s="1816"/>
      <c r="AF29" s="1816"/>
      <c r="AG29" s="109" t="s">
        <v>16</v>
      </c>
    </row>
    <row r="30" spans="1:33" ht="9.9499999999999993" customHeight="1"/>
    <row r="31" spans="1:33" s="78" customFormat="1" ht="18" customHeight="1" thickBot="1">
      <c r="A31" s="1" t="s">
        <v>413</v>
      </c>
      <c r="AG31" s="131"/>
    </row>
    <row r="32" spans="1:33" s="78" customFormat="1" ht="18" customHeight="1">
      <c r="B32" s="873" t="s">
        <v>636</v>
      </c>
      <c r="C32" s="2041" t="s">
        <v>131</v>
      </c>
      <c r="D32" s="2042"/>
      <c r="E32" s="2042"/>
      <c r="F32" s="2042"/>
      <c r="G32" s="2042"/>
      <c r="H32" s="2042"/>
      <c r="I32" s="2042"/>
      <c r="J32" s="2042"/>
      <c r="K32" s="2042"/>
      <c r="L32" s="2042"/>
      <c r="M32" s="2042"/>
      <c r="N32" s="2042"/>
      <c r="O32" s="2043"/>
      <c r="P32" s="1876">
        <f>IFERROR(VLOOKUP(U6,【様式６別添２】一覧表!D10:H39,2,),0)</f>
        <v>0</v>
      </c>
      <c r="Q32" s="1877"/>
      <c r="R32" s="1877"/>
      <c r="S32" s="1877"/>
      <c r="T32" s="1877"/>
      <c r="U32" s="1877"/>
      <c r="V32" s="1877"/>
      <c r="W32" s="1877"/>
      <c r="X32" s="1877"/>
      <c r="Y32" s="1877"/>
      <c r="Z32" s="1877"/>
      <c r="AA32" s="1877"/>
      <c r="AB32" s="1877"/>
      <c r="AC32" s="1877"/>
      <c r="AD32" s="1877"/>
      <c r="AE32" s="1877"/>
      <c r="AF32" s="1878"/>
      <c r="AG32" s="107" t="s">
        <v>16</v>
      </c>
    </row>
    <row r="33" spans="1:36" s="78" customFormat="1" ht="18" customHeight="1">
      <c r="B33" s="870"/>
      <c r="C33" s="245"/>
      <c r="D33" s="246"/>
      <c r="E33" s="246"/>
      <c r="F33" s="246"/>
      <c r="G33" s="1858" t="s">
        <v>433</v>
      </c>
      <c r="H33" s="1859"/>
      <c r="I33" s="1859"/>
      <c r="J33" s="1859"/>
      <c r="K33" s="1859"/>
      <c r="L33" s="1859"/>
      <c r="M33" s="1859"/>
      <c r="N33" s="1859"/>
      <c r="O33" s="1870"/>
      <c r="P33" s="1804">
        <f>IFERROR(VLOOKUP(U6,【様式６別添２】一覧表!D10:H39,3,),0)</f>
        <v>0</v>
      </c>
      <c r="Q33" s="1805"/>
      <c r="R33" s="1805"/>
      <c r="S33" s="1805"/>
      <c r="T33" s="1805"/>
      <c r="U33" s="1805"/>
      <c r="V33" s="1805"/>
      <c r="W33" s="1805"/>
      <c r="X33" s="1805"/>
      <c r="Y33" s="1805"/>
      <c r="Z33" s="1805"/>
      <c r="AA33" s="1805"/>
      <c r="AB33" s="1805"/>
      <c r="AC33" s="1805"/>
      <c r="AD33" s="1805"/>
      <c r="AE33" s="1805"/>
      <c r="AF33" s="1806"/>
      <c r="AG33" s="130" t="s">
        <v>16</v>
      </c>
    </row>
    <row r="34" spans="1:36" s="78" customFormat="1" ht="18" customHeight="1">
      <c r="B34" s="863" t="s">
        <v>708</v>
      </c>
      <c r="C34" s="1801" t="s">
        <v>302</v>
      </c>
      <c r="D34" s="1802"/>
      <c r="E34" s="1802"/>
      <c r="F34" s="1802"/>
      <c r="G34" s="1802"/>
      <c r="H34" s="1802"/>
      <c r="I34" s="1802"/>
      <c r="J34" s="1802"/>
      <c r="K34" s="1802"/>
      <c r="L34" s="1802"/>
      <c r="M34" s="1802"/>
      <c r="N34" s="1802"/>
      <c r="O34" s="1803"/>
      <c r="P34" s="1804">
        <f>IFERROR(VLOOKUP(U6,【様式６別添２】一覧表!D10:H39,4,),0)</f>
        <v>0</v>
      </c>
      <c r="Q34" s="1805"/>
      <c r="R34" s="1805"/>
      <c r="S34" s="1805"/>
      <c r="T34" s="1805"/>
      <c r="U34" s="1805"/>
      <c r="V34" s="1805"/>
      <c r="W34" s="1805"/>
      <c r="X34" s="1805"/>
      <c r="Y34" s="1805"/>
      <c r="Z34" s="1805"/>
      <c r="AA34" s="1805"/>
      <c r="AB34" s="1805"/>
      <c r="AC34" s="1805"/>
      <c r="AD34" s="1805"/>
      <c r="AE34" s="1805"/>
      <c r="AF34" s="1806"/>
      <c r="AG34" s="130" t="s">
        <v>16</v>
      </c>
    </row>
    <row r="35" spans="1:36" s="78" customFormat="1" ht="18" customHeight="1" thickBot="1">
      <c r="B35" s="871"/>
      <c r="C35" s="247"/>
      <c r="D35" s="248"/>
      <c r="E35" s="248"/>
      <c r="F35" s="248"/>
      <c r="G35" s="1871" t="s">
        <v>434</v>
      </c>
      <c r="H35" s="1872"/>
      <c r="I35" s="1872"/>
      <c r="J35" s="1872"/>
      <c r="K35" s="1872"/>
      <c r="L35" s="1872"/>
      <c r="M35" s="1872"/>
      <c r="N35" s="1872"/>
      <c r="O35" s="1873"/>
      <c r="P35" s="1810">
        <f>IFERROR(VLOOKUP(U6,【様式６別添２】一覧表!D10:H39,5,),0)</f>
        <v>0</v>
      </c>
      <c r="Q35" s="1811"/>
      <c r="R35" s="1811"/>
      <c r="S35" s="1811"/>
      <c r="T35" s="1811"/>
      <c r="U35" s="1811"/>
      <c r="V35" s="1811"/>
      <c r="W35" s="1811"/>
      <c r="X35" s="1811"/>
      <c r="Y35" s="1811"/>
      <c r="Z35" s="1811"/>
      <c r="AA35" s="1811"/>
      <c r="AB35" s="1811"/>
      <c r="AC35" s="1811"/>
      <c r="AD35" s="1811"/>
      <c r="AE35" s="1811"/>
      <c r="AF35" s="1812"/>
      <c r="AG35" s="83" t="s">
        <v>16</v>
      </c>
    </row>
    <row r="36" spans="1:36" s="84" customFormat="1" ht="18" customHeight="1">
      <c r="B36" s="85" t="s">
        <v>640</v>
      </c>
      <c r="C36" s="2039" t="s">
        <v>463</v>
      </c>
      <c r="D36" s="2040"/>
      <c r="E36" s="2040"/>
      <c r="F36" s="2040"/>
      <c r="G36" s="2040"/>
      <c r="H36" s="2040"/>
      <c r="I36" s="2040"/>
      <c r="J36" s="2040"/>
      <c r="K36" s="2040"/>
      <c r="L36" s="2040"/>
      <c r="M36" s="2040"/>
      <c r="N36" s="2040"/>
      <c r="O36" s="2040"/>
      <c r="P36" s="2040"/>
      <c r="Q36" s="2040"/>
      <c r="R36" s="2040"/>
      <c r="S36" s="2040"/>
      <c r="T36" s="2040"/>
      <c r="U36" s="2040"/>
      <c r="V36" s="2040"/>
      <c r="W36" s="2040"/>
      <c r="X36" s="2040"/>
      <c r="Y36" s="2040"/>
      <c r="Z36" s="2040"/>
      <c r="AA36" s="2040"/>
      <c r="AB36" s="2040"/>
      <c r="AC36" s="2040"/>
      <c r="AD36" s="2040"/>
      <c r="AE36" s="2040"/>
      <c r="AF36" s="2040"/>
      <c r="AG36" s="2040"/>
    </row>
    <row r="37" spans="1:36" s="78" customFormat="1" ht="9.9499999999999993" customHeight="1">
      <c r="B37" s="86"/>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row>
    <row r="38" spans="1:36" s="78" customFormat="1" ht="18" customHeight="1">
      <c r="A38" s="94" t="s">
        <v>435</v>
      </c>
      <c r="B38" s="84"/>
      <c r="C38" s="84"/>
      <c r="D38" s="84"/>
      <c r="E38" s="84"/>
      <c r="F38" s="84"/>
      <c r="G38" s="84"/>
      <c r="H38" s="84"/>
      <c r="I38" s="84"/>
      <c r="J38" s="84"/>
      <c r="K38" s="84"/>
      <c r="L38" s="84"/>
      <c r="M38" s="84"/>
      <c r="N38" s="84"/>
      <c r="O38" s="84"/>
      <c r="AG38" s="131"/>
    </row>
    <row r="39" spans="1:36" s="78" customFormat="1" ht="18" customHeight="1" thickBot="1">
      <c r="A39" s="94"/>
      <c r="B39" s="84" t="s">
        <v>422</v>
      </c>
      <c r="C39" s="84"/>
      <c r="D39" s="84"/>
      <c r="E39" s="84"/>
      <c r="F39" s="84"/>
      <c r="G39" s="84"/>
      <c r="H39" s="84"/>
      <c r="I39" s="84"/>
      <c r="J39" s="84"/>
      <c r="K39" s="84"/>
      <c r="L39" s="84"/>
      <c r="M39" s="84"/>
      <c r="N39" s="84"/>
      <c r="O39" s="84"/>
      <c r="AG39" s="131"/>
    </row>
    <row r="40" spans="1:36" s="78" customFormat="1" ht="35.1" customHeight="1">
      <c r="A40" s="84"/>
      <c r="B40" s="249" t="s">
        <v>707</v>
      </c>
      <c r="C40" s="2010" t="s">
        <v>436</v>
      </c>
      <c r="D40" s="2010"/>
      <c r="E40" s="2010"/>
      <c r="F40" s="2010"/>
      <c r="G40" s="2010"/>
      <c r="H40" s="2010"/>
      <c r="I40" s="2010"/>
      <c r="J40" s="2010"/>
      <c r="K40" s="2010"/>
      <c r="L40" s="2010"/>
      <c r="M40" s="2010"/>
      <c r="N40" s="2010"/>
      <c r="O40" s="2011"/>
      <c r="P40" s="1813" t="str">
        <f>IF(P11="あり",P14,"")</f>
        <v/>
      </c>
      <c r="Q40" s="1814"/>
      <c r="R40" s="1814"/>
      <c r="S40" s="1814"/>
      <c r="T40" s="1814"/>
      <c r="U40" s="1814"/>
      <c r="V40" s="1814"/>
      <c r="W40" s="1814"/>
      <c r="X40" s="1814"/>
      <c r="Y40" s="1814"/>
      <c r="Z40" s="1814"/>
      <c r="AA40" s="1814"/>
      <c r="AB40" s="1814"/>
      <c r="AC40" s="1814"/>
      <c r="AD40" s="1814"/>
      <c r="AE40" s="1814"/>
      <c r="AF40" s="1815"/>
      <c r="AG40" s="88" t="s">
        <v>16</v>
      </c>
      <c r="AJ40" s="132"/>
    </row>
    <row r="41" spans="1:36" s="78" customFormat="1" ht="35.1" customHeight="1" thickBot="1">
      <c r="A41" s="84"/>
      <c r="B41" s="250" t="s">
        <v>639</v>
      </c>
      <c r="C41" s="2008" t="s">
        <v>361</v>
      </c>
      <c r="D41" s="2008"/>
      <c r="E41" s="2008"/>
      <c r="F41" s="2008"/>
      <c r="G41" s="2008"/>
      <c r="H41" s="2008"/>
      <c r="I41" s="2008"/>
      <c r="J41" s="2008"/>
      <c r="K41" s="2008"/>
      <c r="L41" s="2008"/>
      <c r="M41" s="2008"/>
      <c r="N41" s="2008"/>
      <c r="O41" s="2009"/>
      <c r="P41" s="1810" t="str">
        <f>IF(P11="あり",P20,"")</f>
        <v/>
      </c>
      <c r="Q41" s="1811"/>
      <c r="R41" s="1811"/>
      <c r="S41" s="1811"/>
      <c r="T41" s="1811"/>
      <c r="U41" s="1811"/>
      <c r="V41" s="1811"/>
      <c r="W41" s="1811"/>
      <c r="X41" s="1811"/>
      <c r="Y41" s="1811"/>
      <c r="Z41" s="1811"/>
      <c r="AA41" s="1811"/>
      <c r="AB41" s="1811"/>
      <c r="AC41" s="1811"/>
      <c r="AD41" s="1811"/>
      <c r="AE41" s="1811"/>
      <c r="AF41" s="1812"/>
      <c r="AG41" s="83" t="s">
        <v>16</v>
      </c>
      <c r="AJ41" s="132"/>
    </row>
    <row r="42" spans="1:36" s="78" customFormat="1" ht="18" customHeight="1" thickBot="1">
      <c r="A42" s="94"/>
      <c r="B42" s="84" t="s">
        <v>437</v>
      </c>
      <c r="C42" s="84"/>
      <c r="D42" s="84"/>
      <c r="E42" s="84"/>
      <c r="F42" s="84"/>
      <c r="G42" s="84"/>
      <c r="H42" s="84"/>
      <c r="I42" s="84"/>
      <c r="J42" s="84"/>
      <c r="K42" s="84"/>
      <c r="L42" s="84"/>
      <c r="M42" s="84"/>
      <c r="N42" s="84"/>
      <c r="O42" s="84"/>
      <c r="AG42" s="131"/>
    </row>
    <row r="43" spans="1:36" s="78" customFormat="1" ht="35.1" customHeight="1">
      <c r="A43" s="84"/>
      <c r="B43" s="251" t="s">
        <v>706</v>
      </c>
      <c r="C43" s="2054" t="s">
        <v>430</v>
      </c>
      <c r="D43" s="2010"/>
      <c r="E43" s="2010"/>
      <c r="F43" s="2010"/>
      <c r="G43" s="2010"/>
      <c r="H43" s="2010"/>
      <c r="I43" s="2010"/>
      <c r="J43" s="2010"/>
      <c r="K43" s="2010"/>
      <c r="L43" s="2010"/>
      <c r="M43" s="2010"/>
      <c r="N43" s="2010"/>
      <c r="O43" s="2011"/>
      <c r="P43" s="1813">
        <f>IF(P11="なし",ROUNDDOWN(P25-P33+P35,-3),"")</f>
        <v>0</v>
      </c>
      <c r="Q43" s="1814"/>
      <c r="R43" s="1814"/>
      <c r="S43" s="1814"/>
      <c r="T43" s="1814"/>
      <c r="U43" s="1814"/>
      <c r="V43" s="1814"/>
      <c r="W43" s="1814"/>
      <c r="X43" s="1814"/>
      <c r="Y43" s="1814"/>
      <c r="Z43" s="1814"/>
      <c r="AA43" s="1814"/>
      <c r="AB43" s="1814"/>
      <c r="AC43" s="1814"/>
      <c r="AD43" s="1814"/>
      <c r="AE43" s="1814"/>
      <c r="AF43" s="1815"/>
      <c r="AG43" s="88" t="s">
        <v>16</v>
      </c>
      <c r="AJ43" s="132"/>
    </row>
    <row r="44" spans="1:36" s="78" customFormat="1" ht="35.1" customHeight="1" thickBot="1">
      <c r="A44" s="84"/>
      <c r="B44" s="252" t="s">
        <v>705</v>
      </c>
      <c r="C44" s="2007" t="s">
        <v>704</v>
      </c>
      <c r="D44" s="2008"/>
      <c r="E44" s="2008"/>
      <c r="F44" s="2008"/>
      <c r="G44" s="2008"/>
      <c r="H44" s="2008"/>
      <c r="I44" s="2008"/>
      <c r="J44" s="2008"/>
      <c r="K44" s="2008"/>
      <c r="L44" s="2008"/>
      <c r="M44" s="2008"/>
      <c r="N44" s="2008"/>
      <c r="O44" s="2009"/>
      <c r="P44" s="1810">
        <f>IF(P11="なし",ROUNDDOWN(P22-P23,-3),"")</f>
        <v>0</v>
      </c>
      <c r="Q44" s="1811"/>
      <c r="R44" s="1811"/>
      <c r="S44" s="1811"/>
      <c r="T44" s="1811"/>
      <c r="U44" s="1811"/>
      <c r="V44" s="1811"/>
      <c r="W44" s="1811"/>
      <c r="X44" s="1811"/>
      <c r="Y44" s="1811"/>
      <c r="Z44" s="1811"/>
      <c r="AA44" s="1811"/>
      <c r="AB44" s="1811"/>
      <c r="AC44" s="1811"/>
      <c r="AD44" s="1811"/>
      <c r="AE44" s="1811"/>
      <c r="AF44" s="1812"/>
      <c r="AG44" s="83" t="s">
        <v>16</v>
      </c>
    </row>
    <row r="45" spans="1:36" s="78" customFormat="1" ht="35.1" customHeight="1">
      <c r="A45" s="84"/>
      <c r="B45" s="251" t="s">
        <v>703</v>
      </c>
      <c r="C45" s="2054" t="s">
        <v>428</v>
      </c>
      <c r="D45" s="2010"/>
      <c r="E45" s="2010"/>
      <c r="F45" s="2010"/>
      <c r="G45" s="2010"/>
      <c r="H45" s="2010"/>
      <c r="I45" s="2010"/>
      <c r="J45" s="2010"/>
      <c r="K45" s="2010"/>
      <c r="L45" s="2010"/>
      <c r="M45" s="2010"/>
      <c r="N45" s="2010"/>
      <c r="O45" s="2011"/>
      <c r="P45" s="1813" t="str">
        <f>IF(P11="なし",P13,"")</f>
        <v/>
      </c>
      <c r="Q45" s="1814"/>
      <c r="R45" s="1814"/>
      <c r="S45" s="1814"/>
      <c r="T45" s="1814"/>
      <c r="U45" s="1814"/>
      <c r="V45" s="1814"/>
      <c r="W45" s="1814"/>
      <c r="X45" s="1814"/>
      <c r="Y45" s="1814"/>
      <c r="Z45" s="1814"/>
      <c r="AA45" s="1814"/>
      <c r="AB45" s="1814"/>
      <c r="AC45" s="1814"/>
      <c r="AD45" s="1814"/>
      <c r="AE45" s="1814"/>
      <c r="AF45" s="1815"/>
      <c r="AG45" s="88" t="s">
        <v>16</v>
      </c>
      <c r="AJ45" s="132"/>
    </row>
    <row r="46" spans="1:36" s="78" customFormat="1" ht="41.25" customHeight="1" thickBot="1">
      <c r="A46" s="84"/>
      <c r="B46" s="252" t="s">
        <v>702</v>
      </c>
      <c r="C46" s="2007" t="s">
        <v>464</v>
      </c>
      <c r="D46" s="2008"/>
      <c r="E46" s="2008"/>
      <c r="F46" s="2008"/>
      <c r="G46" s="2008"/>
      <c r="H46" s="2008"/>
      <c r="I46" s="2008"/>
      <c r="J46" s="2008"/>
      <c r="K46" s="2008"/>
      <c r="L46" s="2008"/>
      <c r="M46" s="2008"/>
      <c r="N46" s="2008"/>
      <c r="O46" s="2009"/>
      <c r="P46" s="2056">
        <f>IF(P11="なし",ROUNDDOWN(【様式６別添１】内訳書!N46+【様式６別添１】内訳書!N93,-3),"")</f>
        <v>0</v>
      </c>
      <c r="Q46" s="2057"/>
      <c r="R46" s="2057"/>
      <c r="S46" s="2057"/>
      <c r="T46" s="2057"/>
      <c r="U46" s="2057"/>
      <c r="V46" s="2057"/>
      <c r="W46" s="2057"/>
      <c r="X46" s="2057"/>
      <c r="Y46" s="2057"/>
      <c r="Z46" s="2057"/>
      <c r="AA46" s="2057"/>
      <c r="AB46" s="2057"/>
      <c r="AC46" s="2057"/>
      <c r="AD46" s="2057"/>
      <c r="AE46" s="2057"/>
      <c r="AF46" s="2058"/>
      <c r="AG46" s="83" t="s">
        <v>16</v>
      </c>
    </row>
    <row r="47" spans="1:36" ht="15" customHeight="1">
      <c r="B47" s="236" t="s">
        <v>660</v>
      </c>
      <c r="C47" s="2052" t="s">
        <v>346</v>
      </c>
      <c r="D47" s="2040"/>
      <c r="E47" s="2040"/>
      <c r="F47" s="2040"/>
      <c r="G47" s="2040"/>
      <c r="H47" s="2040"/>
      <c r="I47" s="2040"/>
      <c r="J47" s="2040"/>
      <c r="K47" s="2040"/>
      <c r="L47" s="2040"/>
      <c r="M47" s="2040"/>
      <c r="N47" s="2040"/>
      <c r="O47" s="2040"/>
      <c r="P47" s="2040"/>
      <c r="Q47" s="2040"/>
      <c r="R47" s="2040"/>
      <c r="S47" s="2040"/>
      <c r="T47" s="2040"/>
      <c r="U47" s="2040"/>
      <c r="V47" s="2040"/>
      <c r="W47" s="2040"/>
      <c r="X47" s="2040"/>
      <c r="Y47" s="2040"/>
      <c r="Z47" s="2040"/>
      <c r="AA47" s="2040"/>
      <c r="AB47" s="2040"/>
      <c r="AC47" s="2040"/>
      <c r="AD47" s="2040"/>
      <c r="AE47" s="2040"/>
      <c r="AF47" s="2040"/>
      <c r="AG47" s="2040"/>
    </row>
    <row r="48" spans="1:36" ht="18" customHeight="1">
      <c r="B48" s="80"/>
      <c r="C48" s="2053"/>
      <c r="D48" s="2053"/>
      <c r="E48" s="2053"/>
      <c r="F48" s="2053"/>
      <c r="G48" s="2053"/>
      <c r="H48" s="2053"/>
      <c r="I48" s="2053"/>
      <c r="J48" s="2053"/>
      <c r="K48" s="2053"/>
      <c r="L48" s="2053"/>
      <c r="M48" s="2053"/>
      <c r="N48" s="2053"/>
      <c r="O48" s="2053"/>
      <c r="P48" s="2053"/>
      <c r="Q48" s="2053"/>
      <c r="R48" s="2053"/>
      <c r="S48" s="2053"/>
      <c r="T48" s="2053"/>
      <c r="U48" s="2053"/>
      <c r="V48" s="2053"/>
      <c r="W48" s="2053"/>
      <c r="X48" s="2053"/>
      <c r="Y48" s="2053"/>
      <c r="Z48" s="2053"/>
      <c r="AA48" s="2053"/>
      <c r="AB48" s="2053"/>
      <c r="AC48" s="2053"/>
      <c r="AD48" s="2053"/>
      <c r="AE48" s="2053"/>
      <c r="AF48" s="2053"/>
      <c r="AG48" s="2053"/>
    </row>
    <row r="49" spans="2:33" ht="9.9499999999999993" customHeight="1">
      <c r="B49" s="80"/>
      <c r="C49" s="865"/>
      <c r="D49" s="865"/>
      <c r="E49" s="865"/>
      <c r="F49" s="865"/>
      <c r="G49" s="865"/>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row>
    <row r="50" spans="2:33" ht="18" customHeight="1">
      <c r="B50" s="1" t="s">
        <v>41</v>
      </c>
    </row>
    <row r="52" spans="2:33" ht="18" customHeight="1">
      <c r="P52" s="2051" t="s">
        <v>641</v>
      </c>
      <c r="Q52" s="2051"/>
      <c r="R52" s="2051"/>
      <c r="S52" s="2051"/>
      <c r="T52" s="2051"/>
      <c r="U52" s="2051"/>
      <c r="V52" s="2051"/>
      <c r="X52" s="1547"/>
      <c r="Y52" s="1547"/>
      <c r="Z52" s="1547"/>
      <c r="AA52" s="1547"/>
      <c r="AB52" s="1547"/>
      <c r="AC52" s="1547"/>
      <c r="AD52" s="1547"/>
      <c r="AE52" s="1547"/>
      <c r="AF52" s="1547"/>
      <c r="AG52" s="1547"/>
    </row>
    <row r="53" spans="2:33" ht="18" customHeight="1">
      <c r="R53" s="1807" t="s">
        <v>17</v>
      </c>
      <c r="S53" s="1807"/>
      <c r="T53" s="1807"/>
      <c r="U53" s="1807"/>
      <c r="V53" s="1807"/>
      <c r="W53" s="1807"/>
      <c r="X53" s="2055">
        <f>【様式４】計画書Ⅰ!Y49</f>
        <v>0</v>
      </c>
      <c r="Y53" s="2055"/>
      <c r="Z53" s="2055"/>
      <c r="AA53" s="2055"/>
      <c r="AB53" s="2055"/>
      <c r="AC53" s="2055"/>
      <c r="AD53" s="2055"/>
      <c r="AE53" s="2055"/>
      <c r="AF53" s="2055"/>
      <c r="AG53" s="2055"/>
    </row>
    <row r="54" spans="2:33" ht="18" customHeight="1">
      <c r="R54" s="1807" t="s">
        <v>18</v>
      </c>
      <c r="S54" s="1807"/>
      <c r="T54" s="1807"/>
      <c r="U54" s="1807"/>
      <c r="V54" s="1807"/>
      <c r="W54" s="1807"/>
      <c r="X54" s="2055"/>
      <c r="Y54" s="2055"/>
      <c r="Z54" s="2055"/>
      <c r="AA54" s="2055"/>
      <c r="AB54" s="2055"/>
      <c r="AC54" s="2055"/>
      <c r="AD54" s="2055"/>
      <c r="AE54" s="2055"/>
      <c r="AF54" s="2055"/>
      <c r="AG54" s="2055"/>
    </row>
  </sheetData>
  <sheetProtection sheet="1" objects="1" scenarios="1"/>
  <mergeCells count="64">
    <mergeCell ref="R54:W54"/>
    <mergeCell ref="R53:W53"/>
    <mergeCell ref="P40:AF40"/>
    <mergeCell ref="X52:AG52"/>
    <mergeCell ref="P52:V52"/>
    <mergeCell ref="P43:AF43"/>
    <mergeCell ref="C47:AG48"/>
    <mergeCell ref="P44:AF44"/>
    <mergeCell ref="C41:O41"/>
    <mergeCell ref="C43:O43"/>
    <mergeCell ref="X53:AG54"/>
    <mergeCell ref="C45:O45"/>
    <mergeCell ref="P45:AF45"/>
    <mergeCell ref="C46:O46"/>
    <mergeCell ref="P46:AF46"/>
    <mergeCell ref="E28:O28"/>
    <mergeCell ref="P28:AF28"/>
    <mergeCell ref="C16:AG16"/>
    <mergeCell ref="P26:AF26"/>
    <mergeCell ref="A3:AG3"/>
    <mergeCell ref="O5:T5"/>
    <mergeCell ref="U5:AG5"/>
    <mergeCell ref="O6:T6"/>
    <mergeCell ref="U6:AG6"/>
    <mergeCell ref="F27:O27"/>
    <mergeCell ref="C17:AG17"/>
    <mergeCell ref="P20:AF20"/>
    <mergeCell ref="P21:AF21"/>
    <mergeCell ref="E22:O22"/>
    <mergeCell ref="P22:AF22"/>
    <mergeCell ref="F24:O24"/>
    <mergeCell ref="P27:AF27"/>
    <mergeCell ref="O7:T7"/>
    <mergeCell ref="U7:AG7"/>
    <mergeCell ref="P41:AF41"/>
    <mergeCell ref="C15:O15"/>
    <mergeCell ref="P13:AF13"/>
    <mergeCell ref="P11:S11"/>
    <mergeCell ref="O8:T8"/>
    <mergeCell ref="C12:O13"/>
    <mergeCell ref="P25:AF25"/>
    <mergeCell ref="F26:O26"/>
    <mergeCell ref="C11:O11"/>
    <mergeCell ref="C36:AG36"/>
    <mergeCell ref="C32:O32"/>
    <mergeCell ref="P32:AF32"/>
    <mergeCell ref="E14:O14"/>
    <mergeCell ref="P14:AF14"/>
    <mergeCell ref="B12:B13"/>
    <mergeCell ref="P12:Q12"/>
    <mergeCell ref="T12:U12"/>
    <mergeCell ref="E23:O23"/>
    <mergeCell ref="P23:AF23"/>
    <mergeCell ref="C20:O20"/>
    <mergeCell ref="P15:AB15"/>
    <mergeCell ref="P35:AF35"/>
    <mergeCell ref="P29:AF29"/>
    <mergeCell ref="G33:O33"/>
    <mergeCell ref="G35:O35"/>
    <mergeCell ref="C44:O44"/>
    <mergeCell ref="C40:O40"/>
    <mergeCell ref="P33:AF33"/>
    <mergeCell ref="C34:O34"/>
    <mergeCell ref="P34:AF34"/>
  </mergeCells>
  <phoneticPr fontId="6"/>
  <dataValidations count="1">
    <dataValidation type="list" allowBlank="1" showInputMessage="1" showErrorMessage="1" sqref="P11:S11">
      <formula1>$AI$11:$AI$12</formula1>
    </dataValidation>
  </dataValidations>
  <printOptions horizontalCentered="1"/>
  <pageMargins left="0.51181102362204722" right="0.35433070866141736" top="0.59055118110236227" bottom="0.39370078740157483" header="0.51181102362204722" footer="0.51181102362204722"/>
  <pageSetup paperSize="9" scale="67"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S99"/>
  <sheetViews>
    <sheetView view="pageBreakPreview" zoomScale="85" zoomScaleNormal="85" zoomScaleSheetLayoutView="85" workbookViewId="0">
      <selection activeCell="AX22" sqref="AX22:AY22"/>
    </sheetView>
  </sheetViews>
  <sheetFormatPr defaultColWidth="9" defaultRowHeight="13.5"/>
  <cols>
    <col min="1" max="1" width="5.625" style="894" customWidth="1"/>
    <col min="2" max="6" width="3.25" style="894" customWidth="1"/>
    <col min="7" max="9" width="3.625" style="894" customWidth="1"/>
    <col min="10" max="13" width="3.25" style="894" customWidth="1"/>
    <col min="14" max="16" width="2.875" style="894" customWidth="1"/>
    <col min="17" max="18" width="3.125" style="894" customWidth="1"/>
    <col min="19" max="19" width="4.625" style="894" customWidth="1"/>
    <col min="20" max="21" width="3.125" style="894" customWidth="1"/>
    <col min="22" max="22" width="4.625" style="894" customWidth="1"/>
    <col min="23" max="24" width="3.125" style="894" customWidth="1"/>
    <col min="25" max="28" width="2.875" style="894" customWidth="1"/>
    <col min="29" max="29" width="2.625" style="894" customWidth="1"/>
    <col min="30" max="32" width="2.875" style="894" customWidth="1"/>
    <col min="33" max="34" width="3" style="894" customWidth="1"/>
    <col min="35" max="35" width="4.625" style="894" customWidth="1"/>
    <col min="36" max="37" width="3" style="894" customWidth="1"/>
    <col min="38" max="38" width="4.625" style="894" customWidth="1"/>
    <col min="39" max="40" width="3" style="894" customWidth="1"/>
    <col min="41" max="44" width="2.875" style="894" customWidth="1"/>
    <col min="45" max="45" width="2.625" style="894" customWidth="1"/>
    <col min="46" max="16384" width="9" style="894"/>
  </cols>
  <sheetData>
    <row r="1" spans="1:45" ht="17.25" customHeight="1" thickBot="1">
      <c r="A1" s="892" t="s">
        <v>502</v>
      </c>
      <c r="B1" s="893"/>
    </row>
    <row r="2" spans="1:45" ht="17.25" customHeight="1" thickBot="1">
      <c r="A2" s="892"/>
      <c r="B2" s="893"/>
      <c r="V2" s="2131" t="s">
        <v>733</v>
      </c>
      <c r="W2" s="2129"/>
      <c r="X2" s="2129"/>
      <c r="Y2" s="2129"/>
      <c r="Z2" s="2129"/>
      <c r="AA2" s="2129"/>
      <c r="AB2" s="2129"/>
      <c r="AC2" s="2130"/>
      <c r="AD2" s="2129">
        <f>【様式６】計画書Ⅱ!U6</f>
        <v>0</v>
      </c>
      <c r="AE2" s="2129"/>
      <c r="AF2" s="2129"/>
      <c r="AG2" s="2129"/>
      <c r="AH2" s="2129"/>
      <c r="AI2" s="2129"/>
      <c r="AJ2" s="2129"/>
      <c r="AK2" s="2129"/>
      <c r="AL2" s="2129"/>
      <c r="AM2" s="2129"/>
      <c r="AN2" s="2129"/>
      <c r="AO2" s="2129"/>
      <c r="AP2" s="2129"/>
      <c r="AQ2" s="2129"/>
      <c r="AR2" s="2129"/>
      <c r="AS2" s="2130"/>
    </row>
    <row r="3" spans="1:45" ht="22.5" customHeight="1">
      <c r="A3" s="491" t="s">
        <v>415</v>
      </c>
      <c r="B3" s="895"/>
    </row>
    <row r="4" spans="1:45" ht="30" customHeight="1" thickBot="1">
      <c r="A4" s="2121" t="s">
        <v>297</v>
      </c>
      <c r="B4" s="2121"/>
      <c r="C4" s="2122"/>
      <c r="D4" s="2122"/>
      <c r="E4" s="2122"/>
      <c r="F4" s="2122"/>
      <c r="G4" s="2122"/>
      <c r="H4" s="2122"/>
      <c r="I4" s="2122"/>
      <c r="J4" s="2122"/>
      <c r="K4" s="2122"/>
      <c r="L4" s="2122"/>
      <c r="M4" s="2122"/>
      <c r="N4" s="2122"/>
      <c r="O4" s="2122"/>
      <c r="P4" s="2122"/>
      <c r="Q4" s="2122"/>
      <c r="R4" s="2122"/>
      <c r="S4" s="2122"/>
      <c r="T4" s="2122"/>
      <c r="U4" s="2122"/>
      <c r="V4" s="2122"/>
      <c r="W4" s="2122"/>
      <c r="X4" s="2122"/>
      <c r="Y4" s="2122"/>
      <c r="Z4" s="2122"/>
      <c r="AA4" s="2122"/>
      <c r="AB4" s="2122"/>
      <c r="AC4" s="2122"/>
      <c r="AD4" s="2132"/>
      <c r="AE4" s="2132"/>
      <c r="AF4" s="2132"/>
      <c r="AG4" s="2132"/>
      <c r="AH4" s="2132"/>
      <c r="AI4" s="2132"/>
      <c r="AJ4" s="2132"/>
      <c r="AK4" s="2132"/>
      <c r="AL4" s="2132"/>
      <c r="AM4" s="2132"/>
      <c r="AN4" s="2132"/>
      <c r="AO4" s="2132"/>
      <c r="AP4" s="2132"/>
      <c r="AQ4" s="2132"/>
      <c r="AR4" s="2132"/>
      <c r="AS4" s="2132"/>
    </row>
    <row r="5" spans="1:45" s="896" customFormat="1" ht="20.100000000000001" customHeight="1">
      <c r="A5" s="2075" t="s">
        <v>21</v>
      </c>
      <c r="B5" s="1470" t="s">
        <v>86</v>
      </c>
      <c r="C5" s="1465"/>
      <c r="D5" s="1465"/>
      <c r="E5" s="1465"/>
      <c r="F5" s="1466"/>
      <c r="G5" s="1470" t="s">
        <v>3</v>
      </c>
      <c r="H5" s="1465"/>
      <c r="I5" s="1466"/>
      <c r="J5" s="1472" t="s">
        <v>104</v>
      </c>
      <c r="K5" s="1450"/>
      <c r="L5" s="1450"/>
      <c r="M5" s="1451"/>
      <c r="N5" s="1470" t="s">
        <v>274</v>
      </c>
      <c r="O5" s="1465"/>
      <c r="P5" s="1465"/>
      <c r="Q5" s="1465"/>
      <c r="R5" s="1465"/>
      <c r="S5" s="1465"/>
      <c r="T5" s="1465"/>
      <c r="U5" s="1465"/>
      <c r="V5" s="1465"/>
      <c r="W5" s="1465"/>
      <c r="X5" s="1465"/>
      <c r="Y5" s="1465"/>
      <c r="Z5" s="1465"/>
      <c r="AA5" s="1465"/>
      <c r="AB5" s="1465"/>
      <c r="AC5" s="1465"/>
      <c r="AD5" s="1465"/>
      <c r="AE5" s="1465"/>
      <c r="AF5" s="1465"/>
      <c r="AG5" s="1465"/>
      <c r="AH5" s="1465"/>
      <c r="AI5" s="1465"/>
      <c r="AJ5" s="1465"/>
      <c r="AK5" s="1465"/>
      <c r="AL5" s="1465"/>
      <c r="AM5" s="1465"/>
      <c r="AN5" s="1465"/>
      <c r="AO5" s="1465"/>
      <c r="AP5" s="1465"/>
      <c r="AQ5" s="1465"/>
      <c r="AR5" s="1465"/>
      <c r="AS5" s="1476"/>
    </row>
    <row r="6" spans="1:45" s="896" customFormat="1" ht="32.25" customHeight="1" thickBot="1">
      <c r="A6" s="2076"/>
      <c r="B6" s="2077"/>
      <c r="C6" s="2078"/>
      <c r="D6" s="2078"/>
      <c r="E6" s="2078"/>
      <c r="F6" s="1745"/>
      <c r="G6" s="2077"/>
      <c r="H6" s="2078"/>
      <c r="I6" s="1745"/>
      <c r="J6" s="2079"/>
      <c r="K6" s="2080"/>
      <c r="L6" s="2080"/>
      <c r="M6" s="2081"/>
      <c r="N6" s="867"/>
      <c r="O6" s="868"/>
      <c r="P6" s="868"/>
      <c r="Q6" s="868"/>
      <c r="R6" s="868"/>
      <c r="S6" s="868"/>
      <c r="T6" s="868"/>
      <c r="U6" s="868"/>
      <c r="V6" s="868"/>
      <c r="W6" s="868"/>
      <c r="X6" s="868"/>
      <c r="Y6" s="868"/>
      <c r="Z6" s="868"/>
      <c r="AA6" s="868"/>
      <c r="AB6" s="868"/>
      <c r="AC6" s="868"/>
      <c r="AD6" s="1785" t="s">
        <v>465</v>
      </c>
      <c r="AE6" s="2124"/>
      <c r="AF6" s="2124"/>
      <c r="AG6" s="2124"/>
      <c r="AH6" s="2124"/>
      <c r="AI6" s="2124"/>
      <c r="AJ6" s="2124"/>
      <c r="AK6" s="2124"/>
      <c r="AL6" s="2124"/>
      <c r="AM6" s="2124"/>
      <c r="AN6" s="2124"/>
      <c r="AO6" s="2124"/>
      <c r="AP6" s="2124"/>
      <c r="AQ6" s="2124"/>
      <c r="AR6" s="2124"/>
      <c r="AS6" s="2125"/>
    </row>
    <row r="7" spans="1:45" ht="26.1" customHeight="1">
      <c r="A7" s="459" t="s">
        <v>111</v>
      </c>
      <c r="B7" s="1820" t="s">
        <v>114</v>
      </c>
      <c r="C7" s="2087"/>
      <c r="D7" s="2087"/>
      <c r="E7" s="2087"/>
      <c r="F7" s="2087"/>
      <c r="G7" s="2088" t="s">
        <v>83</v>
      </c>
      <c r="H7" s="2089"/>
      <c r="I7" s="2089"/>
      <c r="J7" s="2088" t="s">
        <v>85</v>
      </c>
      <c r="K7" s="2089"/>
      <c r="L7" s="2089"/>
      <c r="M7" s="2090"/>
      <c r="N7" s="2091">
        <v>40000</v>
      </c>
      <c r="O7" s="2092"/>
      <c r="P7" s="2092"/>
      <c r="Q7" s="91" t="s">
        <v>16</v>
      </c>
      <c r="R7" s="91" t="s">
        <v>647</v>
      </c>
      <c r="S7" s="230">
        <v>12</v>
      </c>
      <c r="T7" s="91" t="s">
        <v>106</v>
      </c>
      <c r="U7" s="91" t="s">
        <v>644</v>
      </c>
      <c r="V7" s="230">
        <v>2</v>
      </c>
      <c r="W7" s="91" t="s">
        <v>50</v>
      </c>
      <c r="X7" s="91" t="s">
        <v>645</v>
      </c>
      <c r="Y7" s="2093">
        <f t="shared" ref="Y7:Y43" si="0">N7*S7*V7</f>
        <v>960000</v>
      </c>
      <c r="Z7" s="2093"/>
      <c r="AA7" s="2093"/>
      <c r="AB7" s="2093"/>
      <c r="AC7" s="474" t="s">
        <v>16</v>
      </c>
      <c r="AD7" s="2133">
        <v>2000</v>
      </c>
      <c r="AE7" s="2134"/>
      <c r="AF7" s="2134"/>
      <c r="AG7" s="112" t="s">
        <v>16</v>
      </c>
      <c r="AH7" s="112" t="s">
        <v>644</v>
      </c>
      <c r="AI7" s="229">
        <v>12</v>
      </c>
      <c r="AJ7" s="112" t="s">
        <v>106</v>
      </c>
      <c r="AK7" s="112" t="s">
        <v>643</v>
      </c>
      <c r="AL7" s="229">
        <v>2</v>
      </c>
      <c r="AM7" s="112" t="s">
        <v>50</v>
      </c>
      <c r="AN7" s="112" t="s">
        <v>732</v>
      </c>
      <c r="AO7" s="2119">
        <f t="shared" ref="AO7:AO43" si="1">AD7*AI7*AL7</f>
        <v>48000</v>
      </c>
      <c r="AP7" s="2119"/>
      <c r="AQ7" s="2119"/>
      <c r="AR7" s="2119"/>
      <c r="AS7" s="135" t="s">
        <v>16</v>
      </c>
    </row>
    <row r="8" spans="1:45" ht="26.1" customHeight="1">
      <c r="A8" s="459" t="s">
        <v>110</v>
      </c>
      <c r="B8" s="1820" t="s">
        <v>84</v>
      </c>
      <c r="C8" s="2087"/>
      <c r="D8" s="2087"/>
      <c r="E8" s="2087"/>
      <c r="F8" s="2087"/>
      <c r="G8" s="2088" t="s">
        <v>83</v>
      </c>
      <c r="H8" s="2089"/>
      <c r="I8" s="2089"/>
      <c r="J8" s="2088" t="s">
        <v>108</v>
      </c>
      <c r="K8" s="2089"/>
      <c r="L8" s="2089"/>
      <c r="M8" s="2090"/>
      <c r="N8" s="2091">
        <v>40000</v>
      </c>
      <c r="O8" s="2092"/>
      <c r="P8" s="2092"/>
      <c r="Q8" s="91" t="s">
        <v>16</v>
      </c>
      <c r="R8" s="91" t="s">
        <v>651</v>
      </c>
      <c r="S8" s="230">
        <v>12</v>
      </c>
      <c r="T8" s="91" t="s">
        <v>106</v>
      </c>
      <c r="U8" s="91" t="s">
        <v>644</v>
      </c>
      <c r="V8" s="230">
        <v>1</v>
      </c>
      <c r="W8" s="91" t="s">
        <v>50</v>
      </c>
      <c r="X8" s="91" t="s">
        <v>731</v>
      </c>
      <c r="Y8" s="2093">
        <f t="shared" si="0"/>
        <v>480000</v>
      </c>
      <c r="Z8" s="2093"/>
      <c r="AA8" s="2093"/>
      <c r="AB8" s="2093"/>
      <c r="AC8" s="474" t="s">
        <v>16</v>
      </c>
      <c r="AD8" s="2091">
        <v>2000</v>
      </c>
      <c r="AE8" s="2092"/>
      <c r="AF8" s="2092"/>
      <c r="AG8" s="91" t="s">
        <v>16</v>
      </c>
      <c r="AH8" s="91" t="s">
        <v>644</v>
      </c>
      <c r="AI8" s="230">
        <v>12</v>
      </c>
      <c r="AJ8" s="91" t="s">
        <v>106</v>
      </c>
      <c r="AK8" s="91" t="s">
        <v>652</v>
      </c>
      <c r="AL8" s="230">
        <v>1</v>
      </c>
      <c r="AM8" s="91" t="s">
        <v>50</v>
      </c>
      <c r="AN8" s="91" t="s">
        <v>649</v>
      </c>
      <c r="AO8" s="2119">
        <f t="shared" si="1"/>
        <v>24000</v>
      </c>
      <c r="AP8" s="2119"/>
      <c r="AQ8" s="2119"/>
      <c r="AR8" s="2119"/>
      <c r="AS8" s="92" t="s">
        <v>16</v>
      </c>
    </row>
    <row r="9" spans="1:45" ht="26.1" customHeight="1">
      <c r="A9" s="459" t="s">
        <v>113</v>
      </c>
      <c r="B9" s="2094" t="s">
        <v>481</v>
      </c>
      <c r="C9" s="2095"/>
      <c r="D9" s="2095"/>
      <c r="E9" s="2095"/>
      <c r="F9" s="2096"/>
      <c r="G9" s="2097" t="s">
        <v>482</v>
      </c>
      <c r="H9" s="2098"/>
      <c r="I9" s="2099"/>
      <c r="J9" s="2088" t="s">
        <v>85</v>
      </c>
      <c r="K9" s="2089"/>
      <c r="L9" s="2089"/>
      <c r="M9" s="2090"/>
      <c r="N9" s="2091">
        <v>40000</v>
      </c>
      <c r="O9" s="2092"/>
      <c r="P9" s="2092"/>
      <c r="Q9" s="91" t="s">
        <v>16</v>
      </c>
      <c r="R9" s="91" t="s">
        <v>651</v>
      </c>
      <c r="S9" s="230">
        <v>12</v>
      </c>
      <c r="T9" s="91" t="s">
        <v>106</v>
      </c>
      <c r="U9" s="91" t="s">
        <v>653</v>
      </c>
      <c r="V9" s="230">
        <v>1</v>
      </c>
      <c r="W9" s="91" t="s">
        <v>50</v>
      </c>
      <c r="X9" s="91" t="s">
        <v>649</v>
      </c>
      <c r="Y9" s="2092">
        <f t="shared" si="0"/>
        <v>480000</v>
      </c>
      <c r="Z9" s="2092"/>
      <c r="AA9" s="2092"/>
      <c r="AB9" s="2092"/>
      <c r="AC9" s="474" t="s">
        <v>16</v>
      </c>
      <c r="AD9" s="2091">
        <v>2000</v>
      </c>
      <c r="AE9" s="2092"/>
      <c r="AF9" s="2092"/>
      <c r="AG9" s="91" t="s">
        <v>16</v>
      </c>
      <c r="AH9" s="91" t="s">
        <v>646</v>
      </c>
      <c r="AI9" s="230">
        <v>12</v>
      </c>
      <c r="AJ9" s="91" t="s">
        <v>106</v>
      </c>
      <c r="AK9" s="91" t="s">
        <v>643</v>
      </c>
      <c r="AL9" s="230">
        <v>1</v>
      </c>
      <c r="AM9" s="91" t="s">
        <v>50</v>
      </c>
      <c r="AN9" s="91" t="s">
        <v>730</v>
      </c>
      <c r="AO9" s="2092">
        <f t="shared" si="1"/>
        <v>24000</v>
      </c>
      <c r="AP9" s="2092"/>
      <c r="AQ9" s="2092"/>
      <c r="AR9" s="2092"/>
      <c r="AS9" s="92" t="s">
        <v>16</v>
      </c>
    </row>
    <row r="10" spans="1:45" ht="26.1" customHeight="1">
      <c r="A10" s="459" t="s">
        <v>486</v>
      </c>
      <c r="B10" s="1820" t="s">
        <v>112</v>
      </c>
      <c r="C10" s="2087"/>
      <c r="D10" s="2087"/>
      <c r="E10" s="2087"/>
      <c r="F10" s="2087"/>
      <c r="G10" s="2088" t="s">
        <v>83</v>
      </c>
      <c r="H10" s="2089"/>
      <c r="I10" s="2089"/>
      <c r="J10" s="2088" t="s">
        <v>85</v>
      </c>
      <c r="K10" s="2089"/>
      <c r="L10" s="2089"/>
      <c r="M10" s="2090"/>
      <c r="N10" s="2091">
        <v>40000</v>
      </c>
      <c r="O10" s="2092"/>
      <c r="P10" s="2092"/>
      <c r="Q10" s="91" t="s">
        <v>16</v>
      </c>
      <c r="R10" s="91" t="s">
        <v>644</v>
      </c>
      <c r="S10" s="230">
        <v>12</v>
      </c>
      <c r="T10" s="91" t="s">
        <v>106</v>
      </c>
      <c r="U10" s="91" t="s">
        <v>651</v>
      </c>
      <c r="V10" s="230">
        <v>1</v>
      </c>
      <c r="W10" s="91" t="s">
        <v>50</v>
      </c>
      <c r="X10" s="91" t="s">
        <v>642</v>
      </c>
      <c r="Y10" s="2093">
        <f t="shared" si="0"/>
        <v>480000</v>
      </c>
      <c r="Z10" s="2093"/>
      <c r="AA10" s="2093"/>
      <c r="AB10" s="2093"/>
      <c r="AC10" s="474" t="s">
        <v>16</v>
      </c>
      <c r="AD10" s="2091">
        <v>2000</v>
      </c>
      <c r="AE10" s="2092"/>
      <c r="AF10" s="2092"/>
      <c r="AG10" s="91" t="s">
        <v>16</v>
      </c>
      <c r="AH10" s="91" t="s">
        <v>651</v>
      </c>
      <c r="AI10" s="230">
        <v>12</v>
      </c>
      <c r="AJ10" s="91" t="s">
        <v>106</v>
      </c>
      <c r="AK10" s="91" t="s">
        <v>644</v>
      </c>
      <c r="AL10" s="230">
        <v>1</v>
      </c>
      <c r="AM10" s="91" t="s">
        <v>50</v>
      </c>
      <c r="AN10" s="91" t="s">
        <v>654</v>
      </c>
      <c r="AO10" s="2119">
        <f t="shared" si="1"/>
        <v>24000</v>
      </c>
      <c r="AP10" s="2119"/>
      <c r="AQ10" s="2119"/>
      <c r="AR10" s="2119"/>
      <c r="AS10" s="92" t="s">
        <v>16</v>
      </c>
    </row>
    <row r="11" spans="1:45" ht="26.1" customHeight="1">
      <c r="A11" s="459" t="s">
        <v>487</v>
      </c>
      <c r="B11" s="1820" t="s">
        <v>112</v>
      </c>
      <c r="C11" s="2087"/>
      <c r="D11" s="2087"/>
      <c r="E11" s="2087"/>
      <c r="F11" s="2087"/>
      <c r="G11" s="1471" t="s">
        <v>107</v>
      </c>
      <c r="H11" s="1468"/>
      <c r="I11" s="1468"/>
      <c r="J11" s="2088" t="s">
        <v>85</v>
      </c>
      <c r="K11" s="2089"/>
      <c r="L11" s="2089"/>
      <c r="M11" s="2090"/>
      <c r="N11" s="2091">
        <v>30000</v>
      </c>
      <c r="O11" s="2092"/>
      <c r="P11" s="2092"/>
      <c r="Q11" s="91" t="s">
        <v>16</v>
      </c>
      <c r="R11" s="91" t="s">
        <v>652</v>
      </c>
      <c r="S11" s="230">
        <v>12</v>
      </c>
      <c r="T11" s="91" t="s">
        <v>106</v>
      </c>
      <c r="U11" s="91" t="s">
        <v>644</v>
      </c>
      <c r="V11" s="230">
        <v>1</v>
      </c>
      <c r="W11" s="91" t="s">
        <v>50</v>
      </c>
      <c r="X11" s="91" t="s">
        <v>648</v>
      </c>
      <c r="Y11" s="2093">
        <f t="shared" si="0"/>
        <v>360000</v>
      </c>
      <c r="Z11" s="2093"/>
      <c r="AA11" s="2093"/>
      <c r="AB11" s="2093"/>
      <c r="AC11" s="474" t="s">
        <v>16</v>
      </c>
      <c r="AD11" s="2091">
        <v>1000</v>
      </c>
      <c r="AE11" s="2092"/>
      <c r="AF11" s="2092"/>
      <c r="AG11" s="91" t="s">
        <v>16</v>
      </c>
      <c r="AH11" s="91" t="s">
        <v>647</v>
      </c>
      <c r="AI11" s="230">
        <v>12</v>
      </c>
      <c r="AJ11" s="91" t="s">
        <v>106</v>
      </c>
      <c r="AK11" s="91" t="s">
        <v>647</v>
      </c>
      <c r="AL11" s="230">
        <v>1</v>
      </c>
      <c r="AM11" s="91" t="s">
        <v>50</v>
      </c>
      <c r="AN11" s="91" t="s">
        <v>648</v>
      </c>
      <c r="AO11" s="2119">
        <f t="shared" si="1"/>
        <v>12000</v>
      </c>
      <c r="AP11" s="2119"/>
      <c r="AQ11" s="2119"/>
      <c r="AR11" s="2119"/>
      <c r="AS11" s="92" t="s">
        <v>16</v>
      </c>
    </row>
    <row r="12" spans="1:45" ht="26.1" customHeight="1">
      <c r="A12" s="459">
        <v>1</v>
      </c>
      <c r="B12" s="2100"/>
      <c r="C12" s="2101"/>
      <c r="D12" s="2101"/>
      <c r="E12" s="2101"/>
      <c r="F12" s="2101"/>
      <c r="G12" s="2102"/>
      <c r="H12" s="2103"/>
      <c r="I12" s="2103"/>
      <c r="J12" s="2104"/>
      <c r="K12" s="2105"/>
      <c r="L12" s="2105"/>
      <c r="M12" s="2106"/>
      <c r="N12" s="2107"/>
      <c r="O12" s="2108"/>
      <c r="P12" s="2108"/>
      <c r="Q12" s="91" t="s">
        <v>16</v>
      </c>
      <c r="R12" s="91" t="s">
        <v>643</v>
      </c>
      <c r="S12" s="228"/>
      <c r="T12" s="91" t="s">
        <v>106</v>
      </c>
      <c r="U12" s="91" t="s">
        <v>643</v>
      </c>
      <c r="V12" s="228"/>
      <c r="W12" s="91" t="s">
        <v>50</v>
      </c>
      <c r="X12" s="91" t="s">
        <v>649</v>
      </c>
      <c r="Y12" s="1809">
        <f t="shared" si="0"/>
        <v>0</v>
      </c>
      <c r="Z12" s="1809"/>
      <c r="AA12" s="1809"/>
      <c r="AB12" s="1809"/>
      <c r="AC12" s="474" t="s">
        <v>16</v>
      </c>
      <c r="AD12" s="2117">
        <f>IF(AND(【様式６】計画書Ⅱ!$P$11="あり",N12&lt;&gt;""),N12,0)</f>
        <v>0</v>
      </c>
      <c r="AE12" s="2118"/>
      <c r="AF12" s="2118"/>
      <c r="AG12" s="91" t="s">
        <v>16</v>
      </c>
      <c r="AH12" s="91" t="s">
        <v>647</v>
      </c>
      <c r="AI12" s="911">
        <f>IF(AND(【様式６】計画書Ⅱ!$P$11="あり",S12&lt;&gt;""),S12,0)</f>
        <v>0</v>
      </c>
      <c r="AJ12" s="91" t="s">
        <v>106</v>
      </c>
      <c r="AK12" s="91" t="s">
        <v>647</v>
      </c>
      <c r="AL12" s="911">
        <f>IF(AND(【様式６】計画書Ⅱ!$P$11="あり",V12&lt;&gt;""),V12,0)</f>
        <v>0</v>
      </c>
      <c r="AM12" s="91" t="s">
        <v>50</v>
      </c>
      <c r="AN12" s="91" t="s">
        <v>645</v>
      </c>
      <c r="AO12" s="1809">
        <f t="shared" si="1"/>
        <v>0</v>
      </c>
      <c r="AP12" s="1809"/>
      <c r="AQ12" s="1809"/>
      <c r="AR12" s="1809"/>
      <c r="AS12" s="92" t="s">
        <v>16</v>
      </c>
    </row>
    <row r="13" spans="1:45" ht="26.1" customHeight="1">
      <c r="A13" s="459">
        <v>2</v>
      </c>
      <c r="B13" s="2100"/>
      <c r="C13" s="2101"/>
      <c r="D13" s="2101"/>
      <c r="E13" s="2101"/>
      <c r="F13" s="2101"/>
      <c r="G13" s="2104"/>
      <c r="H13" s="2105"/>
      <c r="I13" s="2105"/>
      <c r="J13" s="2104"/>
      <c r="K13" s="2105"/>
      <c r="L13" s="2105"/>
      <c r="M13" s="2106"/>
      <c r="N13" s="2107"/>
      <c r="O13" s="2108"/>
      <c r="P13" s="2108"/>
      <c r="Q13" s="91" t="s">
        <v>16</v>
      </c>
      <c r="R13" s="91" t="s">
        <v>643</v>
      </c>
      <c r="S13" s="228"/>
      <c r="T13" s="91" t="s">
        <v>106</v>
      </c>
      <c r="U13" s="91" t="s">
        <v>647</v>
      </c>
      <c r="V13" s="228"/>
      <c r="W13" s="91" t="s">
        <v>50</v>
      </c>
      <c r="X13" s="91" t="s">
        <v>642</v>
      </c>
      <c r="Y13" s="1809">
        <f t="shared" si="0"/>
        <v>0</v>
      </c>
      <c r="Z13" s="1809"/>
      <c r="AA13" s="1809"/>
      <c r="AB13" s="1809"/>
      <c r="AC13" s="474" t="s">
        <v>16</v>
      </c>
      <c r="AD13" s="2117">
        <f>IF(AND(【様式６】計画書Ⅱ!$P$11="あり",N13&lt;&gt;""),N13,0)</f>
        <v>0</v>
      </c>
      <c r="AE13" s="2118"/>
      <c r="AF13" s="2118"/>
      <c r="AG13" s="91" t="s">
        <v>739</v>
      </c>
      <c r="AH13" s="91" t="s">
        <v>738</v>
      </c>
      <c r="AI13" s="911">
        <f>IF(AND(【様式６】計画書Ⅱ!$P$11="あり",S13&lt;&gt;""),S13,0)</f>
        <v>0</v>
      </c>
      <c r="AJ13" s="91" t="s">
        <v>509</v>
      </c>
      <c r="AK13" s="91" t="s">
        <v>738</v>
      </c>
      <c r="AL13" s="911">
        <f>IF(AND(【様式６】計画書Ⅱ!$P$11="あり",V13&lt;&gt;""),V13,0)</f>
        <v>0</v>
      </c>
      <c r="AM13" s="91" t="s">
        <v>50</v>
      </c>
      <c r="AN13" s="91" t="s">
        <v>649</v>
      </c>
      <c r="AO13" s="1809">
        <f t="shared" si="1"/>
        <v>0</v>
      </c>
      <c r="AP13" s="1809"/>
      <c r="AQ13" s="1809"/>
      <c r="AR13" s="1809"/>
      <c r="AS13" s="92" t="s">
        <v>16</v>
      </c>
    </row>
    <row r="14" spans="1:45" ht="26.1" customHeight="1">
      <c r="A14" s="459">
        <v>3</v>
      </c>
      <c r="B14" s="2100"/>
      <c r="C14" s="2101"/>
      <c r="D14" s="2101"/>
      <c r="E14" s="2101"/>
      <c r="F14" s="2101"/>
      <c r="G14" s="2104"/>
      <c r="H14" s="2105"/>
      <c r="I14" s="2105"/>
      <c r="J14" s="2104"/>
      <c r="K14" s="2105"/>
      <c r="L14" s="2105"/>
      <c r="M14" s="2106"/>
      <c r="N14" s="2107"/>
      <c r="O14" s="2108"/>
      <c r="P14" s="2108"/>
      <c r="Q14" s="91" t="s">
        <v>16</v>
      </c>
      <c r="R14" s="91" t="s">
        <v>644</v>
      </c>
      <c r="S14" s="228"/>
      <c r="T14" s="91" t="s">
        <v>106</v>
      </c>
      <c r="U14" s="91" t="s">
        <v>644</v>
      </c>
      <c r="V14" s="228"/>
      <c r="W14" s="91" t="s">
        <v>50</v>
      </c>
      <c r="X14" s="91" t="s">
        <v>645</v>
      </c>
      <c r="Y14" s="1809">
        <f t="shared" si="0"/>
        <v>0</v>
      </c>
      <c r="Z14" s="1809"/>
      <c r="AA14" s="1809"/>
      <c r="AB14" s="1809"/>
      <c r="AC14" s="474" t="s">
        <v>16</v>
      </c>
      <c r="AD14" s="2117">
        <f>IF(AND(【様式６】計画書Ⅱ!$P$11="あり",N14&lt;&gt;""),N14,0)</f>
        <v>0</v>
      </c>
      <c r="AE14" s="2118"/>
      <c r="AF14" s="2118"/>
      <c r="AG14" s="91" t="s">
        <v>739</v>
      </c>
      <c r="AH14" s="91" t="s">
        <v>738</v>
      </c>
      <c r="AI14" s="911">
        <f>IF(AND(【様式６】計画書Ⅱ!$P$11="あり",S14&lt;&gt;""),S14,0)</f>
        <v>0</v>
      </c>
      <c r="AJ14" s="91" t="s">
        <v>509</v>
      </c>
      <c r="AK14" s="91" t="s">
        <v>738</v>
      </c>
      <c r="AL14" s="911">
        <f>IF(AND(【様式６】計画書Ⅱ!$P$11="あり",V14&lt;&gt;""),V14,0)</f>
        <v>0</v>
      </c>
      <c r="AM14" s="91" t="s">
        <v>50</v>
      </c>
      <c r="AN14" s="91" t="s">
        <v>645</v>
      </c>
      <c r="AO14" s="1809">
        <f t="shared" si="1"/>
        <v>0</v>
      </c>
      <c r="AP14" s="1809"/>
      <c r="AQ14" s="1809"/>
      <c r="AR14" s="1809"/>
      <c r="AS14" s="92" t="s">
        <v>16</v>
      </c>
    </row>
    <row r="15" spans="1:45" ht="26.1" customHeight="1">
      <c r="A15" s="459">
        <v>4</v>
      </c>
      <c r="B15" s="2100"/>
      <c r="C15" s="2101"/>
      <c r="D15" s="2101"/>
      <c r="E15" s="2101"/>
      <c r="F15" s="2101"/>
      <c r="G15" s="2104"/>
      <c r="H15" s="2105"/>
      <c r="I15" s="2105"/>
      <c r="J15" s="2104"/>
      <c r="K15" s="2105"/>
      <c r="L15" s="2105"/>
      <c r="M15" s="2106"/>
      <c r="N15" s="2107"/>
      <c r="O15" s="2108"/>
      <c r="P15" s="2108"/>
      <c r="Q15" s="91" t="s">
        <v>16</v>
      </c>
      <c r="R15" s="91" t="s">
        <v>643</v>
      </c>
      <c r="S15" s="228"/>
      <c r="T15" s="91" t="s">
        <v>106</v>
      </c>
      <c r="U15" s="91" t="s">
        <v>647</v>
      </c>
      <c r="V15" s="228"/>
      <c r="W15" s="91" t="s">
        <v>50</v>
      </c>
      <c r="X15" s="91" t="s">
        <v>648</v>
      </c>
      <c r="Y15" s="1809">
        <f t="shared" si="0"/>
        <v>0</v>
      </c>
      <c r="Z15" s="1809"/>
      <c r="AA15" s="1809"/>
      <c r="AB15" s="1809"/>
      <c r="AC15" s="474" t="s">
        <v>16</v>
      </c>
      <c r="AD15" s="2117">
        <f>IF(AND(【様式６】計画書Ⅱ!$P$11="あり",N15&lt;&gt;""),N15,0)</f>
        <v>0</v>
      </c>
      <c r="AE15" s="2118"/>
      <c r="AF15" s="2118"/>
      <c r="AG15" s="91" t="s">
        <v>739</v>
      </c>
      <c r="AH15" s="91" t="s">
        <v>738</v>
      </c>
      <c r="AI15" s="911">
        <f>IF(AND(【様式６】計画書Ⅱ!$P$11="あり",S15&lt;&gt;""),S15,0)</f>
        <v>0</v>
      </c>
      <c r="AJ15" s="91" t="s">
        <v>509</v>
      </c>
      <c r="AK15" s="91" t="s">
        <v>738</v>
      </c>
      <c r="AL15" s="911">
        <f>IF(AND(【様式６】計画書Ⅱ!$P$11="あり",V15&lt;&gt;""),V15,0)</f>
        <v>0</v>
      </c>
      <c r="AM15" s="91" t="s">
        <v>50</v>
      </c>
      <c r="AN15" s="91" t="s">
        <v>648</v>
      </c>
      <c r="AO15" s="1809">
        <f t="shared" si="1"/>
        <v>0</v>
      </c>
      <c r="AP15" s="1809"/>
      <c r="AQ15" s="1809"/>
      <c r="AR15" s="1809"/>
      <c r="AS15" s="92" t="s">
        <v>16</v>
      </c>
    </row>
    <row r="16" spans="1:45" ht="26.1" customHeight="1">
      <c r="A16" s="460">
        <v>5</v>
      </c>
      <c r="B16" s="2100"/>
      <c r="C16" s="2101"/>
      <c r="D16" s="2101"/>
      <c r="E16" s="2101"/>
      <c r="F16" s="2101"/>
      <c r="G16" s="2104"/>
      <c r="H16" s="2105"/>
      <c r="I16" s="2105"/>
      <c r="J16" s="2104"/>
      <c r="K16" s="2105"/>
      <c r="L16" s="2105"/>
      <c r="M16" s="2106"/>
      <c r="N16" s="2107"/>
      <c r="O16" s="2108"/>
      <c r="P16" s="2108"/>
      <c r="Q16" s="91" t="s">
        <v>16</v>
      </c>
      <c r="R16" s="91" t="s">
        <v>647</v>
      </c>
      <c r="S16" s="228"/>
      <c r="T16" s="91" t="s">
        <v>106</v>
      </c>
      <c r="U16" s="91" t="s">
        <v>643</v>
      </c>
      <c r="V16" s="228"/>
      <c r="W16" s="91" t="s">
        <v>50</v>
      </c>
      <c r="X16" s="91" t="s">
        <v>645</v>
      </c>
      <c r="Y16" s="1809">
        <f t="shared" si="0"/>
        <v>0</v>
      </c>
      <c r="Z16" s="1809"/>
      <c r="AA16" s="1809"/>
      <c r="AB16" s="1809"/>
      <c r="AC16" s="474" t="s">
        <v>16</v>
      </c>
      <c r="AD16" s="2117">
        <f>IF(AND(【様式６】計画書Ⅱ!$P$11="あり",N16&lt;&gt;""),N16,0)</f>
        <v>0</v>
      </c>
      <c r="AE16" s="2118"/>
      <c r="AF16" s="2118"/>
      <c r="AG16" s="91" t="s">
        <v>739</v>
      </c>
      <c r="AH16" s="91" t="s">
        <v>738</v>
      </c>
      <c r="AI16" s="911">
        <f>IF(AND(【様式６】計画書Ⅱ!$P$11="あり",S16&lt;&gt;""),S16,0)</f>
        <v>0</v>
      </c>
      <c r="AJ16" s="91" t="s">
        <v>509</v>
      </c>
      <c r="AK16" s="91" t="s">
        <v>738</v>
      </c>
      <c r="AL16" s="911">
        <f>IF(AND(【様式６】計画書Ⅱ!$P$11="あり",V16&lt;&gt;""),V16,0)</f>
        <v>0</v>
      </c>
      <c r="AM16" s="91" t="s">
        <v>50</v>
      </c>
      <c r="AN16" s="91" t="s">
        <v>649</v>
      </c>
      <c r="AO16" s="1809">
        <f t="shared" si="1"/>
        <v>0</v>
      </c>
      <c r="AP16" s="1809"/>
      <c r="AQ16" s="1809"/>
      <c r="AR16" s="1809"/>
      <c r="AS16" s="92" t="s">
        <v>16</v>
      </c>
    </row>
    <row r="17" spans="1:45" ht="26.1" customHeight="1">
      <c r="A17" s="492">
        <v>6</v>
      </c>
      <c r="B17" s="2100"/>
      <c r="C17" s="2101"/>
      <c r="D17" s="2101"/>
      <c r="E17" s="2101"/>
      <c r="F17" s="2101"/>
      <c r="G17" s="2104"/>
      <c r="H17" s="2105"/>
      <c r="I17" s="2105"/>
      <c r="J17" s="2104"/>
      <c r="K17" s="2105"/>
      <c r="L17" s="2105"/>
      <c r="M17" s="2106"/>
      <c r="N17" s="2107"/>
      <c r="O17" s="2108"/>
      <c r="P17" s="2108"/>
      <c r="Q17" s="91" t="s">
        <v>16</v>
      </c>
      <c r="R17" s="91" t="s">
        <v>647</v>
      </c>
      <c r="S17" s="228"/>
      <c r="T17" s="91" t="s">
        <v>106</v>
      </c>
      <c r="U17" s="91" t="s">
        <v>647</v>
      </c>
      <c r="V17" s="228"/>
      <c r="W17" s="91" t="s">
        <v>50</v>
      </c>
      <c r="X17" s="91" t="s">
        <v>648</v>
      </c>
      <c r="Y17" s="1809">
        <f t="shared" si="0"/>
        <v>0</v>
      </c>
      <c r="Z17" s="1809"/>
      <c r="AA17" s="1809"/>
      <c r="AB17" s="1809"/>
      <c r="AC17" s="474" t="s">
        <v>16</v>
      </c>
      <c r="AD17" s="2117">
        <f>IF(AND(【様式６】計画書Ⅱ!$P$11="あり",N17&lt;&gt;""),N17,0)</f>
        <v>0</v>
      </c>
      <c r="AE17" s="2118"/>
      <c r="AF17" s="2118"/>
      <c r="AG17" s="91" t="s">
        <v>739</v>
      </c>
      <c r="AH17" s="91" t="s">
        <v>738</v>
      </c>
      <c r="AI17" s="911">
        <f>IF(AND(【様式６】計画書Ⅱ!$P$11="あり",S17&lt;&gt;""),S17,0)</f>
        <v>0</v>
      </c>
      <c r="AJ17" s="91" t="s">
        <v>509</v>
      </c>
      <c r="AK17" s="91" t="s">
        <v>738</v>
      </c>
      <c r="AL17" s="911">
        <f>IF(AND(【様式６】計画書Ⅱ!$P$11="あり",V17&lt;&gt;""),V17,0)</f>
        <v>0</v>
      </c>
      <c r="AM17" s="91" t="s">
        <v>50</v>
      </c>
      <c r="AN17" s="91" t="s">
        <v>645</v>
      </c>
      <c r="AO17" s="1809">
        <f t="shared" si="1"/>
        <v>0</v>
      </c>
      <c r="AP17" s="1809"/>
      <c r="AQ17" s="1809"/>
      <c r="AR17" s="1809"/>
      <c r="AS17" s="92" t="s">
        <v>16</v>
      </c>
    </row>
    <row r="18" spans="1:45" ht="26.1" customHeight="1">
      <c r="A18" s="460">
        <v>7</v>
      </c>
      <c r="B18" s="2100"/>
      <c r="C18" s="2101"/>
      <c r="D18" s="2101"/>
      <c r="E18" s="2101"/>
      <c r="F18" s="2101"/>
      <c r="G18" s="2104"/>
      <c r="H18" s="2105"/>
      <c r="I18" s="2105"/>
      <c r="J18" s="2104"/>
      <c r="K18" s="2105"/>
      <c r="L18" s="2105"/>
      <c r="M18" s="2106"/>
      <c r="N18" s="2107"/>
      <c r="O18" s="2108"/>
      <c r="P18" s="2108"/>
      <c r="Q18" s="91" t="s">
        <v>16</v>
      </c>
      <c r="R18" s="91" t="s">
        <v>644</v>
      </c>
      <c r="S18" s="228"/>
      <c r="T18" s="91" t="s">
        <v>106</v>
      </c>
      <c r="U18" s="91" t="s">
        <v>647</v>
      </c>
      <c r="V18" s="228"/>
      <c r="W18" s="91" t="s">
        <v>50</v>
      </c>
      <c r="X18" s="91" t="s">
        <v>648</v>
      </c>
      <c r="Y18" s="1809">
        <f t="shared" si="0"/>
        <v>0</v>
      </c>
      <c r="Z18" s="1809"/>
      <c r="AA18" s="1809"/>
      <c r="AB18" s="1809"/>
      <c r="AC18" s="474" t="s">
        <v>16</v>
      </c>
      <c r="AD18" s="2117">
        <f>IF(AND(【様式６】計画書Ⅱ!$P$11="あり",N18&lt;&gt;""),N18,0)</f>
        <v>0</v>
      </c>
      <c r="AE18" s="2118"/>
      <c r="AF18" s="2118"/>
      <c r="AG18" s="91" t="s">
        <v>739</v>
      </c>
      <c r="AH18" s="91" t="s">
        <v>738</v>
      </c>
      <c r="AI18" s="911">
        <f>IF(AND(【様式６】計画書Ⅱ!$P$11="あり",S18&lt;&gt;""),S18,0)</f>
        <v>0</v>
      </c>
      <c r="AJ18" s="91" t="s">
        <v>509</v>
      </c>
      <c r="AK18" s="91" t="s">
        <v>738</v>
      </c>
      <c r="AL18" s="911">
        <f>IF(AND(【様式６】計画書Ⅱ!$P$11="あり",V18&lt;&gt;""),V18,0)</f>
        <v>0</v>
      </c>
      <c r="AM18" s="91" t="s">
        <v>50</v>
      </c>
      <c r="AN18" s="91" t="s">
        <v>648</v>
      </c>
      <c r="AO18" s="1809">
        <f t="shared" si="1"/>
        <v>0</v>
      </c>
      <c r="AP18" s="1809"/>
      <c r="AQ18" s="1809"/>
      <c r="AR18" s="1809"/>
      <c r="AS18" s="92" t="s">
        <v>16</v>
      </c>
    </row>
    <row r="19" spans="1:45" ht="26.1" customHeight="1">
      <c r="A19" s="460">
        <v>8</v>
      </c>
      <c r="B19" s="2100"/>
      <c r="C19" s="2101"/>
      <c r="D19" s="2101"/>
      <c r="E19" s="2101"/>
      <c r="F19" s="2101"/>
      <c r="G19" s="2104"/>
      <c r="H19" s="2105"/>
      <c r="I19" s="2105"/>
      <c r="J19" s="2104"/>
      <c r="K19" s="2105"/>
      <c r="L19" s="2105"/>
      <c r="M19" s="2106"/>
      <c r="N19" s="2107"/>
      <c r="O19" s="2108"/>
      <c r="P19" s="2108"/>
      <c r="Q19" s="91" t="s">
        <v>16</v>
      </c>
      <c r="R19" s="91" t="s">
        <v>643</v>
      </c>
      <c r="S19" s="228"/>
      <c r="T19" s="91" t="s">
        <v>106</v>
      </c>
      <c r="U19" s="91" t="s">
        <v>644</v>
      </c>
      <c r="V19" s="228"/>
      <c r="W19" s="91" t="s">
        <v>50</v>
      </c>
      <c r="X19" s="91" t="s">
        <v>645</v>
      </c>
      <c r="Y19" s="1809">
        <f t="shared" si="0"/>
        <v>0</v>
      </c>
      <c r="Z19" s="1809"/>
      <c r="AA19" s="1809"/>
      <c r="AB19" s="1809"/>
      <c r="AC19" s="474" t="s">
        <v>16</v>
      </c>
      <c r="AD19" s="2117">
        <f>IF(AND(【様式６】計画書Ⅱ!$P$11="あり",N19&lt;&gt;""),N19,0)</f>
        <v>0</v>
      </c>
      <c r="AE19" s="2118"/>
      <c r="AF19" s="2118"/>
      <c r="AG19" s="91" t="s">
        <v>739</v>
      </c>
      <c r="AH19" s="91" t="s">
        <v>738</v>
      </c>
      <c r="AI19" s="911">
        <f>IF(AND(【様式６】計画書Ⅱ!$P$11="あり",S19&lt;&gt;""),S19,0)</f>
        <v>0</v>
      </c>
      <c r="AJ19" s="91" t="s">
        <v>509</v>
      </c>
      <c r="AK19" s="91" t="s">
        <v>738</v>
      </c>
      <c r="AL19" s="911">
        <f>IF(AND(【様式６】計画書Ⅱ!$P$11="あり",V19&lt;&gt;""),V19,0)</f>
        <v>0</v>
      </c>
      <c r="AM19" s="91" t="s">
        <v>50</v>
      </c>
      <c r="AN19" s="91" t="s">
        <v>648</v>
      </c>
      <c r="AO19" s="1809">
        <f t="shared" si="1"/>
        <v>0</v>
      </c>
      <c r="AP19" s="1809"/>
      <c r="AQ19" s="1809"/>
      <c r="AR19" s="1809"/>
      <c r="AS19" s="92" t="s">
        <v>16</v>
      </c>
    </row>
    <row r="20" spans="1:45" ht="26.1" customHeight="1">
      <c r="A20" s="460">
        <v>9</v>
      </c>
      <c r="B20" s="2100"/>
      <c r="C20" s="2101"/>
      <c r="D20" s="2101"/>
      <c r="E20" s="2101"/>
      <c r="F20" s="2101"/>
      <c r="G20" s="2104"/>
      <c r="H20" s="2105"/>
      <c r="I20" s="2105"/>
      <c r="J20" s="2104"/>
      <c r="K20" s="2105"/>
      <c r="L20" s="2105"/>
      <c r="M20" s="2106"/>
      <c r="N20" s="2107"/>
      <c r="O20" s="2108"/>
      <c r="P20" s="2108"/>
      <c r="Q20" s="91" t="s">
        <v>16</v>
      </c>
      <c r="R20" s="91" t="s">
        <v>651</v>
      </c>
      <c r="S20" s="228"/>
      <c r="T20" s="91" t="s">
        <v>106</v>
      </c>
      <c r="U20" s="91" t="s">
        <v>651</v>
      </c>
      <c r="V20" s="228"/>
      <c r="W20" s="91" t="s">
        <v>50</v>
      </c>
      <c r="X20" s="91" t="s">
        <v>645</v>
      </c>
      <c r="Y20" s="1809">
        <f t="shared" si="0"/>
        <v>0</v>
      </c>
      <c r="Z20" s="1809"/>
      <c r="AA20" s="1809"/>
      <c r="AB20" s="1809"/>
      <c r="AC20" s="474" t="s">
        <v>16</v>
      </c>
      <c r="AD20" s="2117">
        <f>IF(AND(【様式６】計画書Ⅱ!$P$11="あり",N20&lt;&gt;""),N20,0)</f>
        <v>0</v>
      </c>
      <c r="AE20" s="2118"/>
      <c r="AF20" s="2118"/>
      <c r="AG20" s="91" t="s">
        <v>739</v>
      </c>
      <c r="AH20" s="91" t="s">
        <v>738</v>
      </c>
      <c r="AI20" s="911">
        <f>IF(AND(【様式６】計画書Ⅱ!$P$11="あり",S20&lt;&gt;""),S20,0)</f>
        <v>0</v>
      </c>
      <c r="AJ20" s="91" t="s">
        <v>509</v>
      </c>
      <c r="AK20" s="91" t="s">
        <v>738</v>
      </c>
      <c r="AL20" s="911">
        <f>IF(AND(【様式６】計画書Ⅱ!$P$11="あり",V20&lt;&gt;""),V20,0)</f>
        <v>0</v>
      </c>
      <c r="AM20" s="91" t="s">
        <v>50</v>
      </c>
      <c r="AN20" s="91" t="s">
        <v>642</v>
      </c>
      <c r="AO20" s="1809">
        <f t="shared" si="1"/>
        <v>0</v>
      </c>
      <c r="AP20" s="1809"/>
      <c r="AQ20" s="1809"/>
      <c r="AR20" s="1809"/>
      <c r="AS20" s="92" t="s">
        <v>16</v>
      </c>
    </row>
    <row r="21" spans="1:45" ht="26.1" customHeight="1">
      <c r="A21" s="460">
        <v>10</v>
      </c>
      <c r="B21" s="2100"/>
      <c r="C21" s="2101"/>
      <c r="D21" s="2101"/>
      <c r="E21" s="2101"/>
      <c r="F21" s="2101"/>
      <c r="G21" s="2104"/>
      <c r="H21" s="2105"/>
      <c r="I21" s="2105"/>
      <c r="J21" s="2104"/>
      <c r="K21" s="2105"/>
      <c r="L21" s="2105"/>
      <c r="M21" s="2106"/>
      <c r="N21" s="2107"/>
      <c r="O21" s="2108"/>
      <c r="P21" s="2108"/>
      <c r="Q21" s="91" t="s">
        <v>16</v>
      </c>
      <c r="R21" s="91" t="s">
        <v>643</v>
      </c>
      <c r="S21" s="228"/>
      <c r="T21" s="91" t="s">
        <v>106</v>
      </c>
      <c r="U21" s="91" t="s">
        <v>643</v>
      </c>
      <c r="V21" s="228"/>
      <c r="W21" s="91" t="s">
        <v>50</v>
      </c>
      <c r="X21" s="91" t="s">
        <v>642</v>
      </c>
      <c r="Y21" s="1809">
        <f t="shared" si="0"/>
        <v>0</v>
      </c>
      <c r="Z21" s="1809"/>
      <c r="AA21" s="1809"/>
      <c r="AB21" s="1809"/>
      <c r="AC21" s="474" t="s">
        <v>16</v>
      </c>
      <c r="AD21" s="2117">
        <f>IF(AND(【様式６】計画書Ⅱ!$P$11="あり",N21&lt;&gt;""),N21,0)</f>
        <v>0</v>
      </c>
      <c r="AE21" s="2118"/>
      <c r="AF21" s="2118"/>
      <c r="AG21" s="91" t="s">
        <v>739</v>
      </c>
      <c r="AH21" s="91" t="s">
        <v>738</v>
      </c>
      <c r="AI21" s="911">
        <f>IF(AND(【様式６】計画書Ⅱ!$P$11="あり",S21&lt;&gt;""),S21,0)</f>
        <v>0</v>
      </c>
      <c r="AJ21" s="91" t="s">
        <v>509</v>
      </c>
      <c r="AK21" s="91" t="s">
        <v>738</v>
      </c>
      <c r="AL21" s="911">
        <f>IF(AND(【様式６】計画書Ⅱ!$P$11="あり",V21&lt;&gt;""),V21,0)</f>
        <v>0</v>
      </c>
      <c r="AM21" s="91" t="s">
        <v>50</v>
      </c>
      <c r="AN21" s="91" t="s">
        <v>642</v>
      </c>
      <c r="AO21" s="1809">
        <f t="shared" si="1"/>
        <v>0</v>
      </c>
      <c r="AP21" s="1809"/>
      <c r="AQ21" s="1809"/>
      <c r="AR21" s="1809"/>
      <c r="AS21" s="92" t="s">
        <v>16</v>
      </c>
    </row>
    <row r="22" spans="1:45" ht="26.1" customHeight="1">
      <c r="A22" s="460">
        <v>11</v>
      </c>
      <c r="B22" s="2100"/>
      <c r="C22" s="2101"/>
      <c r="D22" s="2101"/>
      <c r="E22" s="2101"/>
      <c r="F22" s="2101"/>
      <c r="G22" s="2104"/>
      <c r="H22" s="2105"/>
      <c r="I22" s="2105"/>
      <c r="J22" s="2104"/>
      <c r="K22" s="2105"/>
      <c r="L22" s="2105"/>
      <c r="M22" s="2106"/>
      <c r="N22" s="2107"/>
      <c r="O22" s="2108"/>
      <c r="P22" s="2108"/>
      <c r="Q22" s="91" t="s">
        <v>16</v>
      </c>
      <c r="R22" s="91" t="s">
        <v>643</v>
      </c>
      <c r="S22" s="228"/>
      <c r="T22" s="91" t="s">
        <v>106</v>
      </c>
      <c r="U22" s="91" t="s">
        <v>643</v>
      </c>
      <c r="V22" s="228"/>
      <c r="W22" s="91" t="s">
        <v>50</v>
      </c>
      <c r="X22" s="91" t="s">
        <v>642</v>
      </c>
      <c r="Y22" s="1809">
        <f t="shared" si="0"/>
        <v>0</v>
      </c>
      <c r="Z22" s="1809"/>
      <c r="AA22" s="1809"/>
      <c r="AB22" s="1809"/>
      <c r="AC22" s="474" t="s">
        <v>16</v>
      </c>
      <c r="AD22" s="2117">
        <f>IF(AND(【様式６】計画書Ⅱ!$P$11="あり",N22&lt;&gt;""),N22,0)</f>
        <v>0</v>
      </c>
      <c r="AE22" s="2118"/>
      <c r="AF22" s="2118"/>
      <c r="AG22" s="91" t="s">
        <v>739</v>
      </c>
      <c r="AH22" s="91" t="s">
        <v>738</v>
      </c>
      <c r="AI22" s="911">
        <f>IF(AND(【様式６】計画書Ⅱ!$P$11="あり",S22&lt;&gt;""),S22,0)</f>
        <v>0</v>
      </c>
      <c r="AJ22" s="91" t="s">
        <v>509</v>
      </c>
      <c r="AK22" s="91" t="s">
        <v>738</v>
      </c>
      <c r="AL22" s="911">
        <f>IF(AND(【様式６】計画書Ⅱ!$P$11="あり",V22&lt;&gt;""),V22,0)</f>
        <v>0</v>
      </c>
      <c r="AM22" s="91" t="s">
        <v>50</v>
      </c>
      <c r="AN22" s="91" t="s">
        <v>642</v>
      </c>
      <c r="AO22" s="1809">
        <f t="shared" si="1"/>
        <v>0</v>
      </c>
      <c r="AP22" s="1809"/>
      <c r="AQ22" s="1809"/>
      <c r="AR22" s="1809"/>
      <c r="AS22" s="92" t="s">
        <v>16</v>
      </c>
    </row>
    <row r="23" spans="1:45" ht="26.1" customHeight="1">
      <c r="A23" s="460">
        <v>12</v>
      </c>
      <c r="B23" s="2100"/>
      <c r="C23" s="2101"/>
      <c r="D23" s="2101"/>
      <c r="E23" s="2101"/>
      <c r="F23" s="2101"/>
      <c r="G23" s="2104"/>
      <c r="H23" s="2105"/>
      <c r="I23" s="2105"/>
      <c r="J23" s="2104"/>
      <c r="K23" s="2105"/>
      <c r="L23" s="2105"/>
      <c r="M23" s="2106"/>
      <c r="N23" s="2107"/>
      <c r="O23" s="2108"/>
      <c r="P23" s="2108"/>
      <c r="Q23" s="91" t="s">
        <v>16</v>
      </c>
      <c r="R23" s="91" t="s">
        <v>643</v>
      </c>
      <c r="S23" s="228"/>
      <c r="T23" s="91" t="s">
        <v>106</v>
      </c>
      <c r="U23" s="91" t="s">
        <v>643</v>
      </c>
      <c r="V23" s="228"/>
      <c r="W23" s="91" t="s">
        <v>50</v>
      </c>
      <c r="X23" s="91" t="s">
        <v>642</v>
      </c>
      <c r="Y23" s="1809">
        <f t="shared" si="0"/>
        <v>0</v>
      </c>
      <c r="Z23" s="1809"/>
      <c r="AA23" s="1809"/>
      <c r="AB23" s="1809"/>
      <c r="AC23" s="474" t="s">
        <v>16</v>
      </c>
      <c r="AD23" s="2117">
        <f>IF(AND(【様式６】計画書Ⅱ!$P$11="あり",N23&lt;&gt;""),N23,0)</f>
        <v>0</v>
      </c>
      <c r="AE23" s="2118"/>
      <c r="AF23" s="2118"/>
      <c r="AG23" s="91" t="s">
        <v>739</v>
      </c>
      <c r="AH23" s="91" t="s">
        <v>738</v>
      </c>
      <c r="AI23" s="911">
        <f>IF(AND(【様式６】計画書Ⅱ!$P$11="あり",S23&lt;&gt;""),S23,0)</f>
        <v>0</v>
      </c>
      <c r="AJ23" s="91" t="s">
        <v>509</v>
      </c>
      <c r="AK23" s="91" t="s">
        <v>738</v>
      </c>
      <c r="AL23" s="911">
        <f>IF(AND(【様式６】計画書Ⅱ!$P$11="あり",V23&lt;&gt;""),V23,0)</f>
        <v>0</v>
      </c>
      <c r="AM23" s="91" t="s">
        <v>50</v>
      </c>
      <c r="AN23" s="91" t="s">
        <v>642</v>
      </c>
      <c r="AO23" s="1809">
        <f t="shared" si="1"/>
        <v>0</v>
      </c>
      <c r="AP23" s="1809"/>
      <c r="AQ23" s="1809"/>
      <c r="AR23" s="1809"/>
      <c r="AS23" s="92" t="s">
        <v>16</v>
      </c>
    </row>
    <row r="24" spans="1:45" ht="26.1" customHeight="1">
      <c r="A24" s="460">
        <v>13</v>
      </c>
      <c r="B24" s="2100"/>
      <c r="C24" s="2101"/>
      <c r="D24" s="2101"/>
      <c r="E24" s="2101"/>
      <c r="F24" s="2101"/>
      <c r="G24" s="2104"/>
      <c r="H24" s="2105"/>
      <c r="I24" s="2105"/>
      <c r="J24" s="2104"/>
      <c r="K24" s="2105"/>
      <c r="L24" s="2105"/>
      <c r="M24" s="2106"/>
      <c r="N24" s="2107"/>
      <c r="O24" s="2108"/>
      <c r="P24" s="2108"/>
      <c r="Q24" s="91" t="s">
        <v>16</v>
      </c>
      <c r="R24" s="91" t="s">
        <v>643</v>
      </c>
      <c r="S24" s="228"/>
      <c r="T24" s="91" t="s">
        <v>106</v>
      </c>
      <c r="U24" s="91" t="s">
        <v>643</v>
      </c>
      <c r="V24" s="228"/>
      <c r="W24" s="91" t="s">
        <v>50</v>
      </c>
      <c r="X24" s="91" t="s">
        <v>642</v>
      </c>
      <c r="Y24" s="1809">
        <f t="shared" si="0"/>
        <v>0</v>
      </c>
      <c r="Z24" s="1809"/>
      <c r="AA24" s="1809"/>
      <c r="AB24" s="1809"/>
      <c r="AC24" s="474" t="s">
        <v>16</v>
      </c>
      <c r="AD24" s="2117">
        <f>IF(AND(【様式６】計画書Ⅱ!$P$11="あり",N24&lt;&gt;""),N24,0)</f>
        <v>0</v>
      </c>
      <c r="AE24" s="2118"/>
      <c r="AF24" s="2118"/>
      <c r="AG24" s="91" t="s">
        <v>739</v>
      </c>
      <c r="AH24" s="91" t="s">
        <v>738</v>
      </c>
      <c r="AI24" s="911">
        <f>IF(AND(【様式６】計画書Ⅱ!$P$11="あり",S24&lt;&gt;""),S24,0)</f>
        <v>0</v>
      </c>
      <c r="AJ24" s="91" t="s">
        <v>509</v>
      </c>
      <c r="AK24" s="91" t="s">
        <v>738</v>
      </c>
      <c r="AL24" s="911">
        <f>IF(AND(【様式６】計画書Ⅱ!$P$11="あり",V24&lt;&gt;""),V24,0)</f>
        <v>0</v>
      </c>
      <c r="AM24" s="91" t="s">
        <v>50</v>
      </c>
      <c r="AN24" s="91" t="s">
        <v>642</v>
      </c>
      <c r="AO24" s="1809">
        <f t="shared" si="1"/>
        <v>0</v>
      </c>
      <c r="AP24" s="1809"/>
      <c r="AQ24" s="1809"/>
      <c r="AR24" s="1809"/>
      <c r="AS24" s="92" t="s">
        <v>16</v>
      </c>
    </row>
    <row r="25" spans="1:45" ht="26.1" customHeight="1">
      <c r="A25" s="460">
        <v>14</v>
      </c>
      <c r="B25" s="2100"/>
      <c r="C25" s="2101"/>
      <c r="D25" s="2101"/>
      <c r="E25" s="2101"/>
      <c r="F25" s="2101"/>
      <c r="G25" s="2104"/>
      <c r="H25" s="2105"/>
      <c r="I25" s="2105"/>
      <c r="J25" s="2104"/>
      <c r="K25" s="2105"/>
      <c r="L25" s="2105"/>
      <c r="M25" s="2106"/>
      <c r="N25" s="2107"/>
      <c r="O25" s="2108"/>
      <c r="P25" s="2108"/>
      <c r="Q25" s="91" t="s">
        <v>16</v>
      </c>
      <c r="R25" s="91" t="s">
        <v>643</v>
      </c>
      <c r="S25" s="228"/>
      <c r="T25" s="91" t="s">
        <v>106</v>
      </c>
      <c r="U25" s="91" t="s">
        <v>643</v>
      </c>
      <c r="V25" s="228"/>
      <c r="W25" s="91" t="s">
        <v>50</v>
      </c>
      <c r="X25" s="91" t="s">
        <v>642</v>
      </c>
      <c r="Y25" s="1809">
        <f t="shared" si="0"/>
        <v>0</v>
      </c>
      <c r="Z25" s="1809"/>
      <c r="AA25" s="1809"/>
      <c r="AB25" s="1809"/>
      <c r="AC25" s="474" t="s">
        <v>16</v>
      </c>
      <c r="AD25" s="2117">
        <f>IF(AND(【様式６】計画書Ⅱ!$P$11="あり",N25&lt;&gt;""),N25,0)</f>
        <v>0</v>
      </c>
      <c r="AE25" s="2118"/>
      <c r="AF25" s="2118"/>
      <c r="AG25" s="91" t="s">
        <v>739</v>
      </c>
      <c r="AH25" s="91" t="s">
        <v>738</v>
      </c>
      <c r="AI25" s="911">
        <f>IF(AND(【様式６】計画書Ⅱ!$P$11="あり",S25&lt;&gt;""),S25,0)</f>
        <v>0</v>
      </c>
      <c r="AJ25" s="91" t="s">
        <v>509</v>
      </c>
      <c r="AK25" s="91" t="s">
        <v>738</v>
      </c>
      <c r="AL25" s="911">
        <f>IF(AND(【様式６】計画書Ⅱ!$P$11="あり",V25&lt;&gt;""),V25,0)</f>
        <v>0</v>
      </c>
      <c r="AM25" s="91" t="s">
        <v>50</v>
      </c>
      <c r="AN25" s="91" t="s">
        <v>642</v>
      </c>
      <c r="AO25" s="1809">
        <f t="shared" si="1"/>
        <v>0</v>
      </c>
      <c r="AP25" s="1809"/>
      <c r="AQ25" s="1809"/>
      <c r="AR25" s="1809"/>
      <c r="AS25" s="92" t="s">
        <v>16</v>
      </c>
    </row>
    <row r="26" spans="1:45" ht="26.1" customHeight="1">
      <c r="A26" s="460">
        <v>15</v>
      </c>
      <c r="B26" s="2100"/>
      <c r="C26" s="2101"/>
      <c r="D26" s="2101"/>
      <c r="E26" s="2101"/>
      <c r="F26" s="2101"/>
      <c r="G26" s="2104"/>
      <c r="H26" s="2105"/>
      <c r="I26" s="2105"/>
      <c r="J26" s="2104"/>
      <c r="K26" s="2105"/>
      <c r="L26" s="2105"/>
      <c r="M26" s="2106"/>
      <c r="N26" s="2107"/>
      <c r="O26" s="2108"/>
      <c r="P26" s="2108"/>
      <c r="Q26" s="91" t="s">
        <v>16</v>
      </c>
      <c r="R26" s="91" t="s">
        <v>643</v>
      </c>
      <c r="S26" s="228"/>
      <c r="T26" s="91" t="s">
        <v>106</v>
      </c>
      <c r="U26" s="91" t="s">
        <v>643</v>
      </c>
      <c r="V26" s="228"/>
      <c r="W26" s="91" t="s">
        <v>50</v>
      </c>
      <c r="X26" s="91" t="s">
        <v>642</v>
      </c>
      <c r="Y26" s="1809">
        <f t="shared" si="0"/>
        <v>0</v>
      </c>
      <c r="Z26" s="1809"/>
      <c r="AA26" s="1809"/>
      <c r="AB26" s="1809"/>
      <c r="AC26" s="474" t="s">
        <v>16</v>
      </c>
      <c r="AD26" s="2117">
        <f>IF(AND(【様式６】計画書Ⅱ!$P$11="あり",N26&lt;&gt;""),N26,0)</f>
        <v>0</v>
      </c>
      <c r="AE26" s="2118"/>
      <c r="AF26" s="2118"/>
      <c r="AG26" s="91" t="s">
        <v>739</v>
      </c>
      <c r="AH26" s="91" t="s">
        <v>738</v>
      </c>
      <c r="AI26" s="911">
        <f>IF(AND(【様式６】計画書Ⅱ!$P$11="あり",S26&lt;&gt;""),S26,0)</f>
        <v>0</v>
      </c>
      <c r="AJ26" s="91" t="s">
        <v>509</v>
      </c>
      <c r="AK26" s="91" t="s">
        <v>738</v>
      </c>
      <c r="AL26" s="911">
        <f>IF(AND(【様式６】計画書Ⅱ!$P$11="あり",V26&lt;&gt;""),V26,0)</f>
        <v>0</v>
      </c>
      <c r="AM26" s="91" t="s">
        <v>50</v>
      </c>
      <c r="AN26" s="91" t="s">
        <v>642</v>
      </c>
      <c r="AO26" s="1809">
        <f t="shared" si="1"/>
        <v>0</v>
      </c>
      <c r="AP26" s="1809"/>
      <c r="AQ26" s="1809"/>
      <c r="AR26" s="1809"/>
      <c r="AS26" s="92" t="s">
        <v>16</v>
      </c>
    </row>
    <row r="27" spans="1:45" ht="26.1" customHeight="1">
      <c r="A27" s="460">
        <v>16</v>
      </c>
      <c r="B27" s="2100"/>
      <c r="C27" s="2101"/>
      <c r="D27" s="2101"/>
      <c r="E27" s="2101"/>
      <c r="F27" s="2101"/>
      <c r="G27" s="2104"/>
      <c r="H27" s="2105"/>
      <c r="I27" s="2105"/>
      <c r="J27" s="2104"/>
      <c r="K27" s="2105"/>
      <c r="L27" s="2105"/>
      <c r="M27" s="2106"/>
      <c r="N27" s="2107"/>
      <c r="O27" s="2108"/>
      <c r="P27" s="2108"/>
      <c r="Q27" s="91" t="s">
        <v>16</v>
      </c>
      <c r="R27" s="91" t="s">
        <v>643</v>
      </c>
      <c r="S27" s="228"/>
      <c r="T27" s="91" t="s">
        <v>106</v>
      </c>
      <c r="U27" s="91" t="s">
        <v>643</v>
      </c>
      <c r="V27" s="228"/>
      <c r="W27" s="91" t="s">
        <v>50</v>
      </c>
      <c r="X27" s="91" t="s">
        <v>642</v>
      </c>
      <c r="Y27" s="1809">
        <f t="shared" si="0"/>
        <v>0</v>
      </c>
      <c r="Z27" s="1809"/>
      <c r="AA27" s="1809"/>
      <c r="AB27" s="1809"/>
      <c r="AC27" s="474" t="s">
        <v>16</v>
      </c>
      <c r="AD27" s="2117">
        <f>IF(AND(【様式６】計画書Ⅱ!$P$11="あり",N27&lt;&gt;""),N27,0)</f>
        <v>0</v>
      </c>
      <c r="AE27" s="2118"/>
      <c r="AF27" s="2118"/>
      <c r="AG27" s="91" t="s">
        <v>739</v>
      </c>
      <c r="AH27" s="91" t="s">
        <v>738</v>
      </c>
      <c r="AI27" s="911">
        <f>IF(AND(【様式６】計画書Ⅱ!$P$11="あり",S27&lt;&gt;""),S27,0)</f>
        <v>0</v>
      </c>
      <c r="AJ27" s="91" t="s">
        <v>509</v>
      </c>
      <c r="AK27" s="91" t="s">
        <v>738</v>
      </c>
      <c r="AL27" s="911">
        <f>IF(AND(【様式６】計画書Ⅱ!$P$11="あり",V27&lt;&gt;""),V27,0)</f>
        <v>0</v>
      </c>
      <c r="AM27" s="91" t="s">
        <v>50</v>
      </c>
      <c r="AN27" s="91" t="s">
        <v>642</v>
      </c>
      <c r="AO27" s="1809">
        <f t="shared" si="1"/>
        <v>0</v>
      </c>
      <c r="AP27" s="1809"/>
      <c r="AQ27" s="1809"/>
      <c r="AR27" s="1809"/>
      <c r="AS27" s="92" t="s">
        <v>16</v>
      </c>
    </row>
    <row r="28" spans="1:45" ht="26.1" customHeight="1">
      <c r="A28" s="460">
        <v>17</v>
      </c>
      <c r="B28" s="2100"/>
      <c r="C28" s="2101"/>
      <c r="D28" s="2101"/>
      <c r="E28" s="2101"/>
      <c r="F28" s="2101"/>
      <c r="G28" s="2104"/>
      <c r="H28" s="2105"/>
      <c r="I28" s="2105"/>
      <c r="J28" s="2104"/>
      <c r="K28" s="2105"/>
      <c r="L28" s="2105"/>
      <c r="M28" s="2106"/>
      <c r="N28" s="2107"/>
      <c r="O28" s="2108"/>
      <c r="P28" s="2108"/>
      <c r="Q28" s="91" t="s">
        <v>16</v>
      </c>
      <c r="R28" s="91" t="s">
        <v>643</v>
      </c>
      <c r="S28" s="228"/>
      <c r="T28" s="91" t="s">
        <v>106</v>
      </c>
      <c r="U28" s="91" t="s">
        <v>643</v>
      </c>
      <c r="V28" s="228"/>
      <c r="W28" s="91" t="s">
        <v>50</v>
      </c>
      <c r="X28" s="91" t="s">
        <v>642</v>
      </c>
      <c r="Y28" s="1809">
        <f t="shared" si="0"/>
        <v>0</v>
      </c>
      <c r="Z28" s="1809"/>
      <c r="AA28" s="1809"/>
      <c r="AB28" s="1809"/>
      <c r="AC28" s="474" t="s">
        <v>16</v>
      </c>
      <c r="AD28" s="2117">
        <f>IF(AND(【様式６】計画書Ⅱ!$P$11="あり",N28&lt;&gt;""),N28,0)</f>
        <v>0</v>
      </c>
      <c r="AE28" s="2118"/>
      <c r="AF28" s="2118"/>
      <c r="AG28" s="91" t="s">
        <v>739</v>
      </c>
      <c r="AH28" s="91" t="s">
        <v>738</v>
      </c>
      <c r="AI28" s="911">
        <f>IF(AND(【様式６】計画書Ⅱ!$P$11="あり",S28&lt;&gt;""),S28,0)</f>
        <v>0</v>
      </c>
      <c r="AJ28" s="91" t="s">
        <v>509</v>
      </c>
      <c r="AK28" s="91" t="s">
        <v>738</v>
      </c>
      <c r="AL28" s="911">
        <f>IF(AND(【様式６】計画書Ⅱ!$P$11="あり",V28&lt;&gt;""),V28,0)</f>
        <v>0</v>
      </c>
      <c r="AM28" s="91" t="s">
        <v>50</v>
      </c>
      <c r="AN28" s="91" t="s">
        <v>642</v>
      </c>
      <c r="AO28" s="1809">
        <f t="shared" si="1"/>
        <v>0</v>
      </c>
      <c r="AP28" s="1809"/>
      <c r="AQ28" s="1809"/>
      <c r="AR28" s="1809"/>
      <c r="AS28" s="92" t="s">
        <v>16</v>
      </c>
    </row>
    <row r="29" spans="1:45" ht="26.1" customHeight="1">
      <c r="A29" s="460">
        <v>18</v>
      </c>
      <c r="B29" s="2100"/>
      <c r="C29" s="2101"/>
      <c r="D29" s="2101"/>
      <c r="E29" s="2101"/>
      <c r="F29" s="2101"/>
      <c r="G29" s="2104"/>
      <c r="H29" s="2105"/>
      <c r="I29" s="2105"/>
      <c r="J29" s="2104"/>
      <c r="K29" s="2105"/>
      <c r="L29" s="2105"/>
      <c r="M29" s="2106"/>
      <c r="N29" s="2107"/>
      <c r="O29" s="2108"/>
      <c r="P29" s="2108"/>
      <c r="Q29" s="91" t="s">
        <v>16</v>
      </c>
      <c r="R29" s="91" t="s">
        <v>643</v>
      </c>
      <c r="S29" s="228"/>
      <c r="T29" s="91" t="s">
        <v>106</v>
      </c>
      <c r="U29" s="91" t="s">
        <v>643</v>
      </c>
      <c r="V29" s="228"/>
      <c r="W29" s="91" t="s">
        <v>50</v>
      </c>
      <c r="X29" s="91" t="s">
        <v>642</v>
      </c>
      <c r="Y29" s="1809">
        <f t="shared" si="0"/>
        <v>0</v>
      </c>
      <c r="Z29" s="1809"/>
      <c r="AA29" s="1809"/>
      <c r="AB29" s="1809"/>
      <c r="AC29" s="474" t="s">
        <v>16</v>
      </c>
      <c r="AD29" s="2117">
        <f>IF(AND(【様式６】計画書Ⅱ!$P$11="あり",N29&lt;&gt;""),N29,0)</f>
        <v>0</v>
      </c>
      <c r="AE29" s="2118"/>
      <c r="AF29" s="2118"/>
      <c r="AG29" s="91" t="s">
        <v>739</v>
      </c>
      <c r="AH29" s="91" t="s">
        <v>738</v>
      </c>
      <c r="AI29" s="911">
        <f>IF(AND(【様式６】計画書Ⅱ!$P$11="あり",S29&lt;&gt;""),S29,0)</f>
        <v>0</v>
      </c>
      <c r="AJ29" s="91" t="s">
        <v>509</v>
      </c>
      <c r="AK29" s="91" t="s">
        <v>738</v>
      </c>
      <c r="AL29" s="911">
        <f>IF(AND(【様式６】計画書Ⅱ!$P$11="あり",V29&lt;&gt;""),V29,0)</f>
        <v>0</v>
      </c>
      <c r="AM29" s="91" t="s">
        <v>50</v>
      </c>
      <c r="AN29" s="91" t="s">
        <v>642</v>
      </c>
      <c r="AO29" s="1809">
        <f t="shared" si="1"/>
        <v>0</v>
      </c>
      <c r="AP29" s="1809"/>
      <c r="AQ29" s="1809"/>
      <c r="AR29" s="1809"/>
      <c r="AS29" s="92" t="s">
        <v>16</v>
      </c>
    </row>
    <row r="30" spans="1:45" ht="26.1" customHeight="1">
      <c r="A30" s="460">
        <v>19</v>
      </c>
      <c r="B30" s="2100"/>
      <c r="C30" s="2101"/>
      <c r="D30" s="2101"/>
      <c r="E30" s="2101"/>
      <c r="F30" s="2101"/>
      <c r="G30" s="2104"/>
      <c r="H30" s="2105"/>
      <c r="I30" s="2105"/>
      <c r="J30" s="2104"/>
      <c r="K30" s="2105"/>
      <c r="L30" s="2105"/>
      <c r="M30" s="2106"/>
      <c r="N30" s="2107"/>
      <c r="O30" s="2108"/>
      <c r="P30" s="2108"/>
      <c r="Q30" s="91" t="s">
        <v>16</v>
      </c>
      <c r="R30" s="91" t="s">
        <v>643</v>
      </c>
      <c r="S30" s="228"/>
      <c r="T30" s="91" t="s">
        <v>106</v>
      </c>
      <c r="U30" s="91" t="s">
        <v>643</v>
      </c>
      <c r="V30" s="228"/>
      <c r="W30" s="91" t="s">
        <v>50</v>
      </c>
      <c r="X30" s="91" t="s">
        <v>642</v>
      </c>
      <c r="Y30" s="1809">
        <f t="shared" si="0"/>
        <v>0</v>
      </c>
      <c r="Z30" s="1809"/>
      <c r="AA30" s="1809"/>
      <c r="AB30" s="1809"/>
      <c r="AC30" s="474" t="s">
        <v>16</v>
      </c>
      <c r="AD30" s="2117">
        <f>IF(AND(【様式６】計画書Ⅱ!$P$11="あり",N30&lt;&gt;""),N30,0)</f>
        <v>0</v>
      </c>
      <c r="AE30" s="2118"/>
      <c r="AF30" s="2118"/>
      <c r="AG30" s="91" t="s">
        <v>739</v>
      </c>
      <c r="AH30" s="91" t="s">
        <v>738</v>
      </c>
      <c r="AI30" s="911">
        <f>IF(AND(【様式６】計画書Ⅱ!$P$11="あり",S30&lt;&gt;""),S30,0)</f>
        <v>0</v>
      </c>
      <c r="AJ30" s="91" t="s">
        <v>509</v>
      </c>
      <c r="AK30" s="91" t="s">
        <v>738</v>
      </c>
      <c r="AL30" s="911">
        <f>IF(AND(【様式６】計画書Ⅱ!$P$11="あり",V30&lt;&gt;""),V30,0)</f>
        <v>0</v>
      </c>
      <c r="AM30" s="91" t="s">
        <v>50</v>
      </c>
      <c r="AN30" s="91" t="s">
        <v>642</v>
      </c>
      <c r="AO30" s="1809">
        <f t="shared" si="1"/>
        <v>0</v>
      </c>
      <c r="AP30" s="1809"/>
      <c r="AQ30" s="1809"/>
      <c r="AR30" s="1809"/>
      <c r="AS30" s="92" t="s">
        <v>16</v>
      </c>
    </row>
    <row r="31" spans="1:45" ht="26.1" customHeight="1">
      <c r="A31" s="460">
        <v>20</v>
      </c>
      <c r="B31" s="2100"/>
      <c r="C31" s="2101"/>
      <c r="D31" s="2101"/>
      <c r="E31" s="2101"/>
      <c r="F31" s="2101"/>
      <c r="G31" s="2104"/>
      <c r="H31" s="2105"/>
      <c r="I31" s="2105"/>
      <c r="J31" s="2104"/>
      <c r="K31" s="2105"/>
      <c r="L31" s="2105"/>
      <c r="M31" s="2106"/>
      <c r="N31" s="2107"/>
      <c r="O31" s="2108"/>
      <c r="P31" s="2108"/>
      <c r="Q31" s="91" t="s">
        <v>16</v>
      </c>
      <c r="R31" s="91" t="s">
        <v>643</v>
      </c>
      <c r="S31" s="228"/>
      <c r="T31" s="91" t="s">
        <v>106</v>
      </c>
      <c r="U31" s="91" t="s">
        <v>643</v>
      </c>
      <c r="V31" s="228"/>
      <c r="W31" s="91" t="s">
        <v>50</v>
      </c>
      <c r="X31" s="91" t="s">
        <v>642</v>
      </c>
      <c r="Y31" s="1809">
        <f t="shared" si="0"/>
        <v>0</v>
      </c>
      <c r="Z31" s="1809"/>
      <c r="AA31" s="1809"/>
      <c r="AB31" s="1809"/>
      <c r="AC31" s="474" t="s">
        <v>16</v>
      </c>
      <c r="AD31" s="2117">
        <f>IF(AND(【様式６】計画書Ⅱ!$P$11="あり",N31&lt;&gt;""),N31,0)</f>
        <v>0</v>
      </c>
      <c r="AE31" s="2118"/>
      <c r="AF31" s="2118"/>
      <c r="AG31" s="91" t="s">
        <v>739</v>
      </c>
      <c r="AH31" s="91" t="s">
        <v>738</v>
      </c>
      <c r="AI31" s="911">
        <f>IF(AND(【様式６】計画書Ⅱ!$P$11="あり",S31&lt;&gt;""),S31,0)</f>
        <v>0</v>
      </c>
      <c r="AJ31" s="91" t="s">
        <v>509</v>
      </c>
      <c r="AK31" s="91" t="s">
        <v>738</v>
      </c>
      <c r="AL31" s="911">
        <f>IF(AND(【様式６】計画書Ⅱ!$P$11="あり",V31&lt;&gt;""),V31,0)</f>
        <v>0</v>
      </c>
      <c r="AM31" s="91" t="s">
        <v>50</v>
      </c>
      <c r="AN31" s="91" t="s">
        <v>642</v>
      </c>
      <c r="AO31" s="1809">
        <f t="shared" si="1"/>
        <v>0</v>
      </c>
      <c r="AP31" s="1809"/>
      <c r="AQ31" s="1809"/>
      <c r="AR31" s="1809"/>
      <c r="AS31" s="92" t="s">
        <v>16</v>
      </c>
    </row>
    <row r="32" spans="1:45" ht="26.1" customHeight="1">
      <c r="A32" s="460">
        <v>21</v>
      </c>
      <c r="B32" s="2100"/>
      <c r="C32" s="2101"/>
      <c r="D32" s="2101"/>
      <c r="E32" s="2101"/>
      <c r="F32" s="2101"/>
      <c r="G32" s="2104"/>
      <c r="H32" s="2105"/>
      <c r="I32" s="2105"/>
      <c r="J32" s="2104"/>
      <c r="K32" s="2105"/>
      <c r="L32" s="2105"/>
      <c r="M32" s="2106"/>
      <c r="N32" s="2107"/>
      <c r="O32" s="2108"/>
      <c r="P32" s="2108"/>
      <c r="Q32" s="91" t="s">
        <v>16</v>
      </c>
      <c r="R32" s="91" t="s">
        <v>643</v>
      </c>
      <c r="S32" s="228"/>
      <c r="T32" s="91" t="s">
        <v>106</v>
      </c>
      <c r="U32" s="91" t="s">
        <v>643</v>
      </c>
      <c r="V32" s="228"/>
      <c r="W32" s="91" t="s">
        <v>50</v>
      </c>
      <c r="X32" s="91" t="s">
        <v>642</v>
      </c>
      <c r="Y32" s="1809">
        <f t="shared" si="0"/>
        <v>0</v>
      </c>
      <c r="Z32" s="1809"/>
      <c r="AA32" s="1809"/>
      <c r="AB32" s="1809"/>
      <c r="AC32" s="474" t="s">
        <v>16</v>
      </c>
      <c r="AD32" s="2117">
        <f>IF(AND(【様式６】計画書Ⅱ!$P$11="あり",N32&lt;&gt;""),N32,0)</f>
        <v>0</v>
      </c>
      <c r="AE32" s="2118"/>
      <c r="AF32" s="2118"/>
      <c r="AG32" s="91" t="s">
        <v>739</v>
      </c>
      <c r="AH32" s="91" t="s">
        <v>738</v>
      </c>
      <c r="AI32" s="911">
        <f>IF(AND(【様式６】計画書Ⅱ!$P$11="あり",S32&lt;&gt;""),S32,0)</f>
        <v>0</v>
      </c>
      <c r="AJ32" s="91" t="s">
        <v>509</v>
      </c>
      <c r="AK32" s="91" t="s">
        <v>738</v>
      </c>
      <c r="AL32" s="911">
        <f>IF(AND(【様式６】計画書Ⅱ!$P$11="あり",V32&lt;&gt;""),V32,0)</f>
        <v>0</v>
      </c>
      <c r="AM32" s="91" t="s">
        <v>50</v>
      </c>
      <c r="AN32" s="91" t="s">
        <v>642</v>
      </c>
      <c r="AO32" s="1809">
        <f t="shared" si="1"/>
        <v>0</v>
      </c>
      <c r="AP32" s="1809"/>
      <c r="AQ32" s="1809"/>
      <c r="AR32" s="1809"/>
      <c r="AS32" s="92" t="s">
        <v>16</v>
      </c>
    </row>
    <row r="33" spans="1:45" ht="26.1" customHeight="1">
      <c r="A33" s="460">
        <v>22</v>
      </c>
      <c r="B33" s="2100"/>
      <c r="C33" s="2101"/>
      <c r="D33" s="2101"/>
      <c r="E33" s="2101"/>
      <c r="F33" s="2101"/>
      <c r="G33" s="2104"/>
      <c r="H33" s="2105"/>
      <c r="I33" s="2105"/>
      <c r="J33" s="2104"/>
      <c r="K33" s="2105"/>
      <c r="L33" s="2105"/>
      <c r="M33" s="2106"/>
      <c r="N33" s="2107"/>
      <c r="O33" s="2108"/>
      <c r="P33" s="2108"/>
      <c r="Q33" s="91" t="s">
        <v>16</v>
      </c>
      <c r="R33" s="91" t="s">
        <v>643</v>
      </c>
      <c r="S33" s="228"/>
      <c r="T33" s="91" t="s">
        <v>106</v>
      </c>
      <c r="U33" s="91" t="s">
        <v>643</v>
      </c>
      <c r="V33" s="228"/>
      <c r="W33" s="91" t="s">
        <v>50</v>
      </c>
      <c r="X33" s="91" t="s">
        <v>642</v>
      </c>
      <c r="Y33" s="1809">
        <f t="shared" ref="Y33:Y41" si="2">N33*S33*V33</f>
        <v>0</v>
      </c>
      <c r="Z33" s="1809"/>
      <c r="AA33" s="1809"/>
      <c r="AB33" s="1809"/>
      <c r="AC33" s="474" t="s">
        <v>16</v>
      </c>
      <c r="AD33" s="2117">
        <f>IF(AND(【様式６】計画書Ⅱ!$P$11="あり",N33&lt;&gt;""),N33,0)</f>
        <v>0</v>
      </c>
      <c r="AE33" s="2118"/>
      <c r="AF33" s="2118"/>
      <c r="AG33" s="91" t="s">
        <v>739</v>
      </c>
      <c r="AH33" s="91" t="s">
        <v>738</v>
      </c>
      <c r="AI33" s="911">
        <f>IF(AND(【様式６】計画書Ⅱ!$P$11="あり",S33&lt;&gt;""),S33,0)</f>
        <v>0</v>
      </c>
      <c r="AJ33" s="91" t="s">
        <v>509</v>
      </c>
      <c r="AK33" s="91" t="s">
        <v>738</v>
      </c>
      <c r="AL33" s="911">
        <f>IF(AND(【様式６】計画書Ⅱ!$P$11="あり",V33&lt;&gt;""),V33,0)</f>
        <v>0</v>
      </c>
      <c r="AM33" s="91" t="s">
        <v>50</v>
      </c>
      <c r="AN33" s="91" t="s">
        <v>642</v>
      </c>
      <c r="AO33" s="1809">
        <f t="shared" ref="AO33:AO41" si="3">AD33*AI33*AL33</f>
        <v>0</v>
      </c>
      <c r="AP33" s="1809"/>
      <c r="AQ33" s="1809"/>
      <c r="AR33" s="1809"/>
      <c r="AS33" s="92" t="s">
        <v>16</v>
      </c>
    </row>
    <row r="34" spans="1:45" ht="26.1" customHeight="1">
      <c r="A34" s="460">
        <v>23</v>
      </c>
      <c r="B34" s="2100"/>
      <c r="C34" s="2101"/>
      <c r="D34" s="2101"/>
      <c r="E34" s="2101"/>
      <c r="F34" s="2101"/>
      <c r="G34" s="2104"/>
      <c r="H34" s="2105"/>
      <c r="I34" s="2105"/>
      <c r="J34" s="2104"/>
      <c r="K34" s="2105"/>
      <c r="L34" s="2105"/>
      <c r="M34" s="2106"/>
      <c r="N34" s="2107"/>
      <c r="O34" s="2108"/>
      <c r="P34" s="2108"/>
      <c r="Q34" s="91" t="s">
        <v>16</v>
      </c>
      <c r="R34" s="91" t="s">
        <v>643</v>
      </c>
      <c r="S34" s="228"/>
      <c r="T34" s="91" t="s">
        <v>106</v>
      </c>
      <c r="U34" s="91" t="s">
        <v>643</v>
      </c>
      <c r="V34" s="228"/>
      <c r="W34" s="91" t="s">
        <v>50</v>
      </c>
      <c r="X34" s="91" t="s">
        <v>642</v>
      </c>
      <c r="Y34" s="1809">
        <f t="shared" si="2"/>
        <v>0</v>
      </c>
      <c r="Z34" s="1809"/>
      <c r="AA34" s="1809"/>
      <c r="AB34" s="1809"/>
      <c r="AC34" s="474" t="s">
        <v>16</v>
      </c>
      <c r="AD34" s="2117">
        <f>IF(AND(【様式６】計画書Ⅱ!$P$11="あり",N34&lt;&gt;""),N34,0)</f>
        <v>0</v>
      </c>
      <c r="AE34" s="2118"/>
      <c r="AF34" s="2118"/>
      <c r="AG34" s="91" t="s">
        <v>739</v>
      </c>
      <c r="AH34" s="91" t="s">
        <v>738</v>
      </c>
      <c r="AI34" s="911">
        <f>IF(AND(【様式６】計画書Ⅱ!$P$11="あり",S34&lt;&gt;""),S34,0)</f>
        <v>0</v>
      </c>
      <c r="AJ34" s="91" t="s">
        <v>509</v>
      </c>
      <c r="AK34" s="91" t="s">
        <v>738</v>
      </c>
      <c r="AL34" s="911">
        <f>IF(AND(【様式６】計画書Ⅱ!$P$11="あり",V34&lt;&gt;""),V34,0)</f>
        <v>0</v>
      </c>
      <c r="AM34" s="91" t="s">
        <v>50</v>
      </c>
      <c r="AN34" s="91" t="s">
        <v>642</v>
      </c>
      <c r="AO34" s="1809">
        <f t="shared" si="3"/>
        <v>0</v>
      </c>
      <c r="AP34" s="1809"/>
      <c r="AQ34" s="1809"/>
      <c r="AR34" s="1809"/>
      <c r="AS34" s="92" t="s">
        <v>16</v>
      </c>
    </row>
    <row r="35" spans="1:45" ht="26.1" customHeight="1">
      <c r="A35" s="460">
        <v>24</v>
      </c>
      <c r="B35" s="2100"/>
      <c r="C35" s="2101"/>
      <c r="D35" s="2101"/>
      <c r="E35" s="2101"/>
      <c r="F35" s="2101"/>
      <c r="G35" s="2104"/>
      <c r="H35" s="2105"/>
      <c r="I35" s="2105"/>
      <c r="J35" s="2104"/>
      <c r="K35" s="2105"/>
      <c r="L35" s="2105"/>
      <c r="M35" s="2106"/>
      <c r="N35" s="2107"/>
      <c r="O35" s="2108"/>
      <c r="P35" s="2108"/>
      <c r="Q35" s="91" t="s">
        <v>16</v>
      </c>
      <c r="R35" s="91" t="s">
        <v>643</v>
      </c>
      <c r="S35" s="228"/>
      <c r="T35" s="91" t="s">
        <v>106</v>
      </c>
      <c r="U35" s="91" t="s">
        <v>643</v>
      </c>
      <c r="V35" s="228"/>
      <c r="W35" s="91" t="s">
        <v>50</v>
      </c>
      <c r="X35" s="91" t="s">
        <v>642</v>
      </c>
      <c r="Y35" s="1809">
        <f t="shared" si="2"/>
        <v>0</v>
      </c>
      <c r="Z35" s="1809"/>
      <c r="AA35" s="1809"/>
      <c r="AB35" s="1809"/>
      <c r="AC35" s="474" t="s">
        <v>16</v>
      </c>
      <c r="AD35" s="2117">
        <f>IF(AND(【様式６】計画書Ⅱ!$P$11="あり",N35&lt;&gt;""),N35,0)</f>
        <v>0</v>
      </c>
      <c r="AE35" s="2118"/>
      <c r="AF35" s="2118"/>
      <c r="AG35" s="91" t="s">
        <v>739</v>
      </c>
      <c r="AH35" s="91" t="s">
        <v>738</v>
      </c>
      <c r="AI35" s="911">
        <f>IF(AND(【様式６】計画書Ⅱ!$P$11="あり",S35&lt;&gt;""),S35,0)</f>
        <v>0</v>
      </c>
      <c r="AJ35" s="91" t="s">
        <v>509</v>
      </c>
      <c r="AK35" s="91" t="s">
        <v>738</v>
      </c>
      <c r="AL35" s="911">
        <f>IF(AND(【様式６】計画書Ⅱ!$P$11="あり",V35&lt;&gt;""),V35,0)</f>
        <v>0</v>
      </c>
      <c r="AM35" s="91" t="s">
        <v>50</v>
      </c>
      <c r="AN35" s="91" t="s">
        <v>642</v>
      </c>
      <c r="AO35" s="1809">
        <f t="shared" si="3"/>
        <v>0</v>
      </c>
      <c r="AP35" s="1809"/>
      <c r="AQ35" s="1809"/>
      <c r="AR35" s="1809"/>
      <c r="AS35" s="92" t="s">
        <v>16</v>
      </c>
    </row>
    <row r="36" spans="1:45" ht="26.1" customHeight="1">
      <c r="A36" s="460">
        <v>25</v>
      </c>
      <c r="B36" s="2100"/>
      <c r="C36" s="2101"/>
      <c r="D36" s="2101"/>
      <c r="E36" s="2101"/>
      <c r="F36" s="2101"/>
      <c r="G36" s="2104"/>
      <c r="H36" s="2105"/>
      <c r="I36" s="2105"/>
      <c r="J36" s="2104"/>
      <c r="K36" s="2105"/>
      <c r="L36" s="2105"/>
      <c r="M36" s="2106"/>
      <c r="N36" s="2107"/>
      <c r="O36" s="2108"/>
      <c r="P36" s="2108"/>
      <c r="Q36" s="91" t="s">
        <v>16</v>
      </c>
      <c r="R36" s="91" t="s">
        <v>643</v>
      </c>
      <c r="S36" s="228"/>
      <c r="T36" s="91" t="s">
        <v>106</v>
      </c>
      <c r="U36" s="91" t="s">
        <v>643</v>
      </c>
      <c r="V36" s="228"/>
      <c r="W36" s="91" t="s">
        <v>50</v>
      </c>
      <c r="X36" s="91" t="s">
        <v>642</v>
      </c>
      <c r="Y36" s="1809">
        <f t="shared" ref="Y36:Y40" si="4">N36*S36*V36</f>
        <v>0</v>
      </c>
      <c r="Z36" s="1809"/>
      <c r="AA36" s="1809"/>
      <c r="AB36" s="1809"/>
      <c r="AC36" s="474" t="s">
        <v>16</v>
      </c>
      <c r="AD36" s="2117">
        <f>IF(AND(【様式６】計画書Ⅱ!$P$11="あり",N36&lt;&gt;""),N36,0)</f>
        <v>0</v>
      </c>
      <c r="AE36" s="2118"/>
      <c r="AF36" s="2118"/>
      <c r="AG36" s="91" t="s">
        <v>739</v>
      </c>
      <c r="AH36" s="91" t="s">
        <v>738</v>
      </c>
      <c r="AI36" s="911">
        <f>IF(AND(【様式６】計画書Ⅱ!$P$11="あり",S36&lt;&gt;""),S36,0)</f>
        <v>0</v>
      </c>
      <c r="AJ36" s="91" t="s">
        <v>509</v>
      </c>
      <c r="AK36" s="91" t="s">
        <v>738</v>
      </c>
      <c r="AL36" s="911">
        <f>IF(AND(【様式６】計画書Ⅱ!$P$11="あり",V36&lt;&gt;""),V36,0)</f>
        <v>0</v>
      </c>
      <c r="AM36" s="91" t="s">
        <v>50</v>
      </c>
      <c r="AN36" s="91" t="s">
        <v>642</v>
      </c>
      <c r="AO36" s="1809">
        <f t="shared" ref="AO36:AO40" si="5">AD36*AI36*AL36</f>
        <v>0</v>
      </c>
      <c r="AP36" s="1809"/>
      <c r="AQ36" s="1809"/>
      <c r="AR36" s="1809"/>
      <c r="AS36" s="92" t="s">
        <v>16</v>
      </c>
    </row>
    <row r="37" spans="1:45" ht="26.1" customHeight="1">
      <c r="A37" s="460">
        <v>26</v>
      </c>
      <c r="B37" s="2100"/>
      <c r="C37" s="2101"/>
      <c r="D37" s="2101"/>
      <c r="E37" s="2101"/>
      <c r="F37" s="2101"/>
      <c r="G37" s="2104"/>
      <c r="H37" s="2105"/>
      <c r="I37" s="2105"/>
      <c r="J37" s="2104"/>
      <c r="K37" s="2105"/>
      <c r="L37" s="2105"/>
      <c r="M37" s="2106"/>
      <c r="N37" s="2107"/>
      <c r="O37" s="2108"/>
      <c r="P37" s="2108"/>
      <c r="Q37" s="91" t="s">
        <v>16</v>
      </c>
      <c r="R37" s="91" t="s">
        <v>643</v>
      </c>
      <c r="S37" s="228"/>
      <c r="T37" s="91" t="s">
        <v>106</v>
      </c>
      <c r="U37" s="91" t="s">
        <v>643</v>
      </c>
      <c r="V37" s="228"/>
      <c r="W37" s="91" t="s">
        <v>50</v>
      </c>
      <c r="X37" s="91" t="s">
        <v>642</v>
      </c>
      <c r="Y37" s="1809">
        <f t="shared" si="4"/>
        <v>0</v>
      </c>
      <c r="Z37" s="1809"/>
      <c r="AA37" s="1809"/>
      <c r="AB37" s="1809"/>
      <c r="AC37" s="474" t="s">
        <v>16</v>
      </c>
      <c r="AD37" s="2117">
        <f>IF(AND(【様式６】計画書Ⅱ!$P$11="あり",N37&lt;&gt;""),N37,0)</f>
        <v>0</v>
      </c>
      <c r="AE37" s="2118"/>
      <c r="AF37" s="2118"/>
      <c r="AG37" s="91" t="s">
        <v>739</v>
      </c>
      <c r="AH37" s="91" t="s">
        <v>738</v>
      </c>
      <c r="AI37" s="911">
        <f>IF(AND(【様式６】計画書Ⅱ!$P$11="あり",S37&lt;&gt;""),S37,0)</f>
        <v>0</v>
      </c>
      <c r="AJ37" s="91" t="s">
        <v>509</v>
      </c>
      <c r="AK37" s="91" t="s">
        <v>738</v>
      </c>
      <c r="AL37" s="911">
        <f>IF(AND(【様式６】計画書Ⅱ!$P$11="あり",V37&lt;&gt;""),V37,0)</f>
        <v>0</v>
      </c>
      <c r="AM37" s="91" t="s">
        <v>50</v>
      </c>
      <c r="AN37" s="91" t="s">
        <v>642</v>
      </c>
      <c r="AO37" s="1809">
        <f t="shared" si="5"/>
        <v>0</v>
      </c>
      <c r="AP37" s="1809"/>
      <c r="AQ37" s="1809"/>
      <c r="AR37" s="1809"/>
      <c r="AS37" s="92" t="s">
        <v>16</v>
      </c>
    </row>
    <row r="38" spans="1:45" ht="26.1" customHeight="1">
      <c r="A38" s="460">
        <v>27</v>
      </c>
      <c r="B38" s="2100"/>
      <c r="C38" s="2101"/>
      <c r="D38" s="2101"/>
      <c r="E38" s="2101"/>
      <c r="F38" s="2101"/>
      <c r="G38" s="2104"/>
      <c r="H38" s="2105"/>
      <c r="I38" s="2105"/>
      <c r="J38" s="2104"/>
      <c r="K38" s="2105"/>
      <c r="L38" s="2105"/>
      <c r="M38" s="2106"/>
      <c r="N38" s="2107"/>
      <c r="O38" s="2108"/>
      <c r="P38" s="2108"/>
      <c r="Q38" s="91" t="s">
        <v>16</v>
      </c>
      <c r="R38" s="91" t="s">
        <v>643</v>
      </c>
      <c r="S38" s="228"/>
      <c r="T38" s="91" t="s">
        <v>106</v>
      </c>
      <c r="U38" s="91" t="s">
        <v>643</v>
      </c>
      <c r="V38" s="228"/>
      <c r="W38" s="91" t="s">
        <v>50</v>
      </c>
      <c r="X38" s="91" t="s">
        <v>642</v>
      </c>
      <c r="Y38" s="1809">
        <f t="shared" si="4"/>
        <v>0</v>
      </c>
      <c r="Z38" s="1809"/>
      <c r="AA38" s="1809"/>
      <c r="AB38" s="1809"/>
      <c r="AC38" s="474" t="s">
        <v>16</v>
      </c>
      <c r="AD38" s="2117">
        <f>IF(AND(【様式６】計画書Ⅱ!$P$11="あり",N38&lt;&gt;""),N38,0)</f>
        <v>0</v>
      </c>
      <c r="AE38" s="2118"/>
      <c r="AF38" s="2118"/>
      <c r="AG38" s="91" t="s">
        <v>739</v>
      </c>
      <c r="AH38" s="91" t="s">
        <v>738</v>
      </c>
      <c r="AI38" s="911">
        <f>IF(AND(【様式６】計画書Ⅱ!$P$11="あり",S38&lt;&gt;""),S38,0)</f>
        <v>0</v>
      </c>
      <c r="AJ38" s="91" t="s">
        <v>509</v>
      </c>
      <c r="AK38" s="91" t="s">
        <v>738</v>
      </c>
      <c r="AL38" s="911">
        <f>IF(AND(【様式６】計画書Ⅱ!$P$11="あり",V38&lt;&gt;""),V38,0)</f>
        <v>0</v>
      </c>
      <c r="AM38" s="91" t="s">
        <v>50</v>
      </c>
      <c r="AN38" s="91" t="s">
        <v>642</v>
      </c>
      <c r="AO38" s="1809">
        <f t="shared" si="5"/>
        <v>0</v>
      </c>
      <c r="AP38" s="1809"/>
      <c r="AQ38" s="1809"/>
      <c r="AR38" s="1809"/>
      <c r="AS38" s="92" t="s">
        <v>16</v>
      </c>
    </row>
    <row r="39" spans="1:45" ht="26.1" customHeight="1">
      <c r="A39" s="460">
        <v>28</v>
      </c>
      <c r="B39" s="2100"/>
      <c r="C39" s="2101"/>
      <c r="D39" s="2101"/>
      <c r="E39" s="2101"/>
      <c r="F39" s="2101"/>
      <c r="G39" s="2104"/>
      <c r="H39" s="2105"/>
      <c r="I39" s="2105"/>
      <c r="J39" s="2104"/>
      <c r="K39" s="2105"/>
      <c r="L39" s="2105"/>
      <c r="M39" s="2106"/>
      <c r="N39" s="2107"/>
      <c r="O39" s="2108"/>
      <c r="P39" s="2108"/>
      <c r="Q39" s="91" t="s">
        <v>16</v>
      </c>
      <c r="R39" s="91" t="s">
        <v>643</v>
      </c>
      <c r="S39" s="228"/>
      <c r="T39" s="91" t="s">
        <v>106</v>
      </c>
      <c r="U39" s="91" t="s">
        <v>643</v>
      </c>
      <c r="V39" s="228"/>
      <c r="W39" s="91" t="s">
        <v>50</v>
      </c>
      <c r="X39" s="91" t="s">
        <v>642</v>
      </c>
      <c r="Y39" s="1809">
        <f t="shared" si="4"/>
        <v>0</v>
      </c>
      <c r="Z39" s="1809"/>
      <c r="AA39" s="1809"/>
      <c r="AB39" s="1809"/>
      <c r="AC39" s="474" t="s">
        <v>16</v>
      </c>
      <c r="AD39" s="2117">
        <f>IF(AND(【様式６】計画書Ⅱ!$P$11="あり",N39&lt;&gt;""),N39,0)</f>
        <v>0</v>
      </c>
      <c r="AE39" s="2118"/>
      <c r="AF39" s="2118"/>
      <c r="AG39" s="91" t="s">
        <v>739</v>
      </c>
      <c r="AH39" s="91" t="s">
        <v>738</v>
      </c>
      <c r="AI39" s="911">
        <f>IF(AND(【様式６】計画書Ⅱ!$P$11="あり",S39&lt;&gt;""),S39,0)</f>
        <v>0</v>
      </c>
      <c r="AJ39" s="91" t="s">
        <v>509</v>
      </c>
      <c r="AK39" s="91" t="s">
        <v>738</v>
      </c>
      <c r="AL39" s="911">
        <f>IF(AND(【様式６】計画書Ⅱ!$P$11="あり",V39&lt;&gt;""),V39,0)</f>
        <v>0</v>
      </c>
      <c r="AM39" s="91" t="s">
        <v>50</v>
      </c>
      <c r="AN39" s="91" t="s">
        <v>642</v>
      </c>
      <c r="AO39" s="1809">
        <f t="shared" si="5"/>
        <v>0</v>
      </c>
      <c r="AP39" s="1809"/>
      <c r="AQ39" s="1809"/>
      <c r="AR39" s="1809"/>
      <c r="AS39" s="92" t="s">
        <v>16</v>
      </c>
    </row>
    <row r="40" spans="1:45" ht="26.1" customHeight="1">
      <c r="A40" s="460">
        <v>29</v>
      </c>
      <c r="B40" s="2100"/>
      <c r="C40" s="2101"/>
      <c r="D40" s="2101"/>
      <c r="E40" s="2101"/>
      <c r="F40" s="2101"/>
      <c r="G40" s="2104"/>
      <c r="H40" s="2105"/>
      <c r="I40" s="2105"/>
      <c r="J40" s="2104"/>
      <c r="K40" s="2105"/>
      <c r="L40" s="2105"/>
      <c r="M40" s="2106"/>
      <c r="N40" s="2107"/>
      <c r="O40" s="2108"/>
      <c r="P40" s="2108"/>
      <c r="Q40" s="91" t="s">
        <v>16</v>
      </c>
      <c r="R40" s="91" t="s">
        <v>643</v>
      </c>
      <c r="S40" s="228"/>
      <c r="T40" s="91" t="s">
        <v>106</v>
      </c>
      <c r="U40" s="91" t="s">
        <v>643</v>
      </c>
      <c r="V40" s="228"/>
      <c r="W40" s="91" t="s">
        <v>50</v>
      </c>
      <c r="X40" s="91" t="s">
        <v>642</v>
      </c>
      <c r="Y40" s="1809">
        <f t="shared" si="4"/>
        <v>0</v>
      </c>
      <c r="Z40" s="1809"/>
      <c r="AA40" s="1809"/>
      <c r="AB40" s="1809"/>
      <c r="AC40" s="474" t="s">
        <v>16</v>
      </c>
      <c r="AD40" s="2117">
        <f>IF(AND(【様式６】計画書Ⅱ!$P$11="あり",N40&lt;&gt;""),N40,0)</f>
        <v>0</v>
      </c>
      <c r="AE40" s="2118"/>
      <c r="AF40" s="2118"/>
      <c r="AG40" s="91" t="s">
        <v>739</v>
      </c>
      <c r="AH40" s="91" t="s">
        <v>738</v>
      </c>
      <c r="AI40" s="911">
        <f>IF(AND(【様式６】計画書Ⅱ!$P$11="あり",S40&lt;&gt;""),S40,0)</f>
        <v>0</v>
      </c>
      <c r="AJ40" s="91" t="s">
        <v>509</v>
      </c>
      <c r="AK40" s="91" t="s">
        <v>738</v>
      </c>
      <c r="AL40" s="911">
        <f>IF(AND(【様式６】計画書Ⅱ!$P$11="あり",V40&lt;&gt;""),V40,0)</f>
        <v>0</v>
      </c>
      <c r="AM40" s="91" t="s">
        <v>50</v>
      </c>
      <c r="AN40" s="91" t="s">
        <v>642</v>
      </c>
      <c r="AO40" s="1809">
        <f t="shared" si="5"/>
        <v>0</v>
      </c>
      <c r="AP40" s="1809"/>
      <c r="AQ40" s="1809"/>
      <c r="AR40" s="1809"/>
      <c r="AS40" s="92" t="s">
        <v>16</v>
      </c>
    </row>
    <row r="41" spans="1:45" ht="26.1" customHeight="1">
      <c r="A41" s="460">
        <v>30</v>
      </c>
      <c r="B41" s="2100"/>
      <c r="C41" s="2101"/>
      <c r="D41" s="2101"/>
      <c r="E41" s="2101"/>
      <c r="F41" s="2101"/>
      <c r="G41" s="2104"/>
      <c r="H41" s="2105"/>
      <c r="I41" s="2105"/>
      <c r="J41" s="2104"/>
      <c r="K41" s="2105"/>
      <c r="L41" s="2105"/>
      <c r="M41" s="2106"/>
      <c r="N41" s="2107"/>
      <c r="O41" s="2108"/>
      <c r="P41" s="2108"/>
      <c r="Q41" s="91" t="s">
        <v>16</v>
      </c>
      <c r="R41" s="91" t="s">
        <v>643</v>
      </c>
      <c r="S41" s="228"/>
      <c r="T41" s="91" t="s">
        <v>106</v>
      </c>
      <c r="U41" s="91" t="s">
        <v>643</v>
      </c>
      <c r="V41" s="228"/>
      <c r="W41" s="91" t="s">
        <v>50</v>
      </c>
      <c r="X41" s="91" t="s">
        <v>642</v>
      </c>
      <c r="Y41" s="1809">
        <f t="shared" si="2"/>
        <v>0</v>
      </c>
      <c r="Z41" s="1809"/>
      <c r="AA41" s="1809"/>
      <c r="AB41" s="1809"/>
      <c r="AC41" s="474" t="s">
        <v>16</v>
      </c>
      <c r="AD41" s="2117">
        <f>IF(AND(【様式６】計画書Ⅱ!$P$11="あり",N41&lt;&gt;""),N41,0)</f>
        <v>0</v>
      </c>
      <c r="AE41" s="2118"/>
      <c r="AF41" s="2118"/>
      <c r="AG41" s="91" t="s">
        <v>739</v>
      </c>
      <c r="AH41" s="91" t="s">
        <v>738</v>
      </c>
      <c r="AI41" s="911">
        <f>IF(AND(【様式６】計画書Ⅱ!$P$11="あり",S41&lt;&gt;""),S41,0)</f>
        <v>0</v>
      </c>
      <c r="AJ41" s="91" t="s">
        <v>509</v>
      </c>
      <c r="AK41" s="91" t="s">
        <v>738</v>
      </c>
      <c r="AL41" s="911">
        <f>IF(AND(【様式６】計画書Ⅱ!$P$11="あり",V41&lt;&gt;""),V41,0)</f>
        <v>0</v>
      </c>
      <c r="AM41" s="91" t="s">
        <v>50</v>
      </c>
      <c r="AN41" s="91" t="s">
        <v>642</v>
      </c>
      <c r="AO41" s="1809">
        <f t="shared" si="3"/>
        <v>0</v>
      </c>
      <c r="AP41" s="1809"/>
      <c r="AQ41" s="1809"/>
      <c r="AR41" s="1809"/>
      <c r="AS41" s="92" t="s">
        <v>16</v>
      </c>
    </row>
    <row r="42" spans="1:45" ht="26.1" customHeight="1">
      <c r="A42" s="460">
        <v>31</v>
      </c>
      <c r="B42" s="2100"/>
      <c r="C42" s="2101"/>
      <c r="D42" s="2101"/>
      <c r="E42" s="2101"/>
      <c r="F42" s="2101"/>
      <c r="G42" s="2104"/>
      <c r="H42" s="2105"/>
      <c r="I42" s="2105"/>
      <c r="J42" s="2104"/>
      <c r="K42" s="2105"/>
      <c r="L42" s="2105"/>
      <c r="M42" s="2106"/>
      <c r="N42" s="2107"/>
      <c r="O42" s="2108"/>
      <c r="P42" s="2108"/>
      <c r="Q42" s="91" t="s">
        <v>16</v>
      </c>
      <c r="R42" s="91" t="s">
        <v>643</v>
      </c>
      <c r="S42" s="228"/>
      <c r="T42" s="91" t="s">
        <v>106</v>
      </c>
      <c r="U42" s="91" t="s">
        <v>643</v>
      </c>
      <c r="V42" s="228"/>
      <c r="W42" s="91" t="s">
        <v>50</v>
      </c>
      <c r="X42" s="91" t="s">
        <v>642</v>
      </c>
      <c r="Y42" s="1809">
        <f t="shared" ref="Y42" si="6">N42*S42*V42</f>
        <v>0</v>
      </c>
      <c r="Z42" s="1809"/>
      <c r="AA42" s="1809"/>
      <c r="AB42" s="1809"/>
      <c r="AC42" s="474" t="s">
        <v>16</v>
      </c>
      <c r="AD42" s="2117">
        <f>IF(AND(【様式６】計画書Ⅱ!$P$11="あり",N42&lt;&gt;""),N42,0)</f>
        <v>0</v>
      </c>
      <c r="AE42" s="2118"/>
      <c r="AF42" s="2118"/>
      <c r="AG42" s="91" t="s">
        <v>739</v>
      </c>
      <c r="AH42" s="91" t="s">
        <v>738</v>
      </c>
      <c r="AI42" s="911">
        <f>IF(AND(【様式６】計画書Ⅱ!$P$11="あり",S42&lt;&gt;""),S42,0)</f>
        <v>0</v>
      </c>
      <c r="AJ42" s="91" t="s">
        <v>509</v>
      </c>
      <c r="AK42" s="91" t="s">
        <v>738</v>
      </c>
      <c r="AL42" s="911">
        <f>IF(AND(【様式６】計画書Ⅱ!$P$11="あり",V42&lt;&gt;""),V42,0)</f>
        <v>0</v>
      </c>
      <c r="AM42" s="91" t="s">
        <v>50</v>
      </c>
      <c r="AN42" s="91" t="s">
        <v>642</v>
      </c>
      <c r="AO42" s="1809">
        <f t="shared" ref="AO42" si="7">AD42*AI42*AL42</f>
        <v>0</v>
      </c>
      <c r="AP42" s="1809"/>
      <c r="AQ42" s="1809"/>
      <c r="AR42" s="1809"/>
      <c r="AS42" s="92" t="s">
        <v>16</v>
      </c>
    </row>
    <row r="43" spans="1:45" ht="26.1" customHeight="1" thickBot="1">
      <c r="A43" s="460">
        <v>32</v>
      </c>
      <c r="B43" s="2100"/>
      <c r="C43" s="2101"/>
      <c r="D43" s="2101"/>
      <c r="E43" s="2101"/>
      <c r="F43" s="2101"/>
      <c r="G43" s="2104"/>
      <c r="H43" s="2105"/>
      <c r="I43" s="2105"/>
      <c r="J43" s="2104"/>
      <c r="K43" s="2105"/>
      <c r="L43" s="2105"/>
      <c r="M43" s="2106"/>
      <c r="N43" s="2107"/>
      <c r="O43" s="2108"/>
      <c r="P43" s="2108"/>
      <c r="Q43" s="91" t="s">
        <v>16</v>
      </c>
      <c r="R43" s="91" t="s">
        <v>647</v>
      </c>
      <c r="S43" s="228"/>
      <c r="T43" s="91" t="s">
        <v>106</v>
      </c>
      <c r="U43" s="91" t="s">
        <v>643</v>
      </c>
      <c r="V43" s="228"/>
      <c r="W43" s="91" t="s">
        <v>50</v>
      </c>
      <c r="X43" s="91" t="s">
        <v>645</v>
      </c>
      <c r="Y43" s="1816">
        <f t="shared" si="0"/>
        <v>0</v>
      </c>
      <c r="Z43" s="1816"/>
      <c r="AA43" s="1816"/>
      <c r="AB43" s="1816"/>
      <c r="AC43" s="474" t="s">
        <v>16</v>
      </c>
      <c r="AD43" s="2117">
        <f>IF(AND(【様式６】計画書Ⅱ!$P$11="あり",N43&lt;&gt;""),N43,0)</f>
        <v>0</v>
      </c>
      <c r="AE43" s="2118"/>
      <c r="AF43" s="2118"/>
      <c r="AG43" s="91" t="s">
        <v>739</v>
      </c>
      <c r="AH43" s="91" t="s">
        <v>738</v>
      </c>
      <c r="AI43" s="911">
        <f>IF(AND(【様式６】計画書Ⅱ!$P$11="あり",S43&lt;&gt;""),S43,0)</f>
        <v>0</v>
      </c>
      <c r="AJ43" s="91" t="s">
        <v>509</v>
      </c>
      <c r="AK43" s="91" t="s">
        <v>738</v>
      </c>
      <c r="AL43" s="911">
        <f>IF(AND(【様式６】計画書Ⅱ!$P$11="あり",V43&lt;&gt;""),V43,0)</f>
        <v>0</v>
      </c>
      <c r="AM43" s="91" t="s">
        <v>50</v>
      </c>
      <c r="AN43" s="91" t="s">
        <v>729</v>
      </c>
      <c r="AO43" s="1816">
        <f t="shared" si="1"/>
        <v>0</v>
      </c>
      <c r="AP43" s="1816"/>
      <c r="AQ43" s="1816"/>
      <c r="AR43" s="1816"/>
      <c r="AS43" s="92" t="s">
        <v>16</v>
      </c>
    </row>
    <row r="44" spans="1:45" s="897" customFormat="1" ht="26.1" customHeight="1">
      <c r="A44" s="2109" t="s">
        <v>423</v>
      </c>
      <c r="B44" s="2110"/>
      <c r="C44" s="2110"/>
      <c r="D44" s="2110"/>
      <c r="E44" s="2110"/>
      <c r="F44" s="2110"/>
      <c r="G44" s="2110"/>
      <c r="H44" s="2110"/>
      <c r="I44" s="2110"/>
      <c r="J44" s="2110"/>
      <c r="K44" s="2110"/>
      <c r="L44" s="2110"/>
      <c r="M44" s="2110"/>
      <c r="N44" s="2111">
        <f>SUM(Y12:AB43)</f>
        <v>0</v>
      </c>
      <c r="O44" s="2112"/>
      <c r="P44" s="2112"/>
      <c r="Q44" s="2112"/>
      <c r="R44" s="2112"/>
      <c r="S44" s="2112"/>
      <c r="T44" s="2112"/>
      <c r="U44" s="2112"/>
      <c r="V44" s="2112"/>
      <c r="W44" s="2112"/>
      <c r="X44" s="2112"/>
      <c r="Y44" s="2112"/>
      <c r="Z44" s="2112"/>
      <c r="AA44" s="2112"/>
      <c r="AB44" s="2112"/>
      <c r="AC44" s="493" t="s">
        <v>16</v>
      </c>
      <c r="AD44" s="2112">
        <f>SUM(AO12:AR43)</f>
        <v>0</v>
      </c>
      <c r="AE44" s="2112"/>
      <c r="AF44" s="2112"/>
      <c r="AG44" s="2112"/>
      <c r="AH44" s="2112"/>
      <c r="AI44" s="2112"/>
      <c r="AJ44" s="2112"/>
      <c r="AK44" s="2112"/>
      <c r="AL44" s="2112"/>
      <c r="AM44" s="2112"/>
      <c r="AN44" s="2112"/>
      <c r="AO44" s="2112"/>
      <c r="AP44" s="2112"/>
      <c r="AQ44" s="2112"/>
      <c r="AR44" s="2112"/>
      <c r="AS44" s="151" t="s">
        <v>16</v>
      </c>
    </row>
    <row r="45" spans="1:45" s="897" customFormat="1" ht="26.1" customHeight="1">
      <c r="A45" s="2084" t="s">
        <v>466</v>
      </c>
      <c r="B45" s="2085"/>
      <c r="C45" s="2085"/>
      <c r="D45" s="2085"/>
      <c r="E45" s="2085"/>
      <c r="F45" s="2085"/>
      <c r="G45" s="2085"/>
      <c r="H45" s="2085"/>
      <c r="I45" s="2085"/>
      <c r="J45" s="2085"/>
      <c r="K45" s="2085"/>
      <c r="L45" s="2085"/>
      <c r="M45" s="2086"/>
      <c r="N45" s="2082">
        <f>IFERROR(ROUNDDOWN('【様式4別添１】賃金改善明細書（職員別）'!O3/'【様式4別添１】賃金改善明細書（職員別）'!M3*N44,0),0)</f>
        <v>0</v>
      </c>
      <c r="O45" s="2083"/>
      <c r="P45" s="2083"/>
      <c r="Q45" s="2083"/>
      <c r="R45" s="2083"/>
      <c r="S45" s="2083"/>
      <c r="T45" s="2083"/>
      <c r="U45" s="2083"/>
      <c r="V45" s="2083"/>
      <c r="W45" s="2083"/>
      <c r="X45" s="2083"/>
      <c r="Y45" s="2083"/>
      <c r="Z45" s="2083"/>
      <c r="AA45" s="2083"/>
      <c r="AB45" s="2083"/>
      <c r="AC45" s="476" t="s">
        <v>16</v>
      </c>
      <c r="AD45" s="237"/>
      <c r="AE45" s="237"/>
      <c r="AF45" s="237"/>
      <c r="AG45" s="237"/>
      <c r="AH45" s="237"/>
      <c r="AI45" s="237"/>
      <c r="AJ45" s="237"/>
      <c r="AK45" s="237"/>
      <c r="AL45" s="237"/>
      <c r="AM45" s="237"/>
      <c r="AN45" s="237"/>
      <c r="AO45" s="237"/>
      <c r="AP45" s="237"/>
      <c r="AQ45" s="237"/>
      <c r="AR45" s="237"/>
      <c r="AS45" s="238"/>
    </row>
    <row r="46" spans="1:45" s="897" customFormat="1" ht="26.1" customHeight="1" thickBot="1">
      <c r="A46" s="2072" t="s">
        <v>728</v>
      </c>
      <c r="B46" s="1872"/>
      <c r="C46" s="1872"/>
      <c r="D46" s="1872"/>
      <c r="E46" s="1872"/>
      <c r="F46" s="1872"/>
      <c r="G46" s="1872"/>
      <c r="H46" s="1872"/>
      <c r="I46" s="1872"/>
      <c r="J46" s="1872"/>
      <c r="K46" s="1872"/>
      <c r="L46" s="1872"/>
      <c r="M46" s="2068"/>
      <c r="N46" s="2073">
        <f>N44+N45</f>
        <v>0</v>
      </c>
      <c r="O46" s="2074"/>
      <c r="P46" s="2074"/>
      <c r="Q46" s="2074"/>
      <c r="R46" s="2074"/>
      <c r="S46" s="2074"/>
      <c r="T46" s="2074"/>
      <c r="U46" s="2074"/>
      <c r="V46" s="2074"/>
      <c r="W46" s="2074"/>
      <c r="X46" s="2074"/>
      <c r="Y46" s="2074"/>
      <c r="Z46" s="2074"/>
      <c r="AA46" s="2074"/>
      <c r="AB46" s="2074"/>
      <c r="AC46" s="477" t="s">
        <v>16</v>
      </c>
      <c r="AD46" s="239"/>
      <c r="AE46" s="239"/>
      <c r="AF46" s="239"/>
      <c r="AG46" s="239"/>
      <c r="AH46" s="239"/>
      <c r="AI46" s="239"/>
      <c r="AJ46" s="239"/>
      <c r="AK46" s="239"/>
      <c r="AL46" s="239"/>
      <c r="AM46" s="239"/>
      <c r="AN46" s="239"/>
      <c r="AO46" s="239"/>
      <c r="AP46" s="239"/>
      <c r="AQ46" s="239"/>
      <c r="AR46" s="239"/>
      <c r="AS46" s="240"/>
    </row>
    <row r="47" spans="1:45" s="897" customFormat="1" ht="15" customHeight="1" thickBot="1">
      <c r="A47" s="281"/>
      <c r="B47" s="281"/>
      <c r="C47" s="281"/>
      <c r="D47" s="281"/>
      <c r="E47" s="281"/>
      <c r="F47" s="281"/>
      <c r="G47" s="281"/>
      <c r="H47" s="281"/>
      <c r="I47" s="281"/>
      <c r="J47" s="281"/>
      <c r="K47" s="281"/>
      <c r="L47" s="281"/>
      <c r="M47" s="281"/>
      <c r="N47" s="237"/>
      <c r="O47" s="237"/>
      <c r="P47" s="237"/>
      <c r="Q47" s="237"/>
      <c r="R47" s="237"/>
      <c r="S47" s="237"/>
      <c r="T47" s="237"/>
      <c r="U47" s="237"/>
      <c r="V47" s="237"/>
      <c r="W47" s="237"/>
      <c r="X47" s="237"/>
      <c r="Y47" s="237"/>
      <c r="Z47" s="237"/>
      <c r="AA47" s="237"/>
      <c r="AB47" s="237"/>
      <c r="AC47" s="916"/>
      <c r="AD47" s="237"/>
      <c r="AE47" s="237"/>
      <c r="AF47" s="237"/>
      <c r="AG47" s="237"/>
      <c r="AH47" s="237"/>
      <c r="AI47" s="237"/>
      <c r="AJ47" s="237"/>
      <c r="AK47" s="237"/>
      <c r="AL47" s="237"/>
      <c r="AM47" s="237"/>
      <c r="AN47" s="237"/>
      <c r="AO47" s="237"/>
      <c r="AP47" s="237"/>
      <c r="AQ47" s="237"/>
      <c r="AR47" s="237"/>
      <c r="AS47" s="916"/>
    </row>
    <row r="48" spans="1:45" s="897" customFormat="1" ht="26.1" customHeight="1">
      <c r="A48" s="2059" t="s">
        <v>743</v>
      </c>
      <c r="B48" s="2060"/>
      <c r="C48" s="2060"/>
      <c r="D48" s="2060"/>
      <c r="E48" s="2060"/>
      <c r="F48" s="2060"/>
      <c r="G48" s="2060"/>
      <c r="H48" s="2060"/>
      <c r="I48" s="2060"/>
      <c r="J48" s="2060"/>
      <c r="K48" s="2060"/>
      <c r="L48" s="2060"/>
      <c r="M48" s="2061"/>
      <c r="N48" s="2062">
        <f>N49+N50</f>
        <v>48860</v>
      </c>
      <c r="O48" s="2063"/>
      <c r="P48" s="2063"/>
      <c r="Q48" s="152" t="s">
        <v>16</v>
      </c>
      <c r="R48" s="152" t="s">
        <v>139</v>
      </c>
      <c r="S48" s="918">
        <v>12</v>
      </c>
      <c r="T48" s="152" t="s">
        <v>106</v>
      </c>
      <c r="U48" s="152" t="s">
        <v>139</v>
      </c>
      <c r="V48" s="918">
        <f>【様式６】計画書Ⅱ!R12</f>
        <v>0</v>
      </c>
      <c r="W48" s="152" t="s">
        <v>50</v>
      </c>
      <c r="X48" s="152" t="s">
        <v>138</v>
      </c>
      <c r="Y48" s="2064">
        <f>Y49+Y50</f>
        <v>0</v>
      </c>
      <c r="Z48" s="2064"/>
      <c r="AA48" s="2064"/>
      <c r="AB48" s="2064"/>
      <c r="AC48" s="151" t="s">
        <v>16</v>
      </c>
      <c r="AD48" s="237"/>
      <c r="AE48" s="237"/>
      <c r="AF48" s="237"/>
      <c r="AG48" s="237"/>
      <c r="AH48" s="237"/>
      <c r="AI48" s="237"/>
      <c r="AJ48" s="237"/>
      <c r="AK48" s="237"/>
      <c r="AL48" s="237"/>
      <c r="AM48" s="237"/>
      <c r="AN48" s="237"/>
      <c r="AO48" s="237"/>
      <c r="AP48" s="237"/>
      <c r="AQ48" s="237"/>
      <c r="AR48" s="237"/>
      <c r="AS48" s="916"/>
    </row>
    <row r="49" spans="1:45" s="897" customFormat="1" ht="26.1" customHeight="1">
      <c r="A49" s="919"/>
      <c r="B49" s="1858" t="s">
        <v>744</v>
      </c>
      <c r="C49" s="1859"/>
      <c r="D49" s="1859"/>
      <c r="E49" s="1859"/>
      <c r="F49" s="1859"/>
      <c r="G49" s="1859"/>
      <c r="H49" s="1859"/>
      <c r="I49" s="1859"/>
      <c r="J49" s="1859"/>
      <c r="K49" s="1859"/>
      <c r="L49" s="1859"/>
      <c r="M49" s="1860"/>
      <c r="N49" s="2065">
        <v>40000</v>
      </c>
      <c r="O49" s="2066"/>
      <c r="P49" s="2066"/>
      <c r="Q49" s="91" t="s">
        <v>16</v>
      </c>
      <c r="R49" s="91" t="s">
        <v>139</v>
      </c>
      <c r="S49" s="917">
        <v>12</v>
      </c>
      <c r="T49" s="91" t="s">
        <v>106</v>
      </c>
      <c r="U49" s="91" t="s">
        <v>139</v>
      </c>
      <c r="V49" s="917">
        <f>【様式６】計画書Ⅱ!R12</f>
        <v>0</v>
      </c>
      <c r="W49" s="91" t="s">
        <v>50</v>
      </c>
      <c r="X49" s="91" t="s">
        <v>138</v>
      </c>
      <c r="Y49" s="2067">
        <f t="shared" ref="Y49" si="8">N49*S49*V49</f>
        <v>0</v>
      </c>
      <c r="Z49" s="2067"/>
      <c r="AA49" s="2067"/>
      <c r="AB49" s="2067"/>
      <c r="AC49" s="920" t="s">
        <v>16</v>
      </c>
      <c r="AD49" s="237"/>
      <c r="AE49" s="237"/>
      <c r="AF49" s="237"/>
      <c r="AG49" s="237"/>
      <c r="AH49" s="237"/>
      <c r="AI49" s="237"/>
      <c r="AJ49" s="237"/>
      <c r="AK49" s="237"/>
      <c r="AL49" s="237"/>
      <c r="AM49" s="237"/>
      <c r="AN49" s="237"/>
      <c r="AO49" s="237"/>
      <c r="AP49" s="237"/>
      <c r="AQ49" s="237"/>
      <c r="AR49" s="237"/>
      <c r="AS49" s="916"/>
    </row>
    <row r="50" spans="1:45" s="897" customFormat="1" ht="26.1" customHeight="1" thickBot="1">
      <c r="A50" s="921"/>
      <c r="B50" s="1871" t="s">
        <v>746</v>
      </c>
      <c r="C50" s="1872"/>
      <c r="D50" s="1872"/>
      <c r="E50" s="1872"/>
      <c r="F50" s="1872"/>
      <c r="G50" s="1872"/>
      <c r="H50" s="1872"/>
      <c r="I50" s="1872"/>
      <c r="J50" s="1872"/>
      <c r="K50" s="1872"/>
      <c r="L50" s="1872"/>
      <c r="M50" s="2068"/>
      <c r="N50" s="2069">
        <v>8860</v>
      </c>
      <c r="O50" s="2070"/>
      <c r="P50" s="2070"/>
      <c r="Q50" s="922" t="s">
        <v>16</v>
      </c>
      <c r="R50" s="922" t="s">
        <v>139</v>
      </c>
      <c r="S50" s="923">
        <v>12</v>
      </c>
      <c r="T50" s="922" t="s">
        <v>106</v>
      </c>
      <c r="U50" s="922" t="s">
        <v>139</v>
      </c>
      <c r="V50" s="923">
        <f>【様式６】計画書Ⅱ!R12</f>
        <v>0</v>
      </c>
      <c r="W50" s="922" t="s">
        <v>50</v>
      </c>
      <c r="X50" s="922" t="s">
        <v>138</v>
      </c>
      <c r="Y50" s="2071">
        <f>ROUNDDOWN(N50*S50*V50,-3)</f>
        <v>0</v>
      </c>
      <c r="Z50" s="2071"/>
      <c r="AA50" s="2071"/>
      <c r="AB50" s="2071"/>
      <c r="AC50" s="240" t="s">
        <v>16</v>
      </c>
      <c r="AD50" s="237"/>
      <c r="AE50" s="237"/>
      <c r="AF50" s="237"/>
      <c r="AG50" s="237"/>
      <c r="AH50" s="237"/>
      <c r="AI50" s="237"/>
      <c r="AJ50" s="237"/>
      <c r="AK50" s="237"/>
      <c r="AL50" s="237"/>
      <c r="AM50" s="237"/>
      <c r="AN50" s="237"/>
      <c r="AO50" s="237"/>
      <c r="AP50" s="237"/>
      <c r="AQ50" s="237"/>
      <c r="AR50" s="237"/>
      <c r="AS50" s="916"/>
    </row>
    <row r="51" spans="1:45" ht="30" customHeight="1">
      <c r="A51" s="94" t="s">
        <v>416</v>
      </c>
      <c r="B51" s="898"/>
      <c r="C51" s="898"/>
      <c r="D51" s="898"/>
      <c r="E51" s="898"/>
      <c r="F51" s="898"/>
    </row>
    <row r="52" spans="1:45" s="899" customFormat="1" ht="34.5" customHeight="1" thickBot="1">
      <c r="A52" s="2121" t="s">
        <v>297</v>
      </c>
      <c r="B52" s="2121"/>
      <c r="C52" s="2122"/>
      <c r="D52" s="2122"/>
      <c r="E52" s="2122"/>
      <c r="F52" s="2122"/>
      <c r="G52" s="2122"/>
      <c r="H52" s="2122"/>
      <c r="I52" s="2122"/>
      <c r="J52" s="2122"/>
      <c r="K52" s="2122"/>
      <c r="L52" s="2122"/>
      <c r="M52" s="2122"/>
      <c r="N52" s="2122"/>
      <c r="O52" s="2122"/>
      <c r="P52" s="2122"/>
      <c r="Q52" s="2122"/>
      <c r="R52" s="2122"/>
      <c r="S52" s="2122"/>
      <c r="T52" s="2122"/>
      <c r="U52" s="2122"/>
      <c r="V52" s="2122"/>
      <c r="W52" s="2122"/>
      <c r="X52" s="2122"/>
      <c r="Y52" s="2122"/>
      <c r="Z52" s="2122"/>
      <c r="AA52" s="2122"/>
      <c r="AB52" s="2122"/>
      <c r="AC52" s="2122"/>
      <c r="AD52" s="2123"/>
      <c r="AE52" s="2123"/>
      <c r="AF52" s="2123"/>
      <c r="AG52" s="2123"/>
      <c r="AH52" s="2123"/>
      <c r="AI52" s="2123"/>
      <c r="AJ52" s="2123"/>
      <c r="AK52" s="2123"/>
      <c r="AL52" s="2123"/>
      <c r="AM52" s="2123"/>
      <c r="AN52" s="2123"/>
      <c r="AO52" s="2123"/>
      <c r="AP52" s="2123"/>
      <c r="AQ52" s="2123"/>
      <c r="AR52" s="2123"/>
      <c r="AS52" s="2123"/>
    </row>
    <row r="53" spans="1:45" s="896" customFormat="1" ht="20.100000000000001" customHeight="1">
      <c r="A53" s="2075" t="s">
        <v>21</v>
      </c>
      <c r="B53" s="1470" t="s">
        <v>86</v>
      </c>
      <c r="C53" s="1465"/>
      <c r="D53" s="1465"/>
      <c r="E53" s="1465"/>
      <c r="F53" s="1466"/>
      <c r="G53" s="1470" t="s">
        <v>3</v>
      </c>
      <c r="H53" s="1465"/>
      <c r="I53" s="1466"/>
      <c r="J53" s="1472" t="s">
        <v>104</v>
      </c>
      <c r="K53" s="1450"/>
      <c r="L53" s="1450"/>
      <c r="M53" s="1451"/>
      <c r="N53" s="1470" t="s">
        <v>274</v>
      </c>
      <c r="O53" s="1465"/>
      <c r="P53" s="1465"/>
      <c r="Q53" s="1465"/>
      <c r="R53" s="1465"/>
      <c r="S53" s="1465"/>
      <c r="T53" s="1465"/>
      <c r="U53" s="1465"/>
      <c r="V53" s="1465"/>
      <c r="W53" s="1465"/>
      <c r="X53" s="1465"/>
      <c r="Y53" s="1465"/>
      <c r="Z53" s="1465"/>
      <c r="AA53" s="1465"/>
      <c r="AB53" s="1465"/>
      <c r="AC53" s="1465"/>
      <c r="AD53" s="1465"/>
      <c r="AE53" s="1465"/>
      <c r="AF53" s="1465"/>
      <c r="AG53" s="1465"/>
      <c r="AH53" s="1465"/>
      <c r="AI53" s="1465"/>
      <c r="AJ53" s="1465"/>
      <c r="AK53" s="1465"/>
      <c r="AL53" s="1465"/>
      <c r="AM53" s="1465"/>
      <c r="AN53" s="1465"/>
      <c r="AO53" s="1465"/>
      <c r="AP53" s="1465"/>
      <c r="AQ53" s="1465"/>
      <c r="AR53" s="1465"/>
      <c r="AS53" s="1476"/>
    </row>
    <row r="54" spans="1:45" s="896" customFormat="1" ht="32.25" customHeight="1" thickBot="1">
      <c r="A54" s="2076"/>
      <c r="B54" s="2077"/>
      <c r="C54" s="2078"/>
      <c r="D54" s="2078"/>
      <c r="E54" s="2078"/>
      <c r="F54" s="1745"/>
      <c r="G54" s="2077"/>
      <c r="H54" s="2078"/>
      <c r="I54" s="1745"/>
      <c r="J54" s="2079"/>
      <c r="K54" s="2080"/>
      <c r="L54" s="2080"/>
      <c r="M54" s="2081"/>
      <c r="N54" s="867"/>
      <c r="O54" s="868"/>
      <c r="P54" s="868"/>
      <c r="Q54" s="868"/>
      <c r="R54" s="868"/>
      <c r="S54" s="868"/>
      <c r="T54" s="868"/>
      <c r="U54" s="868"/>
      <c r="V54" s="868"/>
      <c r="W54" s="868"/>
      <c r="X54" s="868"/>
      <c r="Y54" s="868"/>
      <c r="Z54" s="868"/>
      <c r="AA54" s="868"/>
      <c r="AB54" s="868"/>
      <c r="AC54" s="868"/>
      <c r="AD54" s="1785" t="s">
        <v>467</v>
      </c>
      <c r="AE54" s="2124"/>
      <c r="AF54" s="2124"/>
      <c r="AG54" s="2124"/>
      <c r="AH54" s="2124"/>
      <c r="AI54" s="2124"/>
      <c r="AJ54" s="2124"/>
      <c r="AK54" s="2124"/>
      <c r="AL54" s="2124"/>
      <c r="AM54" s="2124"/>
      <c r="AN54" s="2124"/>
      <c r="AO54" s="2124"/>
      <c r="AP54" s="2124"/>
      <c r="AQ54" s="2124"/>
      <c r="AR54" s="2124"/>
      <c r="AS54" s="2125"/>
    </row>
    <row r="55" spans="1:45" s="898" customFormat="1" ht="26.1" customHeight="1">
      <c r="A55" s="459" t="s">
        <v>111</v>
      </c>
      <c r="B55" s="1820" t="s">
        <v>727</v>
      </c>
      <c r="C55" s="2087"/>
      <c r="D55" s="2087"/>
      <c r="E55" s="2087"/>
      <c r="F55" s="2087"/>
      <c r="G55" s="2088" t="s">
        <v>83</v>
      </c>
      <c r="H55" s="2089"/>
      <c r="I55" s="2089"/>
      <c r="J55" s="2088" t="s">
        <v>85</v>
      </c>
      <c r="K55" s="2089"/>
      <c r="L55" s="2089"/>
      <c r="M55" s="2090"/>
      <c r="N55" s="2091">
        <v>5000</v>
      </c>
      <c r="O55" s="2092"/>
      <c r="P55" s="2092"/>
      <c r="Q55" s="91" t="s">
        <v>16</v>
      </c>
      <c r="R55" s="91" t="s">
        <v>644</v>
      </c>
      <c r="S55" s="230">
        <v>12</v>
      </c>
      <c r="T55" s="91" t="s">
        <v>106</v>
      </c>
      <c r="U55" s="91" t="s">
        <v>644</v>
      </c>
      <c r="V55" s="230">
        <v>2</v>
      </c>
      <c r="W55" s="91" t="s">
        <v>50</v>
      </c>
      <c r="X55" s="91" t="s">
        <v>645</v>
      </c>
      <c r="Y55" s="2093">
        <f>N55*S55*V55</f>
        <v>120000</v>
      </c>
      <c r="Z55" s="2093"/>
      <c r="AA55" s="2093"/>
      <c r="AB55" s="2093"/>
      <c r="AC55" s="474" t="s">
        <v>16</v>
      </c>
      <c r="AD55" s="2126">
        <v>2000</v>
      </c>
      <c r="AE55" s="2127"/>
      <c r="AF55" s="2127"/>
      <c r="AG55" s="152" t="s">
        <v>16</v>
      </c>
      <c r="AH55" s="152" t="s">
        <v>644</v>
      </c>
      <c r="AI55" s="231">
        <v>12</v>
      </c>
      <c r="AJ55" s="152" t="s">
        <v>106</v>
      </c>
      <c r="AK55" s="152" t="s">
        <v>650</v>
      </c>
      <c r="AL55" s="231">
        <v>2</v>
      </c>
      <c r="AM55" s="152" t="s">
        <v>50</v>
      </c>
      <c r="AN55" s="152" t="s">
        <v>648</v>
      </c>
      <c r="AO55" s="2128">
        <f t="shared" ref="AO55:AO90" si="9">AD55*AI55*AL55</f>
        <v>48000</v>
      </c>
      <c r="AP55" s="2128"/>
      <c r="AQ55" s="2128"/>
      <c r="AR55" s="2128"/>
      <c r="AS55" s="135" t="s">
        <v>16</v>
      </c>
    </row>
    <row r="56" spans="1:45" s="898" customFormat="1" ht="26.1" customHeight="1">
      <c r="A56" s="459" t="s">
        <v>110</v>
      </c>
      <c r="B56" s="1820" t="s">
        <v>726</v>
      </c>
      <c r="C56" s="1821"/>
      <c r="D56" s="1821"/>
      <c r="E56" s="1821"/>
      <c r="F56" s="1822"/>
      <c r="G56" s="2097" t="s">
        <v>482</v>
      </c>
      <c r="H56" s="2098"/>
      <c r="I56" s="2099"/>
      <c r="J56" s="2088" t="s">
        <v>85</v>
      </c>
      <c r="K56" s="2089"/>
      <c r="L56" s="2089"/>
      <c r="M56" s="2090"/>
      <c r="N56" s="2113">
        <v>5000</v>
      </c>
      <c r="O56" s="2114"/>
      <c r="P56" s="2114"/>
      <c r="Q56" s="481" t="s">
        <v>16</v>
      </c>
      <c r="R56" s="91" t="s">
        <v>651</v>
      </c>
      <c r="S56" s="230">
        <v>12</v>
      </c>
      <c r="T56" s="91" t="s">
        <v>106</v>
      </c>
      <c r="U56" s="91" t="s">
        <v>655</v>
      </c>
      <c r="V56" s="230">
        <v>1</v>
      </c>
      <c r="W56" s="91" t="s">
        <v>50</v>
      </c>
      <c r="X56" s="91" t="s">
        <v>642</v>
      </c>
      <c r="Y56" s="2092">
        <v>60000</v>
      </c>
      <c r="Z56" s="2092"/>
      <c r="AA56" s="2092"/>
      <c r="AB56" s="2092"/>
      <c r="AC56" s="474" t="s">
        <v>16</v>
      </c>
      <c r="AD56" s="2091">
        <v>2000</v>
      </c>
      <c r="AE56" s="2092"/>
      <c r="AF56" s="2092"/>
      <c r="AG56" s="91" t="s">
        <v>16</v>
      </c>
      <c r="AH56" s="91" t="s">
        <v>647</v>
      </c>
      <c r="AI56" s="230">
        <v>12</v>
      </c>
      <c r="AJ56" s="91" t="s">
        <v>106</v>
      </c>
      <c r="AK56" s="91" t="s">
        <v>651</v>
      </c>
      <c r="AL56" s="230">
        <v>1</v>
      </c>
      <c r="AM56" s="91" t="s">
        <v>50</v>
      </c>
      <c r="AN56" s="91" t="s">
        <v>645</v>
      </c>
      <c r="AO56" s="2119">
        <f t="shared" si="9"/>
        <v>24000</v>
      </c>
      <c r="AP56" s="2119"/>
      <c r="AQ56" s="2119"/>
      <c r="AR56" s="2119"/>
      <c r="AS56" s="92" t="s">
        <v>16</v>
      </c>
    </row>
    <row r="57" spans="1:45" s="898" customFormat="1" ht="26.1" customHeight="1">
      <c r="A57" s="459" t="s">
        <v>113</v>
      </c>
      <c r="B57" s="1820" t="s">
        <v>725</v>
      </c>
      <c r="C57" s="2087"/>
      <c r="D57" s="2087"/>
      <c r="E57" s="2087"/>
      <c r="F57" s="2087"/>
      <c r="G57" s="2088" t="s">
        <v>109</v>
      </c>
      <c r="H57" s="2089"/>
      <c r="I57" s="2089"/>
      <c r="J57" s="2088" t="s">
        <v>108</v>
      </c>
      <c r="K57" s="2089"/>
      <c r="L57" s="2089"/>
      <c r="M57" s="2090"/>
      <c r="N57" s="2091">
        <v>5000</v>
      </c>
      <c r="O57" s="2092"/>
      <c r="P57" s="2092"/>
      <c r="Q57" s="91" t="s">
        <v>16</v>
      </c>
      <c r="R57" s="91" t="s">
        <v>644</v>
      </c>
      <c r="S57" s="230">
        <v>12</v>
      </c>
      <c r="T57" s="91" t="s">
        <v>106</v>
      </c>
      <c r="U57" s="91" t="s">
        <v>643</v>
      </c>
      <c r="V57" s="230">
        <v>1</v>
      </c>
      <c r="W57" s="91" t="s">
        <v>50</v>
      </c>
      <c r="X57" s="91" t="s">
        <v>649</v>
      </c>
      <c r="Y57" s="2093">
        <f t="shared" ref="Y57:Y90" si="10">N57*S57*V57</f>
        <v>60000</v>
      </c>
      <c r="Z57" s="2093"/>
      <c r="AA57" s="2093"/>
      <c r="AB57" s="2093"/>
      <c r="AC57" s="474" t="s">
        <v>16</v>
      </c>
      <c r="AD57" s="2091">
        <v>2000</v>
      </c>
      <c r="AE57" s="2092"/>
      <c r="AF57" s="2092"/>
      <c r="AG57" s="91" t="s">
        <v>16</v>
      </c>
      <c r="AH57" s="91" t="s">
        <v>651</v>
      </c>
      <c r="AI57" s="230">
        <v>12</v>
      </c>
      <c r="AJ57" s="91" t="s">
        <v>106</v>
      </c>
      <c r="AK57" s="91" t="s">
        <v>643</v>
      </c>
      <c r="AL57" s="230">
        <v>1</v>
      </c>
      <c r="AM57" s="91" t="s">
        <v>50</v>
      </c>
      <c r="AN57" s="91" t="s">
        <v>645</v>
      </c>
      <c r="AO57" s="2119">
        <f t="shared" si="9"/>
        <v>24000</v>
      </c>
      <c r="AP57" s="2119"/>
      <c r="AQ57" s="2119"/>
      <c r="AR57" s="2119"/>
      <c r="AS57" s="92" t="s">
        <v>16</v>
      </c>
    </row>
    <row r="58" spans="1:45" s="898" customFormat="1" ht="26.1" customHeight="1">
      <c r="A58" s="459" t="s">
        <v>486</v>
      </c>
      <c r="B58" s="1820" t="s">
        <v>724</v>
      </c>
      <c r="C58" s="2087"/>
      <c r="D58" s="2087"/>
      <c r="E58" s="2087"/>
      <c r="F58" s="2087"/>
      <c r="G58" s="1471" t="s">
        <v>107</v>
      </c>
      <c r="H58" s="1468"/>
      <c r="I58" s="1468"/>
      <c r="J58" s="2088" t="s">
        <v>85</v>
      </c>
      <c r="K58" s="2089"/>
      <c r="L58" s="2089"/>
      <c r="M58" s="2090"/>
      <c r="N58" s="2091">
        <v>5000</v>
      </c>
      <c r="O58" s="2092"/>
      <c r="P58" s="2092"/>
      <c r="Q58" s="91" t="s">
        <v>16</v>
      </c>
      <c r="R58" s="91" t="s">
        <v>647</v>
      </c>
      <c r="S58" s="230">
        <v>12</v>
      </c>
      <c r="T58" s="91" t="s">
        <v>106</v>
      </c>
      <c r="U58" s="91" t="s">
        <v>643</v>
      </c>
      <c r="V58" s="230">
        <v>1</v>
      </c>
      <c r="W58" s="91" t="s">
        <v>50</v>
      </c>
      <c r="X58" s="91" t="s">
        <v>642</v>
      </c>
      <c r="Y58" s="2093">
        <f t="shared" si="10"/>
        <v>60000</v>
      </c>
      <c r="Z58" s="2093"/>
      <c r="AA58" s="2093"/>
      <c r="AB58" s="2093"/>
      <c r="AC58" s="474" t="s">
        <v>16</v>
      </c>
      <c r="AD58" s="2091">
        <v>1000</v>
      </c>
      <c r="AE58" s="2092"/>
      <c r="AF58" s="2092"/>
      <c r="AG58" s="91" t="s">
        <v>16</v>
      </c>
      <c r="AH58" s="91" t="s">
        <v>643</v>
      </c>
      <c r="AI58" s="230">
        <v>12</v>
      </c>
      <c r="AJ58" s="91" t="s">
        <v>106</v>
      </c>
      <c r="AK58" s="91" t="s">
        <v>643</v>
      </c>
      <c r="AL58" s="230">
        <v>1</v>
      </c>
      <c r="AM58" s="91" t="s">
        <v>50</v>
      </c>
      <c r="AN58" s="91" t="s">
        <v>648</v>
      </c>
      <c r="AO58" s="2119">
        <f t="shared" si="9"/>
        <v>12000</v>
      </c>
      <c r="AP58" s="2119"/>
      <c r="AQ58" s="2119"/>
      <c r="AR58" s="2119"/>
      <c r="AS58" s="92" t="s">
        <v>16</v>
      </c>
    </row>
    <row r="59" spans="1:45" s="898" customFormat="1" ht="26.1" customHeight="1">
      <c r="A59" s="459">
        <v>1</v>
      </c>
      <c r="B59" s="2100"/>
      <c r="C59" s="2101"/>
      <c r="D59" s="2101"/>
      <c r="E59" s="2101"/>
      <c r="F59" s="2101"/>
      <c r="G59" s="2115"/>
      <c r="H59" s="2116"/>
      <c r="I59" s="2116"/>
      <c r="J59" s="2104"/>
      <c r="K59" s="2105"/>
      <c r="L59" s="2105"/>
      <c r="M59" s="2106"/>
      <c r="N59" s="2107"/>
      <c r="O59" s="2108"/>
      <c r="P59" s="2108"/>
      <c r="Q59" s="91" t="s">
        <v>16</v>
      </c>
      <c r="R59" s="91" t="s">
        <v>647</v>
      </c>
      <c r="S59" s="228"/>
      <c r="T59" s="91" t="s">
        <v>106</v>
      </c>
      <c r="U59" s="91" t="s">
        <v>643</v>
      </c>
      <c r="V59" s="228"/>
      <c r="W59" s="91" t="s">
        <v>50</v>
      </c>
      <c r="X59" s="91" t="s">
        <v>649</v>
      </c>
      <c r="Y59" s="1809">
        <f t="shared" si="10"/>
        <v>0</v>
      </c>
      <c r="Z59" s="1809"/>
      <c r="AA59" s="1809"/>
      <c r="AB59" s="1809"/>
      <c r="AC59" s="474" t="s">
        <v>16</v>
      </c>
      <c r="AD59" s="2117">
        <f>IF(AND(【様式６】計画書Ⅱ!$P$11="あり",N59&lt;&gt;""),N59,0)</f>
        <v>0</v>
      </c>
      <c r="AE59" s="2118"/>
      <c r="AF59" s="2118"/>
      <c r="AG59" s="91" t="s">
        <v>16</v>
      </c>
      <c r="AH59" s="91" t="s">
        <v>647</v>
      </c>
      <c r="AI59" s="911">
        <f>IF(AND(【様式６】計画書Ⅱ!$P$11="あり",S59&lt;&gt;""),S59,0)</f>
        <v>0</v>
      </c>
      <c r="AJ59" s="91" t="s">
        <v>106</v>
      </c>
      <c r="AK59" s="91" t="s">
        <v>647</v>
      </c>
      <c r="AL59" s="911">
        <f>IF(AND(【様式６】計画書Ⅱ!$P$11="あり",V59&lt;&gt;""),V59,0)</f>
        <v>0</v>
      </c>
      <c r="AM59" s="91" t="s">
        <v>50</v>
      </c>
      <c r="AN59" s="91" t="s">
        <v>642</v>
      </c>
      <c r="AO59" s="2120">
        <f t="shared" si="9"/>
        <v>0</v>
      </c>
      <c r="AP59" s="2120"/>
      <c r="AQ59" s="2120"/>
      <c r="AR59" s="2120"/>
      <c r="AS59" s="92" t="s">
        <v>16</v>
      </c>
    </row>
    <row r="60" spans="1:45" s="898" customFormat="1" ht="26.1" customHeight="1">
      <c r="A60" s="459">
        <v>2</v>
      </c>
      <c r="B60" s="2100"/>
      <c r="C60" s="2101"/>
      <c r="D60" s="2101"/>
      <c r="E60" s="2101"/>
      <c r="F60" s="2101"/>
      <c r="G60" s="2115"/>
      <c r="H60" s="2116"/>
      <c r="I60" s="2116"/>
      <c r="J60" s="2104"/>
      <c r="K60" s="2105"/>
      <c r="L60" s="2105"/>
      <c r="M60" s="2106"/>
      <c r="N60" s="2107"/>
      <c r="O60" s="2108"/>
      <c r="P60" s="2108"/>
      <c r="Q60" s="91" t="s">
        <v>16</v>
      </c>
      <c r="R60" s="91" t="s">
        <v>643</v>
      </c>
      <c r="S60" s="228"/>
      <c r="T60" s="91" t="s">
        <v>106</v>
      </c>
      <c r="U60" s="91" t="s">
        <v>647</v>
      </c>
      <c r="V60" s="228"/>
      <c r="W60" s="91" t="s">
        <v>50</v>
      </c>
      <c r="X60" s="91" t="s">
        <v>648</v>
      </c>
      <c r="Y60" s="1809">
        <f t="shared" si="10"/>
        <v>0</v>
      </c>
      <c r="Z60" s="1809"/>
      <c r="AA60" s="1809"/>
      <c r="AB60" s="1809"/>
      <c r="AC60" s="474" t="s">
        <v>16</v>
      </c>
      <c r="AD60" s="2117">
        <f>IF(AND(【様式６】計画書Ⅱ!$P$11="あり",N60&lt;&gt;""),N60,0)</f>
        <v>0</v>
      </c>
      <c r="AE60" s="2118"/>
      <c r="AF60" s="2118"/>
      <c r="AG60" s="91" t="s">
        <v>739</v>
      </c>
      <c r="AH60" s="91" t="s">
        <v>738</v>
      </c>
      <c r="AI60" s="911">
        <f>IF(AND(【様式６】計画書Ⅱ!$P$11="あり",S60&lt;&gt;""),S60,0)</f>
        <v>0</v>
      </c>
      <c r="AJ60" s="91" t="s">
        <v>509</v>
      </c>
      <c r="AK60" s="91" t="s">
        <v>738</v>
      </c>
      <c r="AL60" s="911">
        <f>IF(AND(【様式６】計画書Ⅱ!$P$11="あり",V60&lt;&gt;""),V60,0)</f>
        <v>0</v>
      </c>
      <c r="AM60" s="91" t="s">
        <v>50</v>
      </c>
      <c r="AN60" s="91" t="s">
        <v>642</v>
      </c>
      <c r="AO60" s="2120">
        <f t="shared" si="9"/>
        <v>0</v>
      </c>
      <c r="AP60" s="2120"/>
      <c r="AQ60" s="2120"/>
      <c r="AR60" s="2120"/>
      <c r="AS60" s="92" t="s">
        <v>16</v>
      </c>
    </row>
    <row r="61" spans="1:45" s="898" customFormat="1" ht="26.1" customHeight="1">
      <c r="A61" s="459">
        <v>3</v>
      </c>
      <c r="B61" s="2100"/>
      <c r="C61" s="2101"/>
      <c r="D61" s="2101"/>
      <c r="E61" s="2101"/>
      <c r="F61" s="2101"/>
      <c r="G61" s="2115"/>
      <c r="H61" s="2116"/>
      <c r="I61" s="2116"/>
      <c r="J61" s="2104"/>
      <c r="K61" s="2105"/>
      <c r="L61" s="2105"/>
      <c r="M61" s="2106"/>
      <c r="N61" s="2107"/>
      <c r="O61" s="2108"/>
      <c r="P61" s="2108"/>
      <c r="Q61" s="91" t="s">
        <v>16</v>
      </c>
      <c r="R61" s="91" t="s">
        <v>643</v>
      </c>
      <c r="S61" s="228"/>
      <c r="T61" s="91" t="s">
        <v>106</v>
      </c>
      <c r="U61" s="91" t="s">
        <v>643</v>
      </c>
      <c r="V61" s="228"/>
      <c r="W61" s="91" t="s">
        <v>50</v>
      </c>
      <c r="X61" s="91" t="s">
        <v>648</v>
      </c>
      <c r="Y61" s="1809">
        <f t="shared" si="10"/>
        <v>0</v>
      </c>
      <c r="Z61" s="1809"/>
      <c r="AA61" s="1809"/>
      <c r="AB61" s="1809"/>
      <c r="AC61" s="474" t="s">
        <v>16</v>
      </c>
      <c r="AD61" s="2117">
        <f>IF(AND(【様式６】計画書Ⅱ!$P$11="あり",N61&lt;&gt;""),N61,0)</f>
        <v>0</v>
      </c>
      <c r="AE61" s="2118"/>
      <c r="AF61" s="2118"/>
      <c r="AG61" s="91" t="s">
        <v>739</v>
      </c>
      <c r="AH61" s="91" t="s">
        <v>738</v>
      </c>
      <c r="AI61" s="911">
        <f>IF(AND(【様式６】計画書Ⅱ!$P$11="あり",S61&lt;&gt;""),S61,0)</f>
        <v>0</v>
      </c>
      <c r="AJ61" s="91" t="s">
        <v>509</v>
      </c>
      <c r="AK61" s="91" t="s">
        <v>738</v>
      </c>
      <c r="AL61" s="911">
        <f>IF(AND(【様式６】計画書Ⅱ!$P$11="あり",V61&lt;&gt;""),V61,0)</f>
        <v>0</v>
      </c>
      <c r="AM61" s="91" t="s">
        <v>50</v>
      </c>
      <c r="AN61" s="91" t="s">
        <v>645</v>
      </c>
      <c r="AO61" s="2120">
        <f t="shared" si="9"/>
        <v>0</v>
      </c>
      <c r="AP61" s="2120"/>
      <c r="AQ61" s="2120"/>
      <c r="AR61" s="2120"/>
      <c r="AS61" s="92" t="s">
        <v>16</v>
      </c>
    </row>
    <row r="62" spans="1:45" s="898" customFormat="1" ht="26.1" customHeight="1">
      <c r="A62" s="459">
        <v>4</v>
      </c>
      <c r="B62" s="2100"/>
      <c r="C62" s="2101"/>
      <c r="D62" s="2101"/>
      <c r="E62" s="2101"/>
      <c r="F62" s="2101"/>
      <c r="G62" s="2115"/>
      <c r="H62" s="2116"/>
      <c r="I62" s="2116"/>
      <c r="J62" s="2104"/>
      <c r="K62" s="2105"/>
      <c r="L62" s="2105"/>
      <c r="M62" s="2106"/>
      <c r="N62" s="2107"/>
      <c r="O62" s="2108"/>
      <c r="P62" s="2108"/>
      <c r="Q62" s="91" t="s">
        <v>16</v>
      </c>
      <c r="R62" s="91" t="s">
        <v>643</v>
      </c>
      <c r="S62" s="228"/>
      <c r="T62" s="91" t="s">
        <v>106</v>
      </c>
      <c r="U62" s="91" t="s">
        <v>647</v>
      </c>
      <c r="V62" s="228"/>
      <c r="W62" s="91" t="s">
        <v>50</v>
      </c>
      <c r="X62" s="91" t="s">
        <v>642</v>
      </c>
      <c r="Y62" s="1809">
        <f t="shared" si="10"/>
        <v>0</v>
      </c>
      <c r="Z62" s="1809"/>
      <c r="AA62" s="1809"/>
      <c r="AB62" s="1809"/>
      <c r="AC62" s="474" t="s">
        <v>16</v>
      </c>
      <c r="AD62" s="2117">
        <f>IF(AND(【様式６】計画書Ⅱ!$P$11="あり",N62&lt;&gt;""),N62,0)</f>
        <v>0</v>
      </c>
      <c r="AE62" s="2118"/>
      <c r="AF62" s="2118"/>
      <c r="AG62" s="91" t="s">
        <v>739</v>
      </c>
      <c r="AH62" s="91" t="s">
        <v>738</v>
      </c>
      <c r="AI62" s="911">
        <f>IF(AND(【様式６】計画書Ⅱ!$P$11="あり",S62&lt;&gt;""),S62,0)</f>
        <v>0</v>
      </c>
      <c r="AJ62" s="91" t="s">
        <v>509</v>
      </c>
      <c r="AK62" s="91" t="s">
        <v>738</v>
      </c>
      <c r="AL62" s="911">
        <f>IF(AND(【様式６】計画書Ⅱ!$P$11="あり",V62&lt;&gt;""),V62,0)</f>
        <v>0</v>
      </c>
      <c r="AM62" s="91" t="s">
        <v>50</v>
      </c>
      <c r="AN62" s="91" t="s">
        <v>645</v>
      </c>
      <c r="AO62" s="2120">
        <f t="shared" si="9"/>
        <v>0</v>
      </c>
      <c r="AP62" s="2120"/>
      <c r="AQ62" s="2120"/>
      <c r="AR62" s="2120"/>
      <c r="AS62" s="92" t="s">
        <v>16</v>
      </c>
    </row>
    <row r="63" spans="1:45" s="898" customFormat="1" ht="26.1" customHeight="1">
      <c r="A63" s="459">
        <v>5</v>
      </c>
      <c r="B63" s="2100"/>
      <c r="C63" s="2101"/>
      <c r="D63" s="2101"/>
      <c r="E63" s="2101"/>
      <c r="F63" s="2101"/>
      <c r="G63" s="2115"/>
      <c r="H63" s="2116"/>
      <c r="I63" s="2116"/>
      <c r="J63" s="2104"/>
      <c r="K63" s="2105"/>
      <c r="L63" s="2105"/>
      <c r="M63" s="2106"/>
      <c r="N63" s="2107"/>
      <c r="O63" s="2108"/>
      <c r="P63" s="2108"/>
      <c r="Q63" s="91" t="s">
        <v>16</v>
      </c>
      <c r="R63" s="91" t="s">
        <v>643</v>
      </c>
      <c r="S63" s="228"/>
      <c r="T63" s="91" t="s">
        <v>106</v>
      </c>
      <c r="U63" s="91" t="s">
        <v>643</v>
      </c>
      <c r="V63" s="228"/>
      <c r="W63" s="91" t="s">
        <v>50</v>
      </c>
      <c r="X63" s="91" t="s">
        <v>642</v>
      </c>
      <c r="Y63" s="1809">
        <f t="shared" ref="Y63:Y67" si="11">N63*S63*V63</f>
        <v>0</v>
      </c>
      <c r="Z63" s="1809"/>
      <c r="AA63" s="1809"/>
      <c r="AB63" s="1809"/>
      <c r="AC63" s="474" t="s">
        <v>16</v>
      </c>
      <c r="AD63" s="2117">
        <f>IF(AND(【様式６】計画書Ⅱ!$P$11="あり",N63&lt;&gt;""),N63,0)</f>
        <v>0</v>
      </c>
      <c r="AE63" s="2118"/>
      <c r="AF63" s="2118"/>
      <c r="AG63" s="91" t="s">
        <v>739</v>
      </c>
      <c r="AH63" s="91" t="s">
        <v>738</v>
      </c>
      <c r="AI63" s="911">
        <f>IF(AND(【様式６】計画書Ⅱ!$P$11="あり",S63&lt;&gt;""),S63,0)</f>
        <v>0</v>
      </c>
      <c r="AJ63" s="91" t="s">
        <v>509</v>
      </c>
      <c r="AK63" s="91" t="s">
        <v>738</v>
      </c>
      <c r="AL63" s="911">
        <f>IF(AND(【様式６】計画書Ⅱ!$P$11="あり",V63&lt;&gt;""),V63,0)</f>
        <v>0</v>
      </c>
      <c r="AM63" s="91" t="s">
        <v>50</v>
      </c>
      <c r="AN63" s="91" t="s">
        <v>642</v>
      </c>
      <c r="AO63" s="2120">
        <f t="shared" ref="AO63:AO67" si="12">AD63*AI63*AL63</f>
        <v>0</v>
      </c>
      <c r="AP63" s="2120"/>
      <c r="AQ63" s="2120"/>
      <c r="AR63" s="2120"/>
      <c r="AS63" s="92" t="s">
        <v>16</v>
      </c>
    </row>
    <row r="64" spans="1:45" s="898" customFormat="1" ht="26.1" customHeight="1">
      <c r="A64" s="459">
        <v>6</v>
      </c>
      <c r="B64" s="2100"/>
      <c r="C64" s="2101"/>
      <c r="D64" s="2101"/>
      <c r="E64" s="2101"/>
      <c r="F64" s="2101"/>
      <c r="G64" s="2115"/>
      <c r="H64" s="2116"/>
      <c r="I64" s="2116"/>
      <c r="J64" s="2104"/>
      <c r="K64" s="2105"/>
      <c r="L64" s="2105"/>
      <c r="M64" s="2106"/>
      <c r="N64" s="2107"/>
      <c r="O64" s="2108"/>
      <c r="P64" s="2108"/>
      <c r="Q64" s="91" t="s">
        <v>16</v>
      </c>
      <c r="R64" s="91" t="s">
        <v>643</v>
      </c>
      <c r="S64" s="228"/>
      <c r="T64" s="91" t="s">
        <v>106</v>
      </c>
      <c r="U64" s="91" t="s">
        <v>643</v>
      </c>
      <c r="V64" s="228"/>
      <c r="W64" s="91" t="s">
        <v>50</v>
      </c>
      <c r="X64" s="91" t="s">
        <v>642</v>
      </c>
      <c r="Y64" s="1809">
        <f t="shared" si="11"/>
        <v>0</v>
      </c>
      <c r="Z64" s="1809"/>
      <c r="AA64" s="1809"/>
      <c r="AB64" s="1809"/>
      <c r="AC64" s="474" t="s">
        <v>16</v>
      </c>
      <c r="AD64" s="2117">
        <f>IF(AND(【様式６】計画書Ⅱ!$P$11="あり",N64&lt;&gt;""),N64,0)</f>
        <v>0</v>
      </c>
      <c r="AE64" s="2118"/>
      <c r="AF64" s="2118"/>
      <c r="AG64" s="91" t="s">
        <v>739</v>
      </c>
      <c r="AH64" s="91" t="s">
        <v>738</v>
      </c>
      <c r="AI64" s="911">
        <f>IF(AND(【様式６】計画書Ⅱ!$P$11="あり",S64&lt;&gt;""),S64,0)</f>
        <v>0</v>
      </c>
      <c r="AJ64" s="91" t="s">
        <v>509</v>
      </c>
      <c r="AK64" s="91" t="s">
        <v>738</v>
      </c>
      <c r="AL64" s="911">
        <f>IF(AND(【様式６】計画書Ⅱ!$P$11="あり",V64&lt;&gt;""),V64,0)</f>
        <v>0</v>
      </c>
      <c r="AM64" s="91" t="s">
        <v>50</v>
      </c>
      <c r="AN64" s="91" t="s">
        <v>642</v>
      </c>
      <c r="AO64" s="2120">
        <f t="shared" si="12"/>
        <v>0</v>
      </c>
      <c r="AP64" s="2120"/>
      <c r="AQ64" s="2120"/>
      <c r="AR64" s="2120"/>
      <c r="AS64" s="92" t="s">
        <v>16</v>
      </c>
    </row>
    <row r="65" spans="1:45" s="898" customFormat="1" ht="26.1" customHeight="1">
      <c r="A65" s="459">
        <v>7</v>
      </c>
      <c r="B65" s="2100"/>
      <c r="C65" s="2101"/>
      <c r="D65" s="2101"/>
      <c r="E65" s="2101"/>
      <c r="F65" s="2101"/>
      <c r="G65" s="2115"/>
      <c r="H65" s="2116"/>
      <c r="I65" s="2116"/>
      <c r="J65" s="2104"/>
      <c r="K65" s="2105"/>
      <c r="L65" s="2105"/>
      <c r="M65" s="2106"/>
      <c r="N65" s="2107"/>
      <c r="O65" s="2108"/>
      <c r="P65" s="2108"/>
      <c r="Q65" s="91" t="s">
        <v>16</v>
      </c>
      <c r="R65" s="91" t="s">
        <v>643</v>
      </c>
      <c r="S65" s="228"/>
      <c r="T65" s="91" t="s">
        <v>106</v>
      </c>
      <c r="U65" s="91" t="s">
        <v>643</v>
      </c>
      <c r="V65" s="228"/>
      <c r="W65" s="91" t="s">
        <v>50</v>
      </c>
      <c r="X65" s="91" t="s">
        <v>642</v>
      </c>
      <c r="Y65" s="1809">
        <f t="shared" si="11"/>
        <v>0</v>
      </c>
      <c r="Z65" s="1809"/>
      <c r="AA65" s="1809"/>
      <c r="AB65" s="1809"/>
      <c r="AC65" s="474" t="s">
        <v>16</v>
      </c>
      <c r="AD65" s="2117">
        <f>IF(AND(【様式６】計画書Ⅱ!$P$11="あり",N65&lt;&gt;""),N65,0)</f>
        <v>0</v>
      </c>
      <c r="AE65" s="2118"/>
      <c r="AF65" s="2118"/>
      <c r="AG65" s="91" t="s">
        <v>739</v>
      </c>
      <c r="AH65" s="91" t="s">
        <v>738</v>
      </c>
      <c r="AI65" s="911">
        <f>IF(AND(【様式６】計画書Ⅱ!$P$11="あり",S65&lt;&gt;""),S65,0)</f>
        <v>0</v>
      </c>
      <c r="AJ65" s="91" t="s">
        <v>509</v>
      </c>
      <c r="AK65" s="91" t="s">
        <v>738</v>
      </c>
      <c r="AL65" s="911">
        <f>IF(AND(【様式６】計画書Ⅱ!$P$11="あり",V65&lt;&gt;""),V65,0)</f>
        <v>0</v>
      </c>
      <c r="AM65" s="91" t="s">
        <v>50</v>
      </c>
      <c r="AN65" s="91" t="s">
        <v>642</v>
      </c>
      <c r="AO65" s="2120">
        <f t="shared" si="12"/>
        <v>0</v>
      </c>
      <c r="AP65" s="2120"/>
      <c r="AQ65" s="2120"/>
      <c r="AR65" s="2120"/>
      <c r="AS65" s="92" t="s">
        <v>16</v>
      </c>
    </row>
    <row r="66" spans="1:45" s="898" customFormat="1" ht="26.1" customHeight="1">
      <c r="A66" s="459">
        <v>8</v>
      </c>
      <c r="B66" s="2100"/>
      <c r="C66" s="2101"/>
      <c r="D66" s="2101"/>
      <c r="E66" s="2101"/>
      <c r="F66" s="2101"/>
      <c r="G66" s="2115"/>
      <c r="H66" s="2116"/>
      <c r="I66" s="2116"/>
      <c r="J66" s="2104"/>
      <c r="K66" s="2105"/>
      <c r="L66" s="2105"/>
      <c r="M66" s="2106"/>
      <c r="N66" s="2107"/>
      <c r="O66" s="2108"/>
      <c r="P66" s="2108"/>
      <c r="Q66" s="91" t="s">
        <v>16</v>
      </c>
      <c r="R66" s="91" t="s">
        <v>643</v>
      </c>
      <c r="S66" s="228"/>
      <c r="T66" s="91" t="s">
        <v>106</v>
      </c>
      <c r="U66" s="91" t="s">
        <v>643</v>
      </c>
      <c r="V66" s="228"/>
      <c r="W66" s="91" t="s">
        <v>50</v>
      </c>
      <c r="X66" s="91" t="s">
        <v>642</v>
      </c>
      <c r="Y66" s="1809">
        <f t="shared" si="11"/>
        <v>0</v>
      </c>
      <c r="Z66" s="1809"/>
      <c r="AA66" s="1809"/>
      <c r="AB66" s="1809"/>
      <c r="AC66" s="474" t="s">
        <v>16</v>
      </c>
      <c r="AD66" s="2117">
        <f>IF(AND(【様式６】計画書Ⅱ!$P$11="あり",N66&lt;&gt;""),N66,0)</f>
        <v>0</v>
      </c>
      <c r="AE66" s="2118"/>
      <c r="AF66" s="2118"/>
      <c r="AG66" s="91" t="s">
        <v>739</v>
      </c>
      <c r="AH66" s="91" t="s">
        <v>738</v>
      </c>
      <c r="AI66" s="911">
        <f>IF(AND(【様式６】計画書Ⅱ!$P$11="あり",S66&lt;&gt;""),S66,0)</f>
        <v>0</v>
      </c>
      <c r="AJ66" s="91" t="s">
        <v>509</v>
      </c>
      <c r="AK66" s="91" t="s">
        <v>738</v>
      </c>
      <c r="AL66" s="911">
        <f>IF(AND(【様式６】計画書Ⅱ!$P$11="あり",V66&lt;&gt;""),V66,0)</f>
        <v>0</v>
      </c>
      <c r="AM66" s="91" t="s">
        <v>50</v>
      </c>
      <c r="AN66" s="91" t="s">
        <v>642</v>
      </c>
      <c r="AO66" s="2120">
        <f t="shared" si="12"/>
        <v>0</v>
      </c>
      <c r="AP66" s="2120"/>
      <c r="AQ66" s="2120"/>
      <c r="AR66" s="2120"/>
      <c r="AS66" s="92" t="s">
        <v>16</v>
      </c>
    </row>
    <row r="67" spans="1:45" s="898" customFormat="1" ht="26.1" customHeight="1">
      <c r="A67" s="459">
        <v>9</v>
      </c>
      <c r="B67" s="2100"/>
      <c r="C67" s="2101"/>
      <c r="D67" s="2101"/>
      <c r="E67" s="2101"/>
      <c r="F67" s="2101"/>
      <c r="G67" s="2115"/>
      <c r="H67" s="2116"/>
      <c r="I67" s="2116"/>
      <c r="J67" s="2104"/>
      <c r="K67" s="2105"/>
      <c r="L67" s="2105"/>
      <c r="M67" s="2106"/>
      <c r="N67" s="2107"/>
      <c r="O67" s="2108"/>
      <c r="P67" s="2108"/>
      <c r="Q67" s="91" t="s">
        <v>16</v>
      </c>
      <c r="R67" s="91" t="s">
        <v>643</v>
      </c>
      <c r="S67" s="228"/>
      <c r="T67" s="91" t="s">
        <v>106</v>
      </c>
      <c r="U67" s="91" t="s">
        <v>643</v>
      </c>
      <c r="V67" s="228"/>
      <c r="W67" s="91" t="s">
        <v>50</v>
      </c>
      <c r="X67" s="91" t="s">
        <v>642</v>
      </c>
      <c r="Y67" s="1809">
        <f t="shared" si="11"/>
        <v>0</v>
      </c>
      <c r="Z67" s="1809"/>
      <c r="AA67" s="1809"/>
      <c r="AB67" s="1809"/>
      <c r="AC67" s="474" t="s">
        <v>16</v>
      </c>
      <c r="AD67" s="2117">
        <f>IF(AND(【様式６】計画書Ⅱ!$P$11="あり",N67&lt;&gt;""),N67,0)</f>
        <v>0</v>
      </c>
      <c r="AE67" s="2118"/>
      <c r="AF67" s="2118"/>
      <c r="AG67" s="91" t="s">
        <v>739</v>
      </c>
      <c r="AH67" s="91" t="s">
        <v>738</v>
      </c>
      <c r="AI67" s="911">
        <f>IF(AND(【様式６】計画書Ⅱ!$P$11="あり",S67&lt;&gt;""),S67,0)</f>
        <v>0</v>
      </c>
      <c r="AJ67" s="91" t="s">
        <v>509</v>
      </c>
      <c r="AK67" s="91" t="s">
        <v>738</v>
      </c>
      <c r="AL67" s="911">
        <f>IF(AND(【様式６】計画書Ⅱ!$P$11="あり",V67&lt;&gt;""),V67,0)</f>
        <v>0</v>
      </c>
      <c r="AM67" s="91" t="s">
        <v>50</v>
      </c>
      <c r="AN67" s="91" t="s">
        <v>642</v>
      </c>
      <c r="AO67" s="2120">
        <f t="shared" si="12"/>
        <v>0</v>
      </c>
      <c r="AP67" s="2120"/>
      <c r="AQ67" s="2120"/>
      <c r="AR67" s="2120"/>
      <c r="AS67" s="92" t="s">
        <v>16</v>
      </c>
    </row>
    <row r="68" spans="1:45" s="898" customFormat="1" ht="26.1" customHeight="1">
      <c r="A68" s="459">
        <v>10</v>
      </c>
      <c r="B68" s="2100"/>
      <c r="C68" s="2101"/>
      <c r="D68" s="2101"/>
      <c r="E68" s="2101"/>
      <c r="F68" s="2101"/>
      <c r="G68" s="2115"/>
      <c r="H68" s="2116"/>
      <c r="I68" s="2116"/>
      <c r="J68" s="2104"/>
      <c r="K68" s="2105"/>
      <c r="L68" s="2105"/>
      <c r="M68" s="2106"/>
      <c r="N68" s="2107"/>
      <c r="O68" s="2108"/>
      <c r="P68" s="2108"/>
      <c r="Q68" s="91" t="s">
        <v>16</v>
      </c>
      <c r="R68" s="91" t="s">
        <v>643</v>
      </c>
      <c r="S68" s="228"/>
      <c r="T68" s="91" t="s">
        <v>106</v>
      </c>
      <c r="U68" s="91" t="s">
        <v>643</v>
      </c>
      <c r="V68" s="228"/>
      <c r="W68" s="91" t="s">
        <v>50</v>
      </c>
      <c r="X68" s="91" t="s">
        <v>642</v>
      </c>
      <c r="Y68" s="1809">
        <f t="shared" si="10"/>
        <v>0</v>
      </c>
      <c r="Z68" s="1809"/>
      <c r="AA68" s="1809"/>
      <c r="AB68" s="1809"/>
      <c r="AC68" s="474" t="s">
        <v>16</v>
      </c>
      <c r="AD68" s="2117">
        <f>IF(AND(【様式６】計画書Ⅱ!$P$11="あり",N68&lt;&gt;""),N68,0)</f>
        <v>0</v>
      </c>
      <c r="AE68" s="2118"/>
      <c r="AF68" s="2118"/>
      <c r="AG68" s="91" t="s">
        <v>739</v>
      </c>
      <c r="AH68" s="91" t="s">
        <v>738</v>
      </c>
      <c r="AI68" s="911">
        <f>IF(AND(【様式６】計画書Ⅱ!$P$11="あり",S68&lt;&gt;""),S68,0)</f>
        <v>0</v>
      </c>
      <c r="AJ68" s="91" t="s">
        <v>509</v>
      </c>
      <c r="AK68" s="91" t="s">
        <v>738</v>
      </c>
      <c r="AL68" s="911">
        <f>IF(AND(【様式６】計画書Ⅱ!$P$11="あり",V68&lt;&gt;""),V68,0)</f>
        <v>0</v>
      </c>
      <c r="AM68" s="91" t="s">
        <v>50</v>
      </c>
      <c r="AN68" s="91" t="s">
        <v>642</v>
      </c>
      <c r="AO68" s="2120">
        <f t="shared" si="9"/>
        <v>0</v>
      </c>
      <c r="AP68" s="2120"/>
      <c r="AQ68" s="2120"/>
      <c r="AR68" s="2120"/>
      <c r="AS68" s="92" t="s">
        <v>16</v>
      </c>
    </row>
    <row r="69" spans="1:45" s="898" customFormat="1" ht="26.1" customHeight="1">
      <c r="A69" s="459">
        <v>11</v>
      </c>
      <c r="B69" s="2100"/>
      <c r="C69" s="2101"/>
      <c r="D69" s="2101"/>
      <c r="E69" s="2101"/>
      <c r="F69" s="2101"/>
      <c r="G69" s="2115"/>
      <c r="H69" s="2116"/>
      <c r="I69" s="2116"/>
      <c r="J69" s="2104"/>
      <c r="K69" s="2105"/>
      <c r="L69" s="2105"/>
      <c r="M69" s="2106"/>
      <c r="N69" s="2107"/>
      <c r="O69" s="2108"/>
      <c r="P69" s="2108"/>
      <c r="Q69" s="91" t="s">
        <v>16</v>
      </c>
      <c r="R69" s="91" t="s">
        <v>643</v>
      </c>
      <c r="S69" s="228"/>
      <c r="T69" s="91" t="s">
        <v>106</v>
      </c>
      <c r="U69" s="91" t="s">
        <v>643</v>
      </c>
      <c r="V69" s="228"/>
      <c r="W69" s="91" t="s">
        <v>50</v>
      </c>
      <c r="X69" s="91" t="s">
        <v>642</v>
      </c>
      <c r="Y69" s="1809">
        <f t="shared" si="10"/>
        <v>0</v>
      </c>
      <c r="Z69" s="1809"/>
      <c r="AA69" s="1809"/>
      <c r="AB69" s="1809"/>
      <c r="AC69" s="474" t="s">
        <v>16</v>
      </c>
      <c r="AD69" s="2117">
        <f>IF(AND(【様式６】計画書Ⅱ!$P$11="あり",N69&lt;&gt;""),N69,0)</f>
        <v>0</v>
      </c>
      <c r="AE69" s="2118"/>
      <c r="AF69" s="2118"/>
      <c r="AG69" s="91" t="s">
        <v>739</v>
      </c>
      <c r="AH69" s="91" t="s">
        <v>738</v>
      </c>
      <c r="AI69" s="911">
        <f>IF(AND(【様式６】計画書Ⅱ!$P$11="あり",S69&lt;&gt;""),S69,0)</f>
        <v>0</v>
      </c>
      <c r="AJ69" s="91" t="s">
        <v>509</v>
      </c>
      <c r="AK69" s="91" t="s">
        <v>738</v>
      </c>
      <c r="AL69" s="911">
        <f>IF(AND(【様式６】計画書Ⅱ!$P$11="あり",V69&lt;&gt;""),V69,0)</f>
        <v>0</v>
      </c>
      <c r="AM69" s="91" t="s">
        <v>50</v>
      </c>
      <c r="AN69" s="91" t="s">
        <v>642</v>
      </c>
      <c r="AO69" s="2120">
        <f t="shared" si="9"/>
        <v>0</v>
      </c>
      <c r="AP69" s="2120"/>
      <c r="AQ69" s="2120"/>
      <c r="AR69" s="2120"/>
      <c r="AS69" s="92" t="s">
        <v>16</v>
      </c>
    </row>
    <row r="70" spans="1:45" s="898" customFormat="1" ht="26.1" customHeight="1">
      <c r="A70" s="459">
        <v>12</v>
      </c>
      <c r="B70" s="2100"/>
      <c r="C70" s="2101"/>
      <c r="D70" s="2101"/>
      <c r="E70" s="2101"/>
      <c r="F70" s="2101"/>
      <c r="G70" s="2115"/>
      <c r="H70" s="2116"/>
      <c r="I70" s="2116"/>
      <c r="J70" s="2104"/>
      <c r="K70" s="2105"/>
      <c r="L70" s="2105"/>
      <c r="M70" s="2106"/>
      <c r="N70" s="2107"/>
      <c r="O70" s="2108"/>
      <c r="P70" s="2108"/>
      <c r="Q70" s="91" t="s">
        <v>16</v>
      </c>
      <c r="R70" s="91" t="s">
        <v>643</v>
      </c>
      <c r="S70" s="228"/>
      <c r="T70" s="91" t="s">
        <v>106</v>
      </c>
      <c r="U70" s="91" t="s">
        <v>643</v>
      </c>
      <c r="V70" s="228"/>
      <c r="W70" s="91" t="s">
        <v>50</v>
      </c>
      <c r="X70" s="91" t="s">
        <v>642</v>
      </c>
      <c r="Y70" s="1809">
        <f t="shared" si="10"/>
        <v>0</v>
      </c>
      <c r="Z70" s="1809"/>
      <c r="AA70" s="1809"/>
      <c r="AB70" s="1809"/>
      <c r="AC70" s="474" t="s">
        <v>16</v>
      </c>
      <c r="AD70" s="2117">
        <f>IF(AND(【様式６】計画書Ⅱ!$P$11="あり",N70&lt;&gt;""),N70,0)</f>
        <v>0</v>
      </c>
      <c r="AE70" s="2118"/>
      <c r="AF70" s="2118"/>
      <c r="AG70" s="91" t="s">
        <v>739</v>
      </c>
      <c r="AH70" s="91" t="s">
        <v>738</v>
      </c>
      <c r="AI70" s="911">
        <f>IF(AND(【様式６】計画書Ⅱ!$P$11="あり",S70&lt;&gt;""),S70,0)</f>
        <v>0</v>
      </c>
      <c r="AJ70" s="91" t="s">
        <v>509</v>
      </c>
      <c r="AK70" s="91" t="s">
        <v>738</v>
      </c>
      <c r="AL70" s="911">
        <f>IF(AND(【様式６】計画書Ⅱ!$P$11="あり",V70&lt;&gt;""),V70,0)</f>
        <v>0</v>
      </c>
      <c r="AM70" s="91" t="s">
        <v>50</v>
      </c>
      <c r="AN70" s="91" t="s">
        <v>642</v>
      </c>
      <c r="AO70" s="2120">
        <f t="shared" si="9"/>
        <v>0</v>
      </c>
      <c r="AP70" s="2120"/>
      <c r="AQ70" s="2120"/>
      <c r="AR70" s="2120"/>
      <c r="AS70" s="92" t="s">
        <v>16</v>
      </c>
    </row>
    <row r="71" spans="1:45" s="898" customFormat="1" ht="26.1" customHeight="1">
      <c r="A71" s="459">
        <v>13</v>
      </c>
      <c r="B71" s="2100"/>
      <c r="C71" s="2101"/>
      <c r="D71" s="2101"/>
      <c r="E71" s="2101"/>
      <c r="F71" s="2101"/>
      <c r="G71" s="2115"/>
      <c r="H71" s="2116"/>
      <c r="I71" s="2116"/>
      <c r="J71" s="2104"/>
      <c r="K71" s="2105"/>
      <c r="L71" s="2105"/>
      <c r="M71" s="2106"/>
      <c r="N71" s="2107"/>
      <c r="O71" s="2108"/>
      <c r="P71" s="2108"/>
      <c r="Q71" s="91" t="s">
        <v>16</v>
      </c>
      <c r="R71" s="91" t="s">
        <v>643</v>
      </c>
      <c r="S71" s="228"/>
      <c r="T71" s="91" t="s">
        <v>106</v>
      </c>
      <c r="U71" s="91" t="s">
        <v>643</v>
      </c>
      <c r="V71" s="228"/>
      <c r="W71" s="91" t="s">
        <v>50</v>
      </c>
      <c r="X71" s="91" t="s">
        <v>642</v>
      </c>
      <c r="Y71" s="1809">
        <f t="shared" si="10"/>
        <v>0</v>
      </c>
      <c r="Z71" s="1809"/>
      <c r="AA71" s="1809"/>
      <c r="AB71" s="1809"/>
      <c r="AC71" s="474" t="s">
        <v>16</v>
      </c>
      <c r="AD71" s="2117">
        <f>IF(AND(【様式６】計画書Ⅱ!$P$11="あり",N71&lt;&gt;""),N71,0)</f>
        <v>0</v>
      </c>
      <c r="AE71" s="2118"/>
      <c r="AF71" s="2118"/>
      <c r="AG71" s="91" t="s">
        <v>739</v>
      </c>
      <c r="AH71" s="91" t="s">
        <v>738</v>
      </c>
      <c r="AI71" s="911">
        <f>IF(AND(【様式６】計画書Ⅱ!$P$11="あり",S71&lt;&gt;""),S71,0)</f>
        <v>0</v>
      </c>
      <c r="AJ71" s="91" t="s">
        <v>509</v>
      </c>
      <c r="AK71" s="91" t="s">
        <v>738</v>
      </c>
      <c r="AL71" s="911">
        <f>IF(AND(【様式６】計画書Ⅱ!$P$11="あり",V71&lt;&gt;""),V71,0)</f>
        <v>0</v>
      </c>
      <c r="AM71" s="91" t="s">
        <v>50</v>
      </c>
      <c r="AN71" s="91" t="s">
        <v>642</v>
      </c>
      <c r="AO71" s="2120">
        <f t="shared" si="9"/>
        <v>0</v>
      </c>
      <c r="AP71" s="2120"/>
      <c r="AQ71" s="2120"/>
      <c r="AR71" s="2120"/>
      <c r="AS71" s="92" t="s">
        <v>16</v>
      </c>
    </row>
    <row r="72" spans="1:45" s="898" customFormat="1" ht="26.1" customHeight="1">
      <c r="A72" s="459">
        <v>14</v>
      </c>
      <c r="B72" s="2100"/>
      <c r="C72" s="2101"/>
      <c r="D72" s="2101"/>
      <c r="E72" s="2101"/>
      <c r="F72" s="2101"/>
      <c r="G72" s="2115"/>
      <c r="H72" s="2116"/>
      <c r="I72" s="2116"/>
      <c r="J72" s="2104"/>
      <c r="K72" s="2105"/>
      <c r="L72" s="2105"/>
      <c r="M72" s="2106"/>
      <c r="N72" s="2107"/>
      <c r="O72" s="2108"/>
      <c r="P72" s="2108"/>
      <c r="Q72" s="91" t="s">
        <v>16</v>
      </c>
      <c r="R72" s="91" t="s">
        <v>643</v>
      </c>
      <c r="S72" s="228"/>
      <c r="T72" s="91" t="s">
        <v>106</v>
      </c>
      <c r="U72" s="91" t="s">
        <v>643</v>
      </c>
      <c r="V72" s="228"/>
      <c r="W72" s="91" t="s">
        <v>50</v>
      </c>
      <c r="X72" s="91" t="s">
        <v>642</v>
      </c>
      <c r="Y72" s="1809">
        <f t="shared" si="10"/>
        <v>0</v>
      </c>
      <c r="Z72" s="1809"/>
      <c r="AA72" s="1809"/>
      <c r="AB72" s="1809"/>
      <c r="AC72" s="474" t="s">
        <v>16</v>
      </c>
      <c r="AD72" s="2117">
        <f>IF(AND(【様式６】計画書Ⅱ!$P$11="あり",N72&lt;&gt;""),N72,0)</f>
        <v>0</v>
      </c>
      <c r="AE72" s="2118"/>
      <c r="AF72" s="2118"/>
      <c r="AG72" s="91" t="s">
        <v>739</v>
      </c>
      <c r="AH72" s="91" t="s">
        <v>738</v>
      </c>
      <c r="AI72" s="911">
        <f>IF(AND(【様式６】計画書Ⅱ!$P$11="あり",S72&lt;&gt;""),S72,0)</f>
        <v>0</v>
      </c>
      <c r="AJ72" s="91" t="s">
        <v>509</v>
      </c>
      <c r="AK72" s="91" t="s">
        <v>738</v>
      </c>
      <c r="AL72" s="911">
        <f>IF(AND(【様式６】計画書Ⅱ!$P$11="あり",V72&lt;&gt;""),V72,0)</f>
        <v>0</v>
      </c>
      <c r="AM72" s="91" t="s">
        <v>50</v>
      </c>
      <c r="AN72" s="91" t="s">
        <v>642</v>
      </c>
      <c r="AO72" s="2120">
        <f t="shared" si="9"/>
        <v>0</v>
      </c>
      <c r="AP72" s="2120"/>
      <c r="AQ72" s="2120"/>
      <c r="AR72" s="2120"/>
      <c r="AS72" s="92" t="s">
        <v>16</v>
      </c>
    </row>
    <row r="73" spans="1:45" s="898" customFormat="1" ht="26.1" customHeight="1">
      <c r="A73" s="459">
        <v>15</v>
      </c>
      <c r="B73" s="2100"/>
      <c r="C73" s="2101"/>
      <c r="D73" s="2101"/>
      <c r="E73" s="2101"/>
      <c r="F73" s="2101"/>
      <c r="G73" s="2115"/>
      <c r="H73" s="2116"/>
      <c r="I73" s="2116"/>
      <c r="J73" s="2104"/>
      <c r="K73" s="2105"/>
      <c r="L73" s="2105"/>
      <c r="M73" s="2106"/>
      <c r="N73" s="2107"/>
      <c r="O73" s="2108"/>
      <c r="P73" s="2108"/>
      <c r="Q73" s="91" t="s">
        <v>16</v>
      </c>
      <c r="R73" s="91" t="s">
        <v>643</v>
      </c>
      <c r="S73" s="228"/>
      <c r="T73" s="91" t="s">
        <v>106</v>
      </c>
      <c r="U73" s="91" t="s">
        <v>643</v>
      </c>
      <c r="V73" s="228"/>
      <c r="W73" s="91" t="s">
        <v>50</v>
      </c>
      <c r="X73" s="91" t="s">
        <v>642</v>
      </c>
      <c r="Y73" s="1809">
        <f t="shared" ref="Y73:Y77" si="13">N73*S73*V73</f>
        <v>0</v>
      </c>
      <c r="Z73" s="1809"/>
      <c r="AA73" s="1809"/>
      <c r="AB73" s="1809"/>
      <c r="AC73" s="474" t="s">
        <v>16</v>
      </c>
      <c r="AD73" s="2117">
        <f>IF(AND(【様式６】計画書Ⅱ!$P$11="あり",N73&lt;&gt;""),N73,0)</f>
        <v>0</v>
      </c>
      <c r="AE73" s="2118"/>
      <c r="AF73" s="2118"/>
      <c r="AG73" s="91" t="s">
        <v>739</v>
      </c>
      <c r="AH73" s="91" t="s">
        <v>738</v>
      </c>
      <c r="AI73" s="911">
        <f>IF(AND(【様式６】計画書Ⅱ!$P$11="あり",S73&lt;&gt;""),S73,0)</f>
        <v>0</v>
      </c>
      <c r="AJ73" s="91" t="s">
        <v>509</v>
      </c>
      <c r="AK73" s="91" t="s">
        <v>738</v>
      </c>
      <c r="AL73" s="911">
        <f>IF(AND(【様式６】計画書Ⅱ!$P$11="あり",V73&lt;&gt;""),V73,0)</f>
        <v>0</v>
      </c>
      <c r="AM73" s="91" t="s">
        <v>50</v>
      </c>
      <c r="AN73" s="91" t="s">
        <v>642</v>
      </c>
      <c r="AO73" s="2120">
        <f t="shared" ref="AO73:AO77" si="14">AD73*AI73*AL73</f>
        <v>0</v>
      </c>
      <c r="AP73" s="2120"/>
      <c r="AQ73" s="2120"/>
      <c r="AR73" s="2120"/>
      <c r="AS73" s="92" t="s">
        <v>16</v>
      </c>
    </row>
    <row r="74" spans="1:45" s="898" customFormat="1" ht="26.1" customHeight="1">
      <c r="A74" s="459">
        <v>16</v>
      </c>
      <c r="B74" s="2100"/>
      <c r="C74" s="2101"/>
      <c r="D74" s="2101"/>
      <c r="E74" s="2101"/>
      <c r="F74" s="2101"/>
      <c r="G74" s="2115"/>
      <c r="H74" s="2116"/>
      <c r="I74" s="2116"/>
      <c r="J74" s="2104"/>
      <c r="K74" s="2105"/>
      <c r="L74" s="2105"/>
      <c r="M74" s="2106"/>
      <c r="N74" s="2107"/>
      <c r="O74" s="2108"/>
      <c r="P74" s="2108"/>
      <c r="Q74" s="91" t="s">
        <v>16</v>
      </c>
      <c r="R74" s="91" t="s">
        <v>643</v>
      </c>
      <c r="S74" s="228"/>
      <c r="T74" s="91" t="s">
        <v>106</v>
      </c>
      <c r="U74" s="91" t="s">
        <v>643</v>
      </c>
      <c r="V74" s="228"/>
      <c r="W74" s="91" t="s">
        <v>50</v>
      </c>
      <c r="X74" s="91" t="s">
        <v>642</v>
      </c>
      <c r="Y74" s="1809">
        <f t="shared" si="13"/>
        <v>0</v>
      </c>
      <c r="Z74" s="1809"/>
      <c r="AA74" s="1809"/>
      <c r="AB74" s="1809"/>
      <c r="AC74" s="474" t="s">
        <v>16</v>
      </c>
      <c r="AD74" s="2117">
        <f>IF(AND(【様式６】計画書Ⅱ!$P$11="あり",N74&lt;&gt;""),N74,0)</f>
        <v>0</v>
      </c>
      <c r="AE74" s="2118"/>
      <c r="AF74" s="2118"/>
      <c r="AG74" s="91" t="s">
        <v>739</v>
      </c>
      <c r="AH74" s="91" t="s">
        <v>738</v>
      </c>
      <c r="AI74" s="911">
        <f>IF(AND(【様式６】計画書Ⅱ!$P$11="あり",S74&lt;&gt;""),S74,0)</f>
        <v>0</v>
      </c>
      <c r="AJ74" s="91" t="s">
        <v>509</v>
      </c>
      <c r="AK74" s="91" t="s">
        <v>738</v>
      </c>
      <c r="AL74" s="911">
        <f>IF(AND(【様式６】計画書Ⅱ!$P$11="あり",V74&lt;&gt;""),V74,0)</f>
        <v>0</v>
      </c>
      <c r="AM74" s="91" t="s">
        <v>50</v>
      </c>
      <c r="AN74" s="91" t="s">
        <v>642</v>
      </c>
      <c r="AO74" s="2120">
        <f t="shared" si="14"/>
        <v>0</v>
      </c>
      <c r="AP74" s="2120"/>
      <c r="AQ74" s="2120"/>
      <c r="AR74" s="2120"/>
      <c r="AS74" s="92" t="s">
        <v>16</v>
      </c>
    </row>
    <row r="75" spans="1:45" s="898" customFormat="1" ht="26.1" customHeight="1">
      <c r="A75" s="459">
        <v>17</v>
      </c>
      <c r="B75" s="2100"/>
      <c r="C75" s="2101"/>
      <c r="D75" s="2101"/>
      <c r="E75" s="2101"/>
      <c r="F75" s="2101"/>
      <c r="G75" s="2115"/>
      <c r="H75" s="2116"/>
      <c r="I75" s="2116"/>
      <c r="J75" s="2104"/>
      <c r="K75" s="2105"/>
      <c r="L75" s="2105"/>
      <c r="M75" s="2106"/>
      <c r="N75" s="2107"/>
      <c r="O75" s="2108"/>
      <c r="P75" s="2108"/>
      <c r="Q75" s="91" t="s">
        <v>16</v>
      </c>
      <c r="R75" s="91" t="s">
        <v>643</v>
      </c>
      <c r="S75" s="228"/>
      <c r="T75" s="91" t="s">
        <v>106</v>
      </c>
      <c r="U75" s="91" t="s">
        <v>643</v>
      </c>
      <c r="V75" s="228"/>
      <c r="W75" s="91" t="s">
        <v>50</v>
      </c>
      <c r="X75" s="91" t="s">
        <v>642</v>
      </c>
      <c r="Y75" s="1809">
        <f t="shared" si="13"/>
        <v>0</v>
      </c>
      <c r="Z75" s="1809"/>
      <c r="AA75" s="1809"/>
      <c r="AB75" s="1809"/>
      <c r="AC75" s="474" t="s">
        <v>16</v>
      </c>
      <c r="AD75" s="2117">
        <f>IF(AND(【様式６】計画書Ⅱ!$P$11="あり",N75&lt;&gt;""),N75,0)</f>
        <v>0</v>
      </c>
      <c r="AE75" s="2118"/>
      <c r="AF75" s="2118"/>
      <c r="AG75" s="91" t="s">
        <v>739</v>
      </c>
      <c r="AH75" s="91" t="s">
        <v>738</v>
      </c>
      <c r="AI75" s="911">
        <f>IF(AND(【様式６】計画書Ⅱ!$P$11="あり",S75&lt;&gt;""),S75,0)</f>
        <v>0</v>
      </c>
      <c r="AJ75" s="91" t="s">
        <v>509</v>
      </c>
      <c r="AK75" s="91" t="s">
        <v>738</v>
      </c>
      <c r="AL75" s="911">
        <f>IF(AND(【様式６】計画書Ⅱ!$P$11="あり",V75&lt;&gt;""),V75,0)</f>
        <v>0</v>
      </c>
      <c r="AM75" s="91" t="s">
        <v>50</v>
      </c>
      <c r="AN75" s="91" t="s">
        <v>642</v>
      </c>
      <c r="AO75" s="2120">
        <f t="shared" si="14"/>
        <v>0</v>
      </c>
      <c r="AP75" s="2120"/>
      <c r="AQ75" s="2120"/>
      <c r="AR75" s="2120"/>
      <c r="AS75" s="92" t="s">
        <v>16</v>
      </c>
    </row>
    <row r="76" spans="1:45" s="898" customFormat="1" ht="26.1" customHeight="1">
      <c r="A76" s="459">
        <v>18</v>
      </c>
      <c r="B76" s="2100"/>
      <c r="C76" s="2101"/>
      <c r="D76" s="2101"/>
      <c r="E76" s="2101"/>
      <c r="F76" s="2101"/>
      <c r="G76" s="2115"/>
      <c r="H76" s="2116"/>
      <c r="I76" s="2116"/>
      <c r="J76" s="2104"/>
      <c r="K76" s="2105"/>
      <c r="L76" s="2105"/>
      <c r="M76" s="2106"/>
      <c r="N76" s="2107"/>
      <c r="O76" s="2108"/>
      <c r="P76" s="2108"/>
      <c r="Q76" s="91" t="s">
        <v>16</v>
      </c>
      <c r="R76" s="91" t="s">
        <v>643</v>
      </c>
      <c r="S76" s="228"/>
      <c r="T76" s="91" t="s">
        <v>106</v>
      </c>
      <c r="U76" s="91" t="s">
        <v>643</v>
      </c>
      <c r="V76" s="228"/>
      <c r="W76" s="91" t="s">
        <v>50</v>
      </c>
      <c r="X76" s="91" t="s">
        <v>642</v>
      </c>
      <c r="Y76" s="1809">
        <f t="shared" si="13"/>
        <v>0</v>
      </c>
      <c r="Z76" s="1809"/>
      <c r="AA76" s="1809"/>
      <c r="AB76" s="1809"/>
      <c r="AC76" s="474" t="s">
        <v>16</v>
      </c>
      <c r="AD76" s="2117">
        <f>IF(AND(【様式６】計画書Ⅱ!$P$11="あり",N76&lt;&gt;""),N76,0)</f>
        <v>0</v>
      </c>
      <c r="AE76" s="2118"/>
      <c r="AF76" s="2118"/>
      <c r="AG76" s="91" t="s">
        <v>739</v>
      </c>
      <c r="AH76" s="91" t="s">
        <v>738</v>
      </c>
      <c r="AI76" s="911">
        <f>IF(AND(【様式６】計画書Ⅱ!$P$11="あり",S76&lt;&gt;""),S76,0)</f>
        <v>0</v>
      </c>
      <c r="AJ76" s="91" t="s">
        <v>509</v>
      </c>
      <c r="AK76" s="91" t="s">
        <v>738</v>
      </c>
      <c r="AL76" s="911">
        <f>IF(AND(【様式６】計画書Ⅱ!$P$11="あり",V76&lt;&gt;""),V76,0)</f>
        <v>0</v>
      </c>
      <c r="AM76" s="91" t="s">
        <v>50</v>
      </c>
      <c r="AN76" s="91" t="s">
        <v>642</v>
      </c>
      <c r="AO76" s="2120">
        <f t="shared" si="14"/>
        <v>0</v>
      </c>
      <c r="AP76" s="2120"/>
      <c r="AQ76" s="2120"/>
      <c r="AR76" s="2120"/>
      <c r="AS76" s="92" t="s">
        <v>16</v>
      </c>
    </row>
    <row r="77" spans="1:45" s="898" customFormat="1" ht="26.1" customHeight="1">
      <c r="A77" s="459">
        <v>19</v>
      </c>
      <c r="B77" s="2100"/>
      <c r="C77" s="2101"/>
      <c r="D77" s="2101"/>
      <c r="E77" s="2101"/>
      <c r="F77" s="2101"/>
      <c r="G77" s="2115"/>
      <c r="H77" s="2116"/>
      <c r="I77" s="2116"/>
      <c r="J77" s="2104"/>
      <c r="K77" s="2105"/>
      <c r="L77" s="2105"/>
      <c r="M77" s="2106"/>
      <c r="N77" s="2107"/>
      <c r="O77" s="2108"/>
      <c r="P77" s="2108"/>
      <c r="Q77" s="91" t="s">
        <v>16</v>
      </c>
      <c r="R77" s="91" t="s">
        <v>643</v>
      </c>
      <c r="S77" s="228"/>
      <c r="T77" s="91" t="s">
        <v>106</v>
      </c>
      <c r="U77" s="91" t="s">
        <v>643</v>
      </c>
      <c r="V77" s="228"/>
      <c r="W77" s="91" t="s">
        <v>50</v>
      </c>
      <c r="X77" s="91" t="s">
        <v>642</v>
      </c>
      <c r="Y77" s="1809">
        <f t="shared" si="13"/>
        <v>0</v>
      </c>
      <c r="Z77" s="1809"/>
      <c r="AA77" s="1809"/>
      <c r="AB77" s="1809"/>
      <c r="AC77" s="474" t="s">
        <v>16</v>
      </c>
      <c r="AD77" s="2117">
        <f>IF(AND(【様式６】計画書Ⅱ!$P$11="あり",N77&lt;&gt;""),N77,0)</f>
        <v>0</v>
      </c>
      <c r="AE77" s="2118"/>
      <c r="AF77" s="2118"/>
      <c r="AG77" s="91" t="s">
        <v>739</v>
      </c>
      <c r="AH77" s="91" t="s">
        <v>738</v>
      </c>
      <c r="AI77" s="911">
        <f>IF(AND(【様式６】計画書Ⅱ!$P$11="あり",S77&lt;&gt;""),S77,0)</f>
        <v>0</v>
      </c>
      <c r="AJ77" s="91" t="s">
        <v>509</v>
      </c>
      <c r="AK77" s="91" t="s">
        <v>738</v>
      </c>
      <c r="AL77" s="911">
        <f>IF(AND(【様式６】計画書Ⅱ!$P$11="あり",V77&lt;&gt;""),V77,0)</f>
        <v>0</v>
      </c>
      <c r="AM77" s="91" t="s">
        <v>50</v>
      </c>
      <c r="AN77" s="91" t="s">
        <v>642</v>
      </c>
      <c r="AO77" s="2120">
        <f t="shared" si="14"/>
        <v>0</v>
      </c>
      <c r="AP77" s="2120"/>
      <c r="AQ77" s="2120"/>
      <c r="AR77" s="2120"/>
      <c r="AS77" s="92" t="s">
        <v>16</v>
      </c>
    </row>
    <row r="78" spans="1:45" s="898" customFormat="1" ht="26.1" customHeight="1">
      <c r="A78" s="459">
        <v>20</v>
      </c>
      <c r="B78" s="2100"/>
      <c r="C78" s="2101"/>
      <c r="D78" s="2101"/>
      <c r="E78" s="2101"/>
      <c r="F78" s="2101"/>
      <c r="G78" s="2115"/>
      <c r="H78" s="2116"/>
      <c r="I78" s="2116"/>
      <c r="J78" s="2104"/>
      <c r="K78" s="2105"/>
      <c r="L78" s="2105"/>
      <c r="M78" s="2106"/>
      <c r="N78" s="2107"/>
      <c r="O78" s="2108"/>
      <c r="P78" s="2108"/>
      <c r="Q78" s="91" t="s">
        <v>16</v>
      </c>
      <c r="R78" s="91" t="s">
        <v>643</v>
      </c>
      <c r="S78" s="228"/>
      <c r="T78" s="91" t="s">
        <v>106</v>
      </c>
      <c r="U78" s="91" t="s">
        <v>643</v>
      </c>
      <c r="V78" s="228"/>
      <c r="W78" s="91" t="s">
        <v>50</v>
      </c>
      <c r="X78" s="91" t="s">
        <v>642</v>
      </c>
      <c r="Y78" s="1809">
        <f t="shared" ref="Y78:Y87" si="15">N78*S78*V78</f>
        <v>0</v>
      </c>
      <c r="Z78" s="1809"/>
      <c r="AA78" s="1809"/>
      <c r="AB78" s="1809"/>
      <c r="AC78" s="474" t="s">
        <v>16</v>
      </c>
      <c r="AD78" s="2117">
        <f>IF(AND(【様式６】計画書Ⅱ!$P$11="あり",N78&lt;&gt;""),N78,0)</f>
        <v>0</v>
      </c>
      <c r="AE78" s="2118"/>
      <c r="AF78" s="2118"/>
      <c r="AG78" s="91" t="s">
        <v>739</v>
      </c>
      <c r="AH78" s="91" t="s">
        <v>738</v>
      </c>
      <c r="AI78" s="911">
        <f>IF(AND(【様式６】計画書Ⅱ!$P$11="あり",S78&lt;&gt;""),S78,0)</f>
        <v>0</v>
      </c>
      <c r="AJ78" s="91" t="s">
        <v>509</v>
      </c>
      <c r="AK78" s="91" t="s">
        <v>738</v>
      </c>
      <c r="AL78" s="911">
        <f>IF(AND(【様式６】計画書Ⅱ!$P$11="あり",V78&lt;&gt;""),V78,0)</f>
        <v>0</v>
      </c>
      <c r="AM78" s="91" t="s">
        <v>50</v>
      </c>
      <c r="AN78" s="91" t="s">
        <v>642</v>
      </c>
      <c r="AO78" s="2120">
        <f t="shared" ref="AO78:AO87" si="16">AD78*AI78*AL78</f>
        <v>0</v>
      </c>
      <c r="AP78" s="2120"/>
      <c r="AQ78" s="2120"/>
      <c r="AR78" s="2120"/>
      <c r="AS78" s="92" t="s">
        <v>16</v>
      </c>
    </row>
    <row r="79" spans="1:45" s="898" customFormat="1" ht="26.1" customHeight="1">
      <c r="A79" s="459">
        <v>21</v>
      </c>
      <c r="B79" s="2100"/>
      <c r="C79" s="2101"/>
      <c r="D79" s="2101"/>
      <c r="E79" s="2101"/>
      <c r="F79" s="2101"/>
      <c r="G79" s="2115"/>
      <c r="H79" s="2116"/>
      <c r="I79" s="2116"/>
      <c r="J79" s="2104"/>
      <c r="K79" s="2105"/>
      <c r="L79" s="2105"/>
      <c r="M79" s="2106"/>
      <c r="N79" s="2107"/>
      <c r="O79" s="2108"/>
      <c r="P79" s="2108"/>
      <c r="Q79" s="91" t="s">
        <v>16</v>
      </c>
      <c r="R79" s="91" t="s">
        <v>643</v>
      </c>
      <c r="S79" s="228"/>
      <c r="T79" s="91" t="s">
        <v>106</v>
      </c>
      <c r="U79" s="91" t="s">
        <v>643</v>
      </c>
      <c r="V79" s="228"/>
      <c r="W79" s="91" t="s">
        <v>50</v>
      </c>
      <c r="X79" s="91" t="s">
        <v>642</v>
      </c>
      <c r="Y79" s="1809">
        <f t="shared" si="15"/>
        <v>0</v>
      </c>
      <c r="Z79" s="1809"/>
      <c r="AA79" s="1809"/>
      <c r="AB79" s="1809"/>
      <c r="AC79" s="474" t="s">
        <v>16</v>
      </c>
      <c r="AD79" s="2117">
        <f>IF(AND(【様式６】計画書Ⅱ!$P$11="あり",N79&lt;&gt;""),N79,0)</f>
        <v>0</v>
      </c>
      <c r="AE79" s="2118"/>
      <c r="AF79" s="2118"/>
      <c r="AG79" s="91" t="s">
        <v>739</v>
      </c>
      <c r="AH79" s="91" t="s">
        <v>738</v>
      </c>
      <c r="AI79" s="911">
        <f>IF(AND(【様式６】計画書Ⅱ!$P$11="あり",S79&lt;&gt;""),S79,0)</f>
        <v>0</v>
      </c>
      <c r="AJ79" s="91" t="s">
        <v>509</v>
      </c>
      <c r="AK79" s="91" t="s">
        <v>738</v>
      </c>
      <c r="AL79" s="911">
        <f>IF(AND(【様式６】計画書Ⅱ!$P$11="あり",V79&lt;&gt;""),V79,0)</f>
        <v>0</v>
      </c>
      <c r="AM79" s="91" t="s">
        <v>50</v>
      </c>
      <c r="AN79" s="91" t="s">
        <v>642</v>
      </c>
      <c r="AO79" s="2120">
        <f t="shared" si="16"/>
        <v>0</v>
      </c>
      <c r="AP79" s="2120"/>
      <c r="AQ79" s="2120"/>
      <c r="AR79" s="2120"/>
      <c r="AS79" s="92" t="s">
        <v>16</v>
      </c>
    </row>
    <row r="80" spans="1:45" s="898" customFormat="1" ht="26.1" customHeight="1">
      <c r="A80" s="459">
        <v>22</v>
      </c>
      <c r="B80" s="2100"/>
      <c r="C80" s="2101"/>
      <c r="D80" s="2101"/>
      <c r="E80" s="2101"/>
      <c r="F80" s="2101"/>
      <c r="G80" s="2115"/>
      <c r="H80" s="2116"/>
      <c r="I80" s="2116"/>
      <c r="J80" s="2104"/>
      <c r="K80" s="2105"/>
      <c r="L80" s="2105"/>
      <c r="M80" s="2106"/>
      <c r="N80" s="2107"/>
      <c r="O80" s="2108"/>
      <c r="P80" s="2108"/>
      <c r="Q80" s="91" t="s">
        <v>16</v>
      </c>
      <c r="R80" s="91" t="s">
        <v>643</v>
      </c>
      <c r="S80" s="228"/>
      <c r="T80" s="91" t="s">
        <v>106</v>
      </c>
      <c r="U80" s="91" t="s">
        <v>643</v>
      </c>
      <c r="V80" s="228"/>
      <c r="W80" s="91" t="s">
        <v>50</v>
      </c>
      <c r="X80" s="91" t="s">
        <v>642</v>
      </c>
      <c r="Y80" s="1809">
        <f t="shared" si="15"/>
        <v>0</v>
      </c>
      <c r="Z80" s="1809"/>
      <c r="AA80" s="1809"/>
      <c r="AB80" s="1809"/>
      <c r="AC80" s="474" t="s">
        <v>16</v>
      </c>
      <c r="AD80" s="2117">
        <f>IF(AND(【様式６】計画書Ⅱ!$P$11="あり",N80&lt;&gt;""),N80,0)</f>
        <v>0</v>
      </c>
      <c r="AE80" s="2118"/>
      <c r="AF80" s="2118"/>
      <c r="AG80" s="91" t="s">
        <v>739</v>
      </c>
      <c r="AH80" s="91" t="s">
        <v>738</v>
      </c>
      <c r="AI80" s="911">
        <f>IF(AND(【様式６】計画書Ⅱ!$P$11="あり",S80&lt;&gt;""),S80,0)</f>
        <v>0</v>
      </c>
      <c r="AJ80" s="91" t="s">
        <v>509</v>
      </c>
      <c r="AK80" s="91" t="s">
        <v>738</v>
      </c>
      <c r="AL80" s="911">
        <f>IF(AND(【様式６】計画書Ⅱ!$P$11="あり",V80&lt;&gt;""),V80,0)</f>
        <v>0</v>
      </c>
      <c r="AM80" s="91" t="s">
        <v>50</v>
      </c>
      <c r="AN80" s="91" t="s">
        <v>642</v>
      </c>
      <c r="AO80" s="2120">
        <f t="shared" si="16"/>
        <v>0</v>
      </c>
      <c r="AP80" s="2120"/>
      <c r="AQ80" s="2120"/>
      <c r="AR80" s="2120"/>
      <c r="AS80" s="92" t="s">
        <v>16</v>
      </c>
    </row>
    <row r="81" spans="1:45" s="898" customFormat="1" ht="26.1" customHeight="1">
      <c r="A81" s="459">
        <v>23</v>
      </c>
      <c r="B81" s="2100"/>
      <c r="C81" s="2101"/>
      <c r="D81" s="2101"/>
      <c r="E81" s="2101"/>
      <c r="F81" s="2101"/>
      <c r="G81" s="2115"/>
      <c r="H81" s="2116"/>
      <c r="I81" s="2116"/>
      <c r="J81" s="2104"/>
      <c r="K81" s="2105"/>
      <c r="L81" s="2105"/>
      <c r="M81" s="2106"/>
      <c r="N81" s="2107"/>
      <c r="O81" s="2108"/>
      <c r="P81" s="2108"/>
      <c r="Q81" s="91" t="s">
        <v>16</v>
      </c>
      <c r="R81" s="91" t="s">
        <v>643</v>
      </c>
      <c r="S81" s="228"/>
      <c r="T81" s="91" t="s">
        <v>106</v>
      </c>
      <c r="U81" s="91" t="s">
        <v>643</v>
      </c>
      <c r="V81" s="228"/>
      <c r="W81" s="91" t="s">
        <v>50</v>
      </c>
      <c r="X81" s="91" t="s">
        <v>642</v>
      </c>
      <c r="Y81" s="1809">
        <f t="shared" si="15"/>
        <v>0</v>
      </c>
      <c r="Z81" s="1809"/>
      <c r="AA81" s="1809"/>
      <c r="AB81" s="1809"/>
      <c r="AC81" s="474" t="s">
        <v>16</v>
      </c>
      <c r="AD81" s="2117">
        <f>IF(AND(【様式６】計画書Ⅱ!$P$11="あり",N81&lt;&gt;""),N81,0)</f>
        <v>0</v>
      </c>
      <c r="AE81" s="2118"/>
      <c r="AF81" s="2118"/>
      <c r="AG81" s="91" t="s">
        <v>739</v>
      </c>
      <c r="AH81" s="91" t="s">
        <v>738</v>
      </c>
      <c r="AI81" s="911">
        <f>IF(AND(【様式６】計画書Ⅱ!$P$11="あり",S81&lt;&gt;""),S81,0)</f>
        <v>0</v>
      </c>
      <c r="AJ81" s="91" t="s">
        <v>509</v>
      </c>
      <c r="AK81" s="91" t="s">
        <v>738</v>
      </c>
      <c r="AL81" s="911">
        <f>IF(AND(【様式６】計画書Ⅱ!$P$11="あり",V81&lt;&gt;""),V81,0)</f>
        <v>0</v>
      </c>
      <c r="AM81" s="91" t="s">
        <v>50</v>
      </c>
      <c r="AN81" s="91" t="s">
        <v>642</v>
      </c>
      <c r="AO81" s="2120">
        <f t="shared" si="16"/>
        <v>0</v>
      </c>
      <c r="AP81" s="2120"/>
      <c r="AQ81" s="2120"/>
      <c r="AR81" s="2120"/>
      <c r="AS81" s="92" t="s">
        <v>16</v>
      </c>
    </row>
    <row r="82" spans="1:45" s="898" customFormat="1" ht="26.1" customHeight="1">
      <c r="A82" s="459">
        <v>24</v>
      </c>
      <c r="B82" s="2100"/>
      <c r="C82" s="2101"/>
      <c r="D82" s="2101"/>
      <c r="E82" s="2101"/>
      <c r="F82" s="2101"/>
      <c r="G82" s="2115"/>
      <c r="H82" s="2116"/>
      <c r="I82" s="2116"/>
      <c r="J82" s="2104"/>
      <c r="K82" s="2105"/>
      <c r="L82" s="2105"/>
      <c r="M82" s="2106"/>
      <c r="N82" s="2107"/>
      <c r="O82" s="2108"/>
      <c r="P82" s="2108"/>
      <c r="Q82" s="91" t="s">
        <v>16</v>
      </c>
      <c r="R82" s="91" t="s">
        <v>643</v>
      </c>
      <c r="S82" s="228"/>
      <c r="T82" s="91" t="s">
        <v>106</v>
      </c>
      <c r="U82" s="91" t="s">
        <v>643</v>
      </c>
      <c r="V82" s="228"/>
      <c r="W82" s="91" t="s">
        <v>50</v>
      </c>
      <c r="X82" s="91" t="s">
        <v>642</v>
      </c>
      <c r="Y82" s="1809">
        <f t="shared" si="15"/>
        <v>0</v>
      </c>
      <c r="Z82" s="1809"/>
      <c r="AA82" s="1809"/>
      <c r="AB82" s="1809"/>
      <c r="AC82" s="474" t="s">
        <v>16</v>
      </c>
      <c r="AD82" s="2117">
        <f>IF(AND(【様式６】計画書Ⅱ!$P$11="あり",N82&lt;&gt;""),N82,0)</f>
        <v>0</v>
      </c>
      <c r="AE82" s="2118"/>
      <c r="AF82" s="2118"/>
      <c r="AG82" s="91" t="s">
        <v>739</v>
      </c>
      <c r="AH82" s="91" t="s">
        <v>738</v>
      </c>
      <c r="AI82" s="911">
        <f>IF(AND(【様式６】計画書Ⅱ!$P$11="あり",S82&lt;&gt;""),S82,0)</f>
        <v>0</v>
      </c>
      <c r="AJ82" s="91" t="s">
        <v>509</v>
      </c>
      <c r="AK82" s="91" t="s">
        <v>738</v>
      </c>
      <c r="AL82" s="911">
        <f>IF(AND(【様式６】計画書Ⅱ!$P$11="あり",V82&lt;&gt;""),V82,0)</f>
        <v>0</v>
      </c>
      <c r="AM82" s="91" t="s">
        <v>50</v>
      </c>
      <c r="AN82" s="91" t="s">
        <v>642</v>
      </c>
      <c r="AO82" s="2120">
        <f t="shared" si="16"/>
        <v>0</v>
      </c>
      <c r="AP82" s="2120"/>
      <c r="AQ82" s="2120"/>
      <c r="AR82" s="2120"/>
      <c r="AS82" s="92" t="s">
        <v>16</v>
      </c>
    </row>
    <row r="83" spans="1:45" s="898" customFormat="1" ht="26.1" customHeight="1">
      <c r="A83" s="459">
        <v>25</v>
      </c>
      <c r="B83" s="2100"/>
      <c r="C83" s="2101"/>
      <c r="D83" s="2101"/>
      <c r="E83" s="2101"/>
      <c r="F83" s="2101"/>
      <c r="G83" s="2115"/>
      <c r="H83" s="2116"/>
      <c r="I83" s="2116"/>
      <c r="J83" s="2104"/>
      <c r="K83" s="2105"/>
      <c r="L83" s="2105"/>
      <c r="M83" s="2106"/>
      <c r="N83" s="2107"/>
      <c r="O83" s="2108"/>
      <c r="P83" s="2108"/>
      <c r="Q83" s="91" t="s">
        <v>16</v>
      </c>
      <c r="R83" s="91" t="s">
        <v>643</v>
      </c>
      <c r="S83" s="228"/>
      <c r="T83" s="91" t="s">
        <v>106</v>
      </c>
      <c r="U83" s="91" t="s">
        <v>643</v>
      </c>
      <c r="V83" s="228"/>
      <c r="W83" s="91" t="s">
        <v>50</v>
      </c>
      <c r="X83" s="91" t="s">
        <v>642</v>
      </c>
      <c r="Y83" s="1809">
        <f t="shared" si="15"/>
        <v>0</v>
      </c>
      <c r="Z83" s="1809"/>
      <c r="AA83" s="1809"/>
      <c r="AB83" s="1809"/>
      <c r="AC83" s="474" t="s">
        <v>16</v>
      </c>
      <c r="AD83" s="2117">
        <f>IF(AND(【様式６】計画書Ⅱ!$P$11="あり",N83&lt;&gt;""),N83,0)</f>
        <v>0</v>
      </c>
      <c r="AE83" s="2118"/>
      <c r="AF83" s="2118"/>
      <c r="AG83" s="91" t="s">
        <v>739</v>
      </c>
      <c r="AH83" s="91" t="s">
        <v>738</v>
      </c>
      <c r="AI83" s="911">
        <f>IF(AND(【様式６】計画書Ⅱ!$P$11="あり",S83&lt;&gt;""),S83,0)</f>
        <v>0</v>
      </c>
      <c r="AJ83" s="91" t="s">
        <v>509</v>
      </c>
      <c r="AK83" s="91" t="s">
        <v>738</v>
      </c>
      <c r="AL83" s="911">
        <f>IF(AND(【様式６】計画書Ⅱ!$P$11="あり",V83&lt;&gt;""),V83,0)</f>
        <v>0</v>
      </c>
      <c r="AM83" s="91" t="s">
        <v>50</v>
      </c>
      <c r="AN83" s="91" t="s">
        <v>642</v>
      </c>
      <c r="AO83" s="2120">
        <f t="shared" si="16"/>
        <v>0</v>
      </c>
      <c r="AP83" s="2120"/>
      <c r="AQ83" s="2120"/>
      <c r="AR83" s="2120"/>
      <c r="AS83" s="92" t="s">
        <v>16</v>
      </c>
    </row>
    <row r="84" spans="1:45" s="898" customFormat="1" ht="26.1" customHeight="1">
      <c r="A84" s="459">
        <v>26</v>
      </c>
      <c r="B84" s="2100"/>
      <c r="C84" s="2101"/>
      <c r="D84" s="2101"/>
      <c r="E84" s="2101"/>
      <c r="F84" s="2101"/>
      <c r="G84" s="2115"/>
      <c r="H84" s="2116"/>
      <c r="I84" s="2116"/>
      <c r="J84" s="2104"/>
      <c r="K84" s="2105"/>
      <c r="L84" s="2105"/>
      <c r="M84" s="2106"/>
      <c r="N84" s="2107"/>
      <c r="O84" s="2108"/>
      <c r="P84" s="2108"/>
      <c r="Q84" s="91" t="s">
        <v>16</v>
      </c>
      <c r="R84" s="91" t="s">
        <v>643</v>
      </c>
      <c r="S84" s="228"/>
      <c r="T84" s="91" t="s">
        <v>106</v>
      </c>
      <c r="U84" s="91" t="s">
        <v>643</v>
      </c>
      <c r="V84" s="228"/>
      <c r="W84" s="91" t="s">
        <v>50</v>
      </c>
      <c r="X84" s="91" t="s">
        <v>642</v>
      </c>
      <c r="Y84" s="1809">
        <f t="shared" si="15"/>
        <v>0</v>
      </c>
      <c r="Z84" s="1809"/>
      <c r="AA84" s="1809"/>
      <c r="AB84" s="1809"/>
      <c r="AC84" s="474" t="s">
        <v>16</v>
      </c>
      <c r="AD84" s="2117">
        <f>IF(AND(【様式６】計画書Ⅱ!$P$11="あり",N84&lt;&gt;""),N84,0)</f>
        <v>0</v>
      </c>
      <c r="AE84" s="2118"/>
      <c r="AF84" s="2118"/>
      <c r="AG84" s="91" t="s">
        <v>739</v>
      </c>
      <c r="AH84" s="91" t="s">
        <v>738</v>
      </c>
      <c r="AI84" s="911">
        <f>IF(AND(【様式６】計画書Ⅱ!$P$11="あり",S84&lt;&gt;""),S84,0)</f>
        <v>0</v>
      </c>
      <c r="AJ84" s="91" t="s">
        <v>509</v>
      </c>
      <c r="AK84" s="91" t="s">
        <v>738</v>
      </c>
      <c r="AL84" s="911">
        <f>IF(AND(【様式６】計画書Ⅱ!$P$11="あり",V84&lt;&gt;""),V84,0)</f>
        <v>0</v>
      </c>
      <c r="AM84" s="91" t="s">
        <v>50</v>
      </c>
      <c r="AN84" s="91" t="s">
        <v>642</v>
      </c>
      <c r="AO84" s="2120">
        <f t="shared" si="16"/>
        <v>0</v>
      </c>
      <c r="AP84" s="2120"/>
      <c r="AQ84" s="2120"/>
      <c r="AR84" s="2120"/>
      <c r="AS84" s="92" t="s">
        <v>16</v>
      </c>
    </row>
    <row r="85" spans="1:45" s="898" customFormat="1" ht="26.1" customHeight="1">
      <c r="A85" s="459">
        <v>27</v>
      </c>
      <c r="B85" s="2100"/>
      <c r="C85" s="2101"/>
      <c r="D85" s="2101"/>
      <c r="E85" s="2101"/>
      <c r="F85" s="2101"/>
      <c r="G85" s="2115"/>
      <c r="H85" s="2116"/>
      <c r="I85" s="2116"/>
      <c r="J85" s="2104"/>
      <c r="K85" s="2105"/>
      <c r="L85" s="2105"/>
      <c r="M85" s="2106"/>
      <c r="N85" s="2107"/>
      <c r="O85" s="2108"/>
      <c r="P85" s="2108"/>
      <c r="Q85" s="91" t="s">
        <v>16</v>
      </c>
      <c r="R85" s="91" t="s">
        <v>643</v>
      </c>
      <c r="S85" s="228"/>
      <c r="T85" s="91" t="s">
        <v>106</v>
      </c>
      <c r="U85" s="91" t="s">
        <v>643</v>
      </c>
      <c r="V85" s="228"/>
      <c r="W85" s="91" t="s">
        <v>50</v>
      </c>
      <c r="X85" s="91" t="s">
        <v>642</v>
      </c>
      <c r="Y85" s="1809">
        <f t="shared" si="15"/>
        <v>0</v>
      </c>
      <c r="Z85" s="1809"/>
      <c r="AA85" s="1809"/>
      <c r="AB85" s="1809"/>
      <c r="AC85" s="474" t="s">
        <v>16</v>
      </c>
      <c r="AD85" s="2117">
        <f>IF(AND(【様式６】計画書Ⅱ!$P$11="あり",N85&lt;&gt;""),N85,0)</f>
        <v>0</v>
      </c>
      <c r="AE85" s="2118"/>
      <c r="AF85" s="2118"/>
      <c r="AG85" s="91" t="s">
        <v>739</v>
      </c>
      <c r="AH85" s="91" t="s">
        <v>738</v>
      </c>
      <c r="AI85" s="911">
        <f>IF(AND(【様式６】計画書Ⅱ!$P$11="あり",S85&lt;&gt;""),S85,0)</f>
        <v>0</v>
      </c>
      <c r="AJ85" s="91" t="s">
        <v>509</v>
      </c>
      <c r="AK85" s="91" t="s">
        <v>738</v>
      </c>
      <c r="AL85" s="911">
        <f>IF(AND(【様式６】計画書Ⅱ!$P$11="あり",V85&lt;&gt;""),V85,0)</f>
        <v>0</v>
      </c>
      <c r="AM85" s="91" t="s">
        <v>50</v>
      </c>
      <c r="AN85" s="91" t="s">
        <v>642</v>
      </c>
      <c r="AO85" s="2120">
        <f t="shared" si="16"/>
        <v>0</v>
      </c>
      <c r="AP85" s="2120"/>
      <c r="AQ85" s="2120"/>
      <c r="AR85" s="2120"/>
      <c r="AS85" s="92" t="s">
        <v>16</v>
      </c>
    </row>
    <row r="86" spans="1:45" s="898" customFormat="1" ht="26.1" customHeight="1">
      <c r="A86" s="459">
        <v>28</v>
      </c>
      <c r="B86" s="2100"/>
      <c r="C86" s="2101"/>
      <c r="D86" s="2101"/>
      <c r="E86" s="2101"/>
      <c r="F86" s="2101"/>
      <c r="G86" s="2115"/>
      <c r="H86" s="2116"/>
      <c r="I86" s="2116"/>
      <c r="J86" s="2104"/>
      <c r="K86" s="2105"/>
      <c r="L86" s="2105"/>
      <c r="M86" s="2106"/>
      <c r="N86" s="2107"/>
      <c r="O86" s="2108"/>
      <c r="P86" s="2108"/>
      <c r="Q86" s="91" t="s">
        <v>16</v>
      </c>
      <c r="R86" s="91" t="s">
        <v>643</v>
      </c>
      <c r="S86" s="228"/>
      <c r="T86" s="91" t="s">
        <v>106</v>
      </c>
      <c r="U86" s="91" t="s">
        <v>643</v>
      </c>
      <c r="V86" s="228"/>
      <c r="W86" s="91" t="s">
        <v>50</v>
      </c>
      <c r="X86" s="91" t="s">
        <v>642</v>
      </c>
      <c r="Y86" s="1809">
        <f t="shared" si="15"/>
        <v>0</v>
      </c>
      <c r="Z86" s="1809"/>
      <c r="AA86" s="1809"/>
      <c r="AB86" s="1809"/>
      <c r="AC86" s="474" t="s">
        <v>16</v>
      </c>
      <c r="AD86" s="2117">
        <f>IF(AND(【様式６】計画書Ⅱ!$P$11="あり",N86&lt;&gt;""),N86,0)</f>
        <v>0</v>
      </c>
      <c r="AE86" s="2118"/>
      <c r="AF86" s="2118"/>
      <c r="AG86" s="91" t="s">
        <v>739</v>
      </c>
      <c r="AH86" s="91" t="s">
        <v>738</v>
      </c>
      <c r="AI86" s="911">
        <f>IF(AND(【様式６】計画書Ⅱ!$P$11="あり",S86&lt;&gt;""),S86,0)</f>
        <v>0</v>
      </c>
      <c r="AJ86" s="91" t="s">
        <v>509</v>
      </c>
      <c r="AK86" s="91" t="s">
        <v>738</v>
      </c>
      <c r="AL86" s="911">
        <f>IF(AND(【様式６】計画書Ⅱ!$P$11="あり",V86&lt;&gt;""),V86,0)</f>
        <v>0</v>
      </c>
      <c r="AM86" s="91" t="s">
        <v>50</v>
      </c>
      <c r="AN86" s="91" t="s">
        <v>642</v>
      </c>
      <c r="AO86" s="2120">
        <f t="shared" si="16"/>
        <v>0</v>
      </c>
      <c r="AP86" s="2120"/>
      <c r="AQ86" s="2120"/>
      <c r="AR86" s="2120"/>
      <c r="AS86" s="92" t="s">
        <v>16</v>
      </c>
    </row>
    <row r="87" spans="1:45" s="898" customFormat="1" ht="26.1" customHeight="1">
      <c r="A87" s="459">
        <v>29</v>
      </c>
      <c r="B87" s="2100"/>
      <c r="C87" s="2101"/>
      <c r="D87" s="2101"/>
      <c r="E87" s="2101"/>
      <c r="F87" s="2101"/>
      <c r="G87" s="2115"/>
      <c r="H87" s="2116"/>
      <c r="I87" s="2116"/>
      <c r="J87" s="2104"/>
      <c r="K87" s="2105"/>
      <c r="L87" s="2105"/>
      <c r="M87" s="2106"/>
      <c r="N87" s="2107"/>
      <c r="O87" s="2108"/>
      <c r="P87" s="2108"/>
      <c r="Q87" s="91" t="s">
        <v>16</v>
      </c>
      <c r="R87" s="91" t="s">
        <v>643</v>
      </c>
      <c r="S87" s="228"/>
      <c r="T87" s="91" t="s">
        <v>106</v>
      </c>
      <c r="U87" s="91" t="s">
        <v>643</v>
      </c>
      <c r="V87" s="228"/>
      <c r="W87" s="91" t="s">
        <v>50</v>
      </c>
      <c r="X87" s="91" t="s">
        <v>642</v>
      </c>
      <c r="Y87" s="1809">
        <f t="shared" si="15"/>
        <v>0</v>
      </c>
      <c r="Z87" s="1809"/>
      <c r="AA87" s="1809"/>
      <c r="AB87" s="1809"/>
      <c r="AC87" s="474" t="s">
        <v>16</v>
      </c>
      <c r="AD87" s="2117">
        <f>IF(AND(【様式６】計画書Ⅱ!$P$11="あり",N87&lt;&gt;""),N87,0)</f>
        <v>0</v>
      </c>
      <c r="AE87" s="2118"/>
      <c r="AF87" s="2118"/>
      <c r="AG87" s="91" t="s">
        <v>739</v>
      </c>
      <c r="AH87" s="91" t="s">
        <v>738</v>
      </c>
      <c r="AI87" s="911">
        <f>IF(AND(【様式６】計画書Ⅱ!$P$11="あり",S87&lt;&gt;""),S87,0)</f>
        <v>0</v>
      </c>
      <c r="AJ87" s="91" t="s">
        <v>509</v>
      </c>
      <c r="AK87" s="91" t="s">
        <v>738</v>
      </c>
      <c r="AL87" s="911">
        <f>IF(AND(【様式６】計画書Ⅱ!$P$11="あり",V87&lt;&gt;""),V87,0)</f>
        <v>0</v>
      </c>
      <c r="AM87" s="91" t="s">
        <v>50</v>
      </c>
      <c r="AN87" s="91" t="s">
        <v>642</v>
      </c>
      <c r="AO87" s="2120">
        <f t="shared" si="16"/>
        <v>0</v>
      </c>
      <c r="AP87" s="2120"/>
      <c r="AQ87" s="2120"/>
      <c r="AR87" s="2120"/>
      <c r="AS87" s="92" t="s">
        <v>16</v>
      </c>
    </row>
    <row r="88" spans="1:45" s="898" customFormat="1" ht="26.1" customHeight="1">
      <c r="A88" s="459">
        <v>30</v>
      </c>
      <c r="B88" s="2100"/>
      <c r="C88" s="2101"/>
      <c r="D88" s="2101"/>
      <c r="E88" s="2101"/>
      <c r="F88" s="2101"/>
      <c r="G88" s="2115"/>
      <c r="H88" s="2116"/>
      <c r="I88" s="2116"/>
      <c r="J88" s="2104"/>
      <c r="K88" s="2105"/>
      <c r="L88" s="2105"/>
      <c r="M88" s="2106"/>
      <c r="N88" s="2107"/>
      <c r="O88" s="2108"/>
      <c r="P88" s="2108"/>
      <c r="Q88" s="91" t="s">
        <v>16</v>
      </c>
      <c r="R88" s="91" t="s">
        <v>647</v>
      </c>
      <c r="S88" s="228"/>
      <c r="T88" s="91" t="s">
        <v>106</v>
      </c>
      <c r="U88" s="91" t="s">
        <v>644</v>
      </c>
      <c r="V88" s="228"/>
      <c r="W88" s="91" t="s">
        <v>50</v>
      </c>
      <c r="X88" s="91" t="s">
        <v>645</v>
      </c>
      <c r="Y88" s="1809">
        <f t="shared" si="10"/>
        <v>0</v>
      </c>
      <c r="Z88" s="1809"/>
      <c r="AA88" s="1809"/>
      <c r="AB88" s="1809"/>
      <c r="AC88" s="474" t="s">
        <v>16</v>
      </c>
      <c r="AD88" s="2117">
        <f>IF(AND(【様式６】計画書Ⅱ!$P$11="あり",N88&lt;&gt;""),N88,0)</f>
        <v>0</v>
      </c>
      <c r="AE88" s="2118"/>
      <c r="AF88" s="2118"/>
      <c r="AG88" s="91" t="s">
        <v>739</v>
      </c>
      <c r="AH88" s="91" t="s">
        <v>738</v>
      </c>
      <c r="AI88" s="911">
        <f>IF(AND(【様式６】計画書Ⅱ!$P$11="あり",S88&lt;&gt;""),S88,0)</f>
        <v>0</v>
      </c>
      <c r="AJ88" s="91" t="s">
        <v>509</v>
      </c>
      <c r="AK88" s="91" t="s">
        <v>738</v>
      </c>
      <c r="AL88" s="911">
        <f>IF(AND(【様式６】計画書Ⅱ!$P$11="あり",V88&lt;&gt;""),V88,0)</f>
        <v>0</v>
      </c>
      <c r="AM88" s="91" t="s">
        <v>50</v>
      </c>
      <c r="AN88" s="91" t="s">
        <v>642</v>
      </c>
      <c r="AO88" s="2120">
        <f t="shared" si="9"/>
        <v>0</v>
      </c>
      <c r="AP88" s="2120"/>
      <c r="AQ88" s="2120"/>
      <c r="AR88" s="2120"/>
      <c r="AS88" s="92" t="s">
        <v>16</v>
      </c>
    </row>
    <row r="89" spans="1:45" s="898" customFormat="1" ht="26.1" customHeight="1">
      <c r="A89" s="459">
        <v>31</v>
      </c>
      <c r="B89" s="2100"/>
      <c r="C89" s="2101"/>
      <c r="D89" s="2101"/>
      <c r="E89" s="2101"/>
      <c r="F89" s="2101"/>
      <c r="G89" s="2115"/>
      <c r="H89" s="2116"/>
      <c r="I89" s="2116"/>
      <c r="J89" s="2104"/>
      <c r="K89" s="2105"/>
      <c r="L89" s="2105"/>
      <c r="M89" s="2106"/>
      <c r="N89" s="2107"/>
      <c r="O89" s="2108"/>
      <c r="P89" s="2108"/>
      <c r="Q89" s="91" t="s">
        <v>16</v>
      </c>
      <c r="R89" s="91" t="s">
        <v>643</v>
      </c>
      <c r="S89" s="228"/>
      <c r="T89" s="91" t="s">
        <v>106</v>
      </c>
      <c r="U89" s="91" t="s">
        <v>647</v>
      </c>
      <c r="V89" s="228"/>
      <c r="W89" s="91" t="s">
        <v>50</v>
      </c>
      <c r="X89" s="91" t="s">
        <v>645</v>
      </c>
      <c r="Y89" s="1809">
        <f t="shared" si="10"/>
        <v>0</v>
      </c>
      <c r="Z89" s="1809"/>
      <c r="AA89" s="1809"/>
      <c r="AB89" s="1809"/>
      <c r="AC89" s="474" t="s">
        <v>16</v>
      </c>
      <c r="AD89" s="2117">
        <f>IF(AND(【様式６】計画書Ⅱ!$P$11="あり",N89&lt;&gt;""),N89,0)</f>
        <v>0</v>
      </c>
      <c r="AE89" s="2118"/>
      <c r="AF89" s="2118"/>
      <c r="AG89" s="91" t="s">
        <v>739</v>
      </c>
      <c r="AH89" s="91" t="s">
        <v>738</v>
      </c>
      <c r="AI89" s="911">
        <f>IF(AND(【様式６】計画書Ⅱ!$P$11="あり",S89&lt;&gt;""),S89,0)</f>
        <v>0</v>
      </c>
      <c r="AJ89" s="91" t="s">
        <v>509</v>
      </c>
      <c r="AK89" s="91" t="s">
        <v>738</v>
      </c>
      <c r="AL89" s="911">
        <f>IF(AND(【様式６】計画書Ⅱ!$P$11="あり",V89&lt;&gt;""),V89,0)</f>
        <v>0</v>
      </c>
      <c r="AM89" s="91" t="s">
        <v>50</v>
      </c>
      <c r="AN89" s="91" t="s">
        <v>645</v>
      </c>
      <c r="AO89" s="2120">
        <f t="shared" si="9"/>
        <v>0</v>
      </c>
      <c r="AP89" s="2120"/>
      <c r="AQ89" s="2120"/>
      <c r="AR89" s="2120"/>
      <c r="AS89" s="92" t="s">
        <v>16</v>
      </c>
    </row>
    <row r="90" spans="1:45" s="898" customFormat="1" ht="26.1" customHeight="1" thickBot="1">
      <c r="A90" s="460">
        <v>32</v>
      </c>
      <c r="B90" s="2100"/>
      <c r="C90" s="2101"/>
      <c r="D90" s="2101"/>
      <c r="E90" s="2101"/>
      <c r="F90" s="2101"/>
      <c r="G90" s="2115"/>
      <c r="H90" s="2116"/>
      <c r="I90" s="2116"/>
      <c r="J90" s="2104"/>
      <c r="K90" s="2105"/>
      <c r="L90" s="2105"/>
      <c r="M90" s="2106"/>
      <c r="N90" s="2107"/>
      <c r="O90" s="2108"/>
      <c r="P90" s="2108"/>
      <c r="Q90" s="91" t="s">
        <v>16</v>
      </c>
      <c r="R90" s="91" t="s">
        <v>722</v>
      </c>
      <c r="S90" s="228"/>
      <c r="T90" s="91" t="s">
        <v>106</v>
      </c>
      <c r="U90" s="91" t="s">
        <v>643</v>
      </c>
      <c r="V90" s="228"/>
      <c r="W90" s="91" t="s">
        <v>50</v>
      </c>
      <c r="X90" s="91" t="s">
        <v>723</v>
      </c>
      <c r="Y90" s="1809">
        <f t="shared" si="10"/>
        <v>0</v>
      </c>
      <c r="Z90" s="1809"/>
      <c r="AA90" s="1809"/>
      <c r="AB90" s="1809"/>
      <c r="AC90" s="474" t="s">
        <v>16</v>
      </c>
      <c r="AD90" s="2117">
        <f>IF(AND(【様式６】計画書Ⅱ!$P$11="あり",N90&lt;&gt;""),N90,0)</f>
        <v>0</v>
      </c>
      <c r="AE90" s="2118"/>
      <c r="AF90" s="2118"/>
      <c r="AG90" s="91" t="s">
        <v>739</v>
      </c>
      <c r="AH90" s="91" t="s">
        <v>738</v>
      </c>
      <c r="AI90" s="911">
        <f>IF(AND(【様式６】計画書Ⅱ!$P$11="あり",S90&lt;&gt;""),S90,0)</f>
        <v>0</v>
      </c>
      <c r="AJ90" s="91" t="s">
        <v>509</v>
      </c>
      <c r="AK90" s="91" t="s">
        <v>738</v>
      </c>
      <c r="AL90" s="911">
        <f>IF(AND(【様式６】計画書Ⅱ!$P$11="あり",V90&lt;&gt;""),V90,0)</f>
        <v>0</v>
      </c>
      <c r="AM90" s="91" t="s">
        <v>50</v>
      </c>
      <c r="AN90" s="91" t="s">
        <v>721</v>
      </c>
      <c r="AO90" s="2120">
        <f t="shared" si="9"/>
        <v>0</v>
      </c>
      <c r="AP90" s="2120"/>
      <c r="AQ90" s="2120"/>
      <c r="AR90" s="2120"/>
      <c r="AS90" s="92" t="s">
        <v>16</v>
      </c>
    </row>
    <row r="91" spans="1:45" s="897" customFormat="1" ht="26.1" customHeight="1">
      <c r="A91" s="2109" t="s">
        <v>423</v>
      </c>
      <c r="B91" s="2110"/>
      <c r="C91" s="2110"/>
      <c r="D91" s="2110"/>
      <c r="E91" s="2110"/>
      <c r="F91" s="2110"/>
      <c r="G91" s="2110"/>
      <c r="H91" s="2110"/>
      <c r="I91" s="2110"/>
      <c r="J91" s="2110"/>
      <c r="K91" s="2110"/>
      <c r="L91" s="2110"/>
      <c r="M91" s="2110"/>
      <c r="N91" s="2111">
        <f>SUM(Y59:AB90)</f>
        <v>0</v>
      </c>
      <c r="O91" s="2112"/>
      <c r="P91" s="2112"/>
      <c r="Q91" s="2112"/>
      <c r="R91" s="2112"/>
      <c r="S91" s="2112"/>
      <c r="T91" s="2112"/>
      <c r="U91" s="2112"/>
      <c r="V91" s="2112"/>
      <c r="W91" s="2112"/>
      <c r="X91" s="2112"/>
      <c r="Y91" s="2112"/>
      <c r="Z91" s="2112"/>
      <c r="AA91" s="2112"/>
      <c r="AB91" s="2112"/>
      <c r="AC91" s="493" t="s">
        <v>16</v>
      </c>
      <c r="AD91" s="2112">
        <f>SUM(AO59:AR90)</f>
        <v>0</v>
      </c>
      <c r="AE91" s="2112"/>
      <c r="AF91" s="2112"/>
      <c r="AG91" s="2112"/>
      <c r="AH91" s="2112"/>
      <c r="AI91" s="2112"/>
      <c r="AJ91" s="2112"/>
      <c r="AK91" s="2112"/>
      <c r="AL91" s="2112"/>
      <c r="AM91" s="2112"/>
      <c r="AN91" s="2112"/>
      <c r="AO91" s="2112"/>
      <c r="AP91" s="2112"/>
      <c r="AQ91" s="2112"/>
      <c r="AR91" s="2112"/>
      <c r="AS91" s="151" t="s">
        <v>16</v>
      </c>
    </row>
    <row r="92" spans="1:45" s="897" customFormat="1" ht="26.1" customHeight="1">
      <c r="A92" s="2084" t="s">
        <v>468</v>
      </c>
      <c r="B92" s="2085"/>
      <c r="C92" s="2085"/>
      <c r="D92" s="2085"/>
      <c r="E92" s="2085"/>
      <c r="F92" s="2085"/>
      <c r="G92" s="2085"/>
      <c r="H92" s="2085"/>
      <c r="I92" s="2085"/>
      <c r="J92" s="2085"/>
      <c r="K92" s="2085"/>
      <c r="L92" s="2085"/>
      <c r="M92" s="2086"/>
      <c r="N92" s="2082">
        <f>IFERROR(ROUNDDOWN('【様式4別添１】賃金改善明細書（職員別）'!O3/'【様式4別添１】賃金改善明細書（職員別）'!M3*N91,0),0)</f>
        <v>0</v>
      </c>
      <c r="O92" s="2083"/>
      <c r="P92" s="2083"/>
      <c r="Q92" s="2083"/>
      <c r="R92" s="2083"/>
      <c r="S92" s="2083"/>
      <c r="T92" s="2083"/>
      <c r="U92" s="2083"/>
      <c r="V92" s="2083"/>
      <c r="W92" s="2083"/>
      <c r="X92" s="2083"/>
      <c r="Y92" s="2083"/>
      <c r="Z92" s="2083"/>
      <c r="AA92" s="2083"/>
      <c r="AB92" s="2083"/>
      <c r="AC92" s="476" t="s">
        <v>16</v>
      </c>
      <c r="AD92" s="237"/>
      <c r="AE92" s="237"/>
      <c r="AF92" s="237"/>
      <c r="AG92" s="237"/>
      <c r="AH92" s="237"/>
      <c r="AI92" s="237"/>
      <c r="AJ92" s="237"/>
      <c r="AK92" s="237"/>
      <c r="AL92" s="237"/>
      <c r="AM92" s="237"/>
      <c r="AN92" s="237"/>
      <c r="AO92" s="237"/>
      <c r="AP92" s="237"/>
      <c r="AQ92" s="237"/>
      <c r="AR92" s="237"/>
      <c r="AS92" s="238"/>
    </row>
    <row r="93" spans="1:45" s="897" customFormat="1" ht="26.1" customHeight="1" thickBot="1">
      <c r="A93" s="2072" t="s">
        <v>720</v>
      </c>
      <c r="B93" s="1872"/>
      <c r="C93" s="1872"/>
      <c r="D93" s="1872"/>
      <c r="E93" s="1872"/>
      <c r="F93" s="1872"/>
      <c r="G93" s="1872"/>
      <c r="H93" s="1872"/>
      <c r="I93" s="1872"/>
      <c r="J93" s="1872"/>
      <c r="K93" s="1872"/>
      <c r="L93" s="1872"/>
      <c r="M93" s="2068"/>
      <c r="N93" s="2073">
        <f>N91+N92</f>
        <v>0</v>
      </c>
      <c r="O93" s="2074"/>
      <c r="P93" s="2074"/>
      <c r="Q93" s="2074"/>
      <c r="R93" s="2074"/>
      <c r="S93" s="2074"/>
      <c r="T93" s="2074"/>
      <c r="U93" s="2074"/>
      <c r="V93" s="2074"/>
      <c r="W93" s="2074"/>
      <c r="X93" s="2074"/>
      <c r="Y93" s="2074"/>
      <c r="Z93" s="2074"/>
      <c r="AA93" s="2074"/>
      <c r="AB93" s="2074"/>
      <c r="AC93" s="477" t="s">
        <v>16</v>
      </c>
      <c r="AD93" s="239"/>
      <c r="AE93" s="239"/>
      <c r="AF93" s="239"/>
      <c r="AG93" s="239"/>
      <c r="AH93" s="239"/>
      <c r="AI93" s="239"/>
      <c r="AJ93" s="239"/>
      <c r="AK93" s="239"/>
      <c r="AL93" s="239"/>
      <c r="AM93" s="239"/>
      <c r="AN93" s="239"/>
      <c r="AO93" s="239"/>
      <c r="AP93" s="239"/>
      <c r="AQ93" s="239"/>
      <c r="AR93" s="239"/>
      <c r="AS93" s="240"/>
    </row>
    <row r="94" spans="1:45" s="897" customFormat="1" ht="15" customHeight="1" thickBot="1">
      <c r="A94" s="281"/>
      <c r="B94" s="281"/>
      <c r="C94" s="281"/>
      <c r="D94" s="281"/>
      <c r="E94" s="281"/>
      <c r="F94" s="281"/>
      <c r="G94" s="281"/>
      <c r="H94" s="281"/>
      <c r="I94" s="281"/>
      <c r="J94" s="281"/>
      <c r="K94" s="281"/>
      <c r="L94" s="281"/>
      <c r="M94" s="281"/>
      <c r="N94" s="237"/>
      <c r="O94" s="237"/>
      <c r="P94" s="237"/>
      <c r="Q94" s="237"/>
      <c r="R94" s="237"/>
      <c r="S94" s="237"/>
      <c r="T94" s="237"/>
      <c r="U94" s="237"/>
      <c r="V94" s="237"/>
      <c r="W94" s="237"/>
      <c r="X94" s="237"/>
      <c r="Y94" s="237"/>
      <c r="Z94" s="237"/>
      <c r="AA94" s="237"/>
      <c r="AB94" s="237"/>
      <c r="AC94" s="916"/>
      <c r="AD94" s="237"/>
      <c r="AE94" s="237"/>
      <c r="AF94" s="237"/>
      <c r="AG94" s="237"/>
      <c r="AH94" s="237"/>
      <c r="AI94" s="237"/>
      <c r="AJ94" s="237"/>
      <c r="AK94" s="237"/>
      <c r="AL94" s="237"/>
      <c r="AM94" s="237"/>
      <c r="AN94" s="237"/>
      <c r="AO94" s="237"/>
      <c r="AP94" s="237"/>
      <c r="AQ94" s="237"/>
      <c r="AR94" s="237"/>
      <c r="AS94" s="916"/>
    </row>
    <row r="95" spans="1:45" s="897" customFormat="1" ht="26.1" customHeight="1">
      <c r="A95" s="2059" t="s">
        <v>745</v>
      </c>
      <c r="B95" s="2060"/>
      <c r="C95" s="2060"/>
      <c r="D95" s="2060"/>
      <c r="E95" s="2060"/>
      <c r="F95" s="2060"/>
      <c r="G95" s="2060"/>
      <c r="H95" s="2060"/>
      <c r="I95" s="2060"/>
      <c r="J95" s="2060"/>
      <c r="K95" s="2060"/>
      <c r="L95" s="2060"/>
      <c r="M95" s="2061"/>
      <c r="N95" s="2062">
        <f>N96+N97</f>
        <v>6110</v>
      </c>
      <c r="O95" s="2063"/>
      <c r="P95" s="2063"/>
      <c r="Q95" s="152" t="s">
        <v>16</v>
      </c>
      <c r="R95" s="152" t="s">
        <v>139</v>
      </c>
      <c r="S95" s="918">
        <v>12</v>
      </c>
      <c r="T95" s="152" t="s">
        <v>106</v>
      </c>
      <c r="U95" s="152" t="s">
        <v>139</v>
      </c>
      <c r="V95" s="918">
        <f>【様式６】計画書Ⅱ!V12</f>
        <v>0</v>
      </c>
      <c r="W95" s="152" t="s">
        <v>50</v>
      </c>
      <c r="X95" s="152" t="s">
        <v>138</v>
      </c>
      <c r="Y95" s="2064">
        <f>Y96+Y97</f>
        <v>0</v>
      </c>
      <c r="Z95" s="2064"/>
      <c r="AA95" s="2064"/>
      <c r="AB95" s="2064"/>
      <c r="AC95" s="151" t="s">
        <v>16</v>
      </c>
      <c r="AD95" s="237"/>
      <c r="AE95" s="237"/>
      <c r="AF95" s="237"/>
      <c r="AG95" s="237"/>
      <c r="AH95" s="237"/>
      <c r="AI95" s="237"/>
      <c r="AJ95" s="237"/>
      <c r="AK95" s="237"/>
      <c r="AL95" s="237"/>
      <c r="AM95" s="237"/>
      <c r="AN95" s="237"/>
      <c r="AO95" s="237"/>
      <c r="AP95" s="237"/>
      <c r="AQ95" s="237"/>
      <c r="AR95" s="237"/>
      <c r="AS95" s="916"/>
    </row>
    <row r="96" spans="1:45" s="897" customFormat="1" ht="26.1" customHeight="1">
      <c r="A96" s="919"/>
      <c r="B96" s="1858" t="s">
        <v>744</v>
      </c>
      <c r="C96" s="1859"/>
      <c r="D96" s="1859"/>
      <c r="E96" s="1859"/>
      <c r="F96" s="1859"/>
      <c r="G96" s="1859"/>
      <c r="H96" s="1859"/>
      <c r="I96" s="1859"/>
      <c r="J96" s="1859"/>
      <c r="K96" s="1859"/>
      <c r="L96" s="1859"/>
      <c r="M96" s="1860"/>
      <c r="N96" s="2065">
        <v>5000</v>
      </c>
      <c r="O96" s="2066"/>
      <c r="P96" s="2066"/>
      <c r="Q96" s="91" t="s">
        <v>16</v>
      </c>
      <c r="R96" s="91" t="s">
        <v>139</v>
      </c>
      <c r="S96" s="917">
        <v>12</v>
      </c>
      <c r="T96" s="91" t="s">
        <v>106</v>
      </c>
      <c r="U96" s="91" t="s">
        <v>139</v>
      </c>
      <c r="V96" s="917">
        <f>【様式６】計画書Ⅱ!V12</f>
        <v>0</v>
      </c>
      <c r="W96" s="91" t="s">
        <v>50</v>
      </c>
      <c r="X96" s="91" t="s">
        <v>138</v>
      </c>
      <c r="Y96" s="2067">
        <f>N96*S96*V96</f>
        <v>0</v>
      </c>
      <c r="Z96" s="2067"/>
      <c r="AA96" s="2067"/>
      <c r="AB96" s="2067"/>
      <c r="AC96" s="920" t="s">
        <v>16</v>
      </c>
      <c r="AD96" s="237"/>
      <c r="AE96" s="237"/>
      <c r="AF96" s="237"/>
      <c r="AG96" s="237"/>
      <c r="AH96" s="237"/>
      <c r="AI96" s="237"/>
      <c r="AJ96" s="237"/>
      <c r="AK96" s="237"/>
      <c r="AL96" s="237"/>
      <c r="AM96" s="237"/>
      <c r="AN96" s="237"/>
      <c r="AO96" s="237"/>
      <c r="AP96" s="237"/>
      <c r="AQ96" s="237"/>
      <c r="AR96" s="237"/>
      <c r="AS96" s="916"/>
    </row>
    <row r="97" spans="1:45" s="897" customFormat="1" ht="26.1" customHeight="1" thickBot="1">
      <c r="A97" s="921"/>
      <c r="B97" s="1871" t="s">
        <v>746</v>
      </c>
      <c r="C97" s="1872"/>
      <c r="D97" s="1872"/>
      <c r="E97" s="1872"/>
      <c r="F97" s="1872"/>
      <c r="G97" s="1872"/>
      <c r="H97" s="1872"/>
      <c r="I97" s="1872"/>
      <c r="J97" s="1872"/>
      <c r="K97" s="1872"/>
      <c r="L97" s="1872"/>
      <c r="M97" s="2068"/>
      <c r="N97" s="2069">
        <v>1110</v>
      </c>
      <c r="O97" s="2070"/>
      <c r="P97" s="2070"/>
      <c r="Q97" s="922" t="s">
        <v>16</v>
      </c>
      <c r="R97" s="922" t="s">
        <v>139</v>
      </c>
      <c r="S97" s="923">
        <v>12</v>
      </c>
      <c r="T97" s="922" t="s">
        <v>106</v>
      </c>
      <c r="U97" s="922" t="s">
        <v>139</v>
      </c>
      <c r="V97" s="923">
        <f>【様式６】計画書Ⅱ!V12</f>
        <v>0</v>
      </c>
      <c r="W97" s="922" t="s">
        <v>50</v>
      </c>
      <c r="X97" s="922" t="s">
        <v>138</v>
      </c>
      <c r="Y97" s="2071">
        <f>ROUNDDOWN(N97*S97*V97,-3)</f>
        <v>0</v>
      </c>
      <c r="Z97" s="2071"/>
      <c r="AA97" s="2071"/>
      <c r="AB97" s="2071"/>
      <c r="AC97" s="240" t="s">
        <v>16</v>
      </c>
      <c r="AD97" s="237"/>
      <c r="AE97" s="237"/>
      <c r="AF97" s="237"/>
      <c r="AG97" s="237"/>
      <c r="AH97" s="237"/>
      <c r="AI97" s="237"/>
      <c r="AJ97" s="237"/>
      <c r="AK97" s="237"/>
      <c r="AL97" s="237"/>
      <c r="AM97" s="237"/>
      <c r="AN97" s="237"/>
      <c r="AO97" s="237"/>
      <c r="AP97" s="237"/>
      <c r="AQ97" s="237"/>
      <c r="AR97" s="237"/>
      <c r="AS97" s="916"/>
    </row>
    <row r="99" spans="1:45">
      <c r="A99" s="900"/>
    </row>
  </sheetData>
  <sheetProtection sheet="1" objects="1" scenarios="1" insertRows="0"/>
  <mergeCells count="559">
    <mergeCell ref="B86:F86"/>
    <mergeCell ref="G86:I86"/>
    <mergeCell ref="J86:M86"/>
    <mergeCell ref="N86:P86"/>
    <mergeCell ref="Y86:AB86"/>
    <mergeCell ref="AD86:AF86"/>
    <mergeCell ref="AO86:AR86"/>
    <mergeCell ref="B87:F87"/>
    <mergeCell ref="G87:I87"/>
    <mergeCell ref="J87:M87"/>
    <mergeCell ref="N87:P87"/>
    <mergeCell ref="Y87:AB87"/>
    <mergeCell ref="AD87:AF87"/>
    <mergeCell ref="AO87:AR87"/>
    <mergeCell ref="B84:F84"/>
    <mergeCell ref="G84:I84"/>
    <mergeCell ref="J84:M84"/>
    <mergeCell ref="N84:P84"/>
    <mergeCell ref="Y84:AB84"/>
    <mergeCell ref="AD84:AF84"/>
    <mergeCell ref="AO84:AR84"/>
    <mergeCell ref="B85:F85"/>
    <mergeCell ref="G85:I85"/>
    <mergeCell ref="J85:M85"/>
    <mergeCell ref="N85:P85"/>
    <mergeCell ref="Y85:AB85"/>
    <mergeCell ref="AD85:AF85"/>
    <mergeCell ref="AO85:AR85"/>
    <mergeCell ref="B40:F40"/>
    <mergeCell ref="G40:I40"/>
    <mergeCell ref="J40:M40"/>
    <mergeCell ref="N40:P40"/>
    <mergeCell ref="Y40:AB40"/>
    <mergeCell ref="AD40:AF40"/>
    <mergeCell ref="AO40:AR40"/>
    <mergeCell ref="B83:F83"/>
    <mergeCell ref="G83:I83"/>
    <mergeCell ref="J83:M83"/>
    <mergeCell ref="N83:P83"/>
    <mergeCell ref="Y83:AB83"/>
    <mergeCell ref="AD83:AF83"/>
    <mergeCell ref="AO83:AR83"/>
    <mergeCell ref="B67:F67"/>
    <mergeCell ref="G67:I67"/>
    <mergeCell ref="J67:M67"/>
    <mergeCell ref="N67:P67"/>
    <mergeCell ref="Y67:AB67"/>
    <mergeCell ref="AD67:AF67"/>
    <mergeCell ref="AO67:AR67"/>
    <mergeCell ref="B65:F65"/>
    <mergeCell ref="G65:I65"/>
    <mergeCell ref="J65:M65"/>
    <mergeCell ref="N38:P38"/>
    <mergeCell ref="Y38:AB38"/>
    <mergeCell ref="AD38:AF38"/>
    <mergeCell ref="AO38:AR38"/>
    <mergeCell ref="B39:F39"/>
    <mergeCell ref="G39:I39"/>
    <mergeCell ref="J39:M39"/>
    <mergeCell ref="N39:P39"/>
    <mergeCell ref="Y39:AB39"/>
    <mergeCell ref="AD39:AF39"/>
    <mergeCell ref="AO39:AR39"/>
    <mergeCell ref="B38:F38"/>
    <mergeCell ref="G38:I38"/>
    <mergeCell ref="J38:M38"/>
    <mergeCell ref="N65:P65"/>
    <mergeCell ref="Y65:AB65"/>
    <mergeCell ref="AD65:AF65"/>
    <mergeCell ref="AO65:AR65"/>
    <mergeCell ref="B66:F66"/>
    <mergeCell ref="G66:I66"/>
    <mergeCell ref="J66:M66"/>
    <mergeCell ref="N66:P66"/>
    <mergeCell ref="Y66:AB66"/>
    <mergeCell ref="AD66:AF66"/>
    <mergeCell ref="AO66:AR66"/>
    <mergeCell ref="B63:F63"/>
    <mergeCell ref="G63:I63"/>
    <mergeCell ref="J63:M63"/>
    <mergeCell ref="N63:P63"/>
    <mergeCell ref="Y63:AB63"/>
    <mergeCell ref="AD63:AF63"/>
    <mergeCell ref="AO63:AR63"/>
    <mergeCell ref="B64:F64"/>
    <mergeCell ref="G64:I64"/>
    <mergeCell ref="J64:M64"/>
    <mergeCell ref="N64:P64"/>
    <mergeCell ref="Y64:AB64"/>
    <mergeCell ref="AD64:AF64"/>
    <mergeCell ref="AO64:AR64"/>
    <mergeCell ref="B76:F76"/>
    <mergeCell ref="G76:I76"/>
    <mergeCell ref="J76:M76"/>
    <mergeCell ref="N76:P76"/>
    <mergeCell ref="Y76:AB76"/>
    <mergeCell ref="AD76:AF76"/>
    <mergeCell ref="AO76:AR76"/>
    <mergeCell ref="B77:F77"/>
    <mergeCell ref="G77:I77"/>
    <mergeCell ref="J77:M77"/>
    <mergeCell ref="N77:P77"/>
    <mergeCell ref="Y77:AB77"/>
    <mergeCell ref="AD77:AF77"/>
    <mergeCell ref="AO77:AR77"/>
    <mergeCell ref="B74:F74"/>
    <mergeCell ref="G74:I74"/>
    <mergeCell ref="J74:M74"/>
    <mergeCell ref="N74:P74"/>
    <mergeCell ref="Y74:AB74"/>
    <mergeCell ref="AD74:AF74"/>
    <mergeCell ref="AO74:AR74"/>
    <mergeCell ref="B75:F75"/>
    <mergeCell ref="G75:I75"/>
    <mergeCell ref="J75:M75"/>
    <mergeCell ref="N75:P75"/>
    <mergeCell ref="Y75:AB75"/>
    <mergeCell ref="AD75:AF75"/>
    <mergeCell ref="AO75:AR75"/>
    <mergeCell ref="B72:F72"/>
    <mergeCell ref="G72:I72"/>
    <mergeCell ref="J72:M72"/>
    <mergeCell ref="N72:P72"/>
    <mergeCell ref="Y72:AB72"/>
    <mergeCell ref="AD72:AF72"/>
    <mergeCell ref="AO72:AR72"/>
    <mergeCell ref="B73:F73"/>
    <mergeCell ref="G73:I73"/>
    <mergeCell ref="J73:M73"/>
    <mergeCell ref="N73:P73"/>
    <mergeCell ref="Y73:AB73"/>
    <mergeCell ref="AD73:AF73"/>
    <mergeCell ref="AO73:AR73"/>
    <mergeCell ref="N70:P70"/>
    <mergeCell ref="Y70:AB70"/>
    <mergeCell ref="AD70:AF70"/>
    <mergeCell ref="AO70:AR70"/>
    <mergeCell ref="B71:F71"/>
    <mergeCell ref="G71:I71"/>
    <mergeCell ref="J71:M71"/>
    <mergeCell ref="N71:P71"/>
    <mergeCell ref="Y71:AB71"/>
    <mergeCell ref="AD71:AF71"/>
    <mergeCell ref="AO71:AR71"/>
    <mergeCell ref="B82:F82"/>
    <mergeCell ref="G82:I82"/>
    <mergeCell ref="J82:M82"/>
    <mergeCell ref="N82:P82"/>
    <mergeCell ref="Y82:AB82"/>
    <mergeCell ref="AD82:AF82"/>
    <mergeCell ref="AO82:AR82"/>
    <mergeCell ref="B68:F68"/>
    <mergeCell ref="G68:I68"/>
    <mergeCell ref="J68:M68"/>
    <mergeCell ref="N68:P68"/>
    <mergeCell ref="Y68:AB68"/>
    <mergeCell ref="AD68:AF68"/>
    <mergeCell ref="AO68:AR68"/>
    <mergeCell ref="B69:F69"/>
    <mergeCell ref="G69:I69"/>
    <mergeCell ref="J69:M69"/>
    <mergeCell ref="N69:P69"/>
    <mergeCell ref="Y69:AB69"/>
    <mergeCell ref="AD69:AF69"/>
    <mergeCell ref="AO69:AR69"/>
    <mergeCell ref="B70:F70"/>
    <mergeCell ref="G70:I70"/>
    <mergeCell ref="J70:M70"/>
    <mergeCell ref="B80:F80"/>
    <mergeCell ref="G80:I80"/>
    <mergeCell ref="J80:M80"/>
    <mergeCell ref="N80:P80"/>
    <mergeCell ref="Y80:AB80"/>
    <mergeCell ref="AD80:AF80"/>
    <mergeCell ref="AO80:AR80"/>
    <mergeCell ref="B81:F81"/>
    <mergeCell ref="G81:I81"/>
    <mergeCell ref="J81:M81"/>
    <mergeCell ref="N81:P81"/>
    <mergeCell ref="Y81:AB81"/>
    <mergeCell ref="AD81:AF81"/>
    <mergeCell ref="AO81:AR81"/>
    <mergeCell ref="B78:F78"/>
    <mergeCell ref="G78:I78"/>
    <mergeCell ref="J78:M78"/>
    <mergeCell ref="N78:P78"/>
    <mergeCell ref="Y78:AB78"/>
    <mergeCell ref="AD78:AF78"/>
    <mergeCell ref="AO78:AR78"/>
    <mergeCell ref="B79:F79"/>
    <mergeCell ref="G79:I79"/>
    <mergeCell ref="J79:M79"/>
    <mergeCell ref="N79:P79"/>
    <mergeCell ref="Y79:AB79"/>
    <mergeCell ref="AD79:AF79"/>
    <mergeCell ref="AO79:AR79"/>
    <mergeCell ref="B31:F31"/>
    <mergeCell ref="G31:I31"/>
    <mergeCell ref="J31:M31"/>
    <mergeCell ref="N31:P31"/>
    <mergeCell ref="Y31:AB31"/>
    <mergeCell ref="AD31:AF31"/>
    <mergeCell ref="AO31:AR31"/>
    <mergeCell ref="B32:F32"/>
    <mergeCell ref="G32:I32"/>
    <mergeCell ref="J32:M32"/>
    <mergeCell ref="N32:P32"/>
    <mergeCell ref="Y32:AB32"/>
    <mergeCell ref="AD32:AF32"/>
    <mergeCell ref="AO32:AR32"/>
    <mergeCell ref="B29:F29"/>
    <mergeCell ref="G29:I29"/>
    <mergeCell ref="J29:M29"/>
    <mergeCell ref="N29:P29"/>
    <mergeCell ref="Y29:AB29"/>
    <mergeCell ref="AD29:AF29"/>
    <mergeCell ref="AO29:AR29"/>
    <mergeCell ref="B30:F30"/>
    <mergeCell ref="G30:I30"/>
    <mergeCell ref="J30:M30"/>
    <mergeCell ref="N30:P30"/>
    <mergeCell ref="Y30:AB30"/>
    <mergeCell ref="AD30:AF30"/>
    <mergeCell ref="AO30:AR30"/>
    <mergeCell ref="B27:F27"/>
    <mergeCell ref="G27:I27"/>
    <mergeCell ref="J27:M27"/>
    <mergeCell ref="N27:P27"/>
    <mergeCell ref="Y27:AB27"/>
    <mergeCell ref="AD27:AF27"/>
    <mergeCell ref="AO27:AR27"/>
    <mergeCell ref="B28:F28"/>
    <mergeCell ref="G28:I28"/>
    <mergeCell ref="J28:M28"/>
    <mergeCell ref="N28:P28"/>
    <mergeCell ref="Y28:AB28"/>
    <mergeCell ref="AD28:AF28"/>
    <mergeCell ref="AO28:AR28"/>
    <mergeCell ref="J25:M25"/>
    <mergeCell ref="N25:P25"/>
    <mergeCell ref="Y25:AB25"/>
    <mergeCell ref="AD25:AF25"/>
    <mergeCell ref="AO25:AR25"/>
    <mergeCell ref="B26:F26"/>
    <mergeCell ref="G26:I26"/>
    <mergeCell ref="J26:M26"/>
    <mergeCell ref="N26:P26"/>
    <mergeCell ref="Y26:AB26"/>
    <mergeCell ref="AD26:AF26"/>
    <mergeCell ref="AO26:AR26"/>
    <mergeCell ref="B42:F42"/>
    <mergeCell ref="G42:I42"/>
    <mergeCell ref="J42:M42"/>
    <mergeCell ref="N42:P42"/>
    <mergeCell ref="Y42:AB42"/>
    <mergeCell ref="AD42:AF42"/>
    <mergeCell ref="AO42:AR42"/>
    <mergeCell ref="B21:F21"/>
    <mergeCell ref="G21:I21"/>
    <mergeCell ref="J21:M21"/>
    <mergeCell ref="N21:P21"/>
    <mergeCell ref="Y21:AB21"/>
    <mergeCell ref="AD21:AF21"/>
    <mergeCell ref="AO21:AR21"/>
    <mergeCell ref="B22:F22"/>
    <mergeCell ref="G22:I22"/>
    <mergeCell ref="J22:M22"/>
    <mergeCell ref="N22:P22"/>
    <mergeCell ref="Y22:AB22"/>
    <mergeCell ref="AD22:AF22"/>
    <mergeCell ref="AO22:AR22"/>
    <mergeCell ref="B23:F23"/>
    <mergeCell ref="G23:I23"/>
    <mergeCell ref="J23:M23"/>
    <mergeCell ref="B35:F35"/>
    <mergeCell ref="G35:I35"/>
    <mergeCell ref="J35:M35"/>
    <mergeCell ref="N35:P35"/>
    <mergeCell ref="Y35:AB35"/>
    <mergeCell ref="AD35:AF35"/>
    <mergeCell ref="AO35:AR35"/>
    <mergeCell ref="Y41:AB41"/>
    <mergeCell ref="AD41:AF41"/>
    <mergeCell ref="AO41:AR41"/>
    <mergeCell ref="B36:F36"/>
    <mergeCell ref="G36:I36"/>
    <mergeCell ref="J36:M36"/>
    <mergeCell ref="N36:P36"/>
    <mergeCell ref="Y36:AB36"/>
    <mergeCell ref="AD36:AF36"/>
    <mergeCell ref="AO36:AR36"/>
    <mergeCell ref="B37:F37"/>
    <mergeCell ref="G37:I37"/>
    <mergeCell ref="J37:M37"/>
    <mergeCell ref="N37:P37"/>
    <mergeCell ref="Y37:AB37"/>
    <mergeCell ref="AD37:AF37"/>
    <mergeCell ref="AO37:AR37"/>
    <mergeCell ref="AD8:AF8"/>
    <mergeCell ref="AO8:AR8"/>
    <mergeCell ref="AD10:AF10"/>
    <mergeCell ref="AO33:AR33"/>
    <mergeCell ref="B34:F34"/>
    <mergeCell ref="G34:I34"/>
    <mergeCell ref="J34:M34"/>
    <mergeCell ref="N34:P34"/>
    <mergeCell ref="Y34:AB34"/>
    <mergeCell ref="AD34:AF34"/>
    <mergeCell ref="AO34:AR34"/>
    <mergeCell ref="N23:P23"/>
    <mergeCell ref="Y23:AB23"/>
    <mergeCell ref="AD23:AF23"/>
    <mergeCell ref="AO23:AR23"/>
    <mergeCell ref="B24:F24"/>
    <mergeCell ref="G24:I24"/>
    <mergeCell ref="J24:M24"/>
    <mergeCell ref="N24:P24"/>
    <mergeCell ref="Y24:AB24"/>
    <mergeCell ref="AD24:AF24"/>
    <mergeCell ref="AO24:AR24"/>
    <mergeCell ref="B25:F25"/>
    <mergeCell ref="G25:I25"/>
    <mergeCell ref="Y60:AB60"/>
    <mergeCell ref="B33:F33"/>
    <mergeCell ref="G33:I33"/>
    <mergeCell ref="AD2:AS2"/>
    <mergeCell ref="V2:AC2"/>
    <mergeCell ref="AO16:AR16"/>
    <mergeCell ref="AD17:AF17"/>
    <mergeCell ref="AO17:AR17"/>
    <mergeCell ref="AD18:AF18"/>
    <mergeCell ref="AO18:AR18"/>
    <mergeCell ref="AD13:AF13"/>
    <mergeCell ref="AO13:AR13"/>
    <mergeCell ref="AD14:AF14"/>
    <mergeCell ref="AO14:AR14"/>
    <mergeCell ref="AD15:AF15"/>
    <mergeCell ref="AO15:AR15"/>
    <mergeCell ref="AD11:AF11"/>
    <mergeCell ref="AO11:AR11"/>
    <mergeCell ref="AD9:AF9"/>
    <mergeCell ref="AO9:AR9"/>
    <mergeCell ref="A4:AS4"/>
    <mergeCell ref="AD6:AS6"/>
    <mergeCell ref="AD7:AF7"/>
    <mergeCell ref="AO7:AR7"/>
    <mergeCell ref="AO89:AR89"/>
    <mergeCell ref="AO88:AR88"/>
    <mergeCell ref="AD44:AR44"/>
    <mergeCell ref="AD54:AS54"/>
    <mergeCell ref="AD55:AF55"/>
    <mergeCell ref="AO55:AR55"/>
    <mergeCell ref="AD57:AF57"/>
    <mergeCell ref="AO57:AR57"/>
    <mergeCell ref="AD58:AF58"/>
    <mergeCell ref="AO58:AR58"/>
    <mergeCell ref="AD56:AF56"/>
    <mergeCell ref="AO10:AR10"/>
    <mergeCell ref="AD91:AR91"/>
    <mergeCell ref="AD90:AF90"/>
    <mergeCell ref="AO90:AR90"/>
    <mergeCell ref="AD62:AF62"/>
    <mergeCell ref="AO62:AR62"/>
    <mergeCell ref="AD88:AF88"/>
    <mergeCell ref="AD59:AF59"/>
    <mergeCell ref="AO59:AR59"/>
    <mergeCell ref="AD60:AF60"/>
    <mergeCell ref="AO60:AR60"/>
    <mergeCell ref="AD61:AF61"/>
    <mergeCell ref="AO61:AR61"/>
    <mergeCell ref="AD19:AF19"/>
    <mergeCell ref="AO19:AR19"/>
    <mergeCell ref="AD20:AF20"/>
    <mergeCell ref="AO20:AR20"/>
    <mergeCell ref="AD43:AF43"/>
    <mergeCell ref="AO43:AR43"/>
    <mergeCell ref="AD16:AF16"/>
    <mergeCell ref="AO56:AR56"/>
    <mergeCell ref="AO12:AR12"/>
    <mergeCell ref="A52:AS52"/>
    <mergeCell ref="AD89:AF89"/>
    <mergeCell ref="AD12:AF12"/>
    <mergeCell ref="B61:F61"/>
    <mergeCell ref="G61:I61"/>
    <mergeCell ref="J61:M61"/>
    <mergeCell ref="N61:P61"/>
    <mergeCell ref="Y61:AB61"/>
    <mergeCell ref="B62:F62"/>
    <mergeCell ref="G62:I62"/>
    <mergeCell ref="J62:M62"/>
    <mergeCell ref="N62:P62"/>
    <mergeCell ref="Y62:AB62"/>
    <mergeCell ref="B59:F59"/>
    <mergeCell ref="G59:I59"/>
    <mergeCell ref="J59:M59"/>
    <mergeCell ref="N59:P59"/>
    <mergeCell ref="Y59:AB59"/>
    <mergeCell ref="J33:M33"/>
    <mergeCell ref="N33:P33"/>
    <mergeCell ref="Y33:AB33"/>
    <mergeCell ref="AD33:AF33"/>
    <mergeCell ref="B41:F41"/>
    <mergeCell ref="G41:I41"/>
    <mergeCell ref="J41:M41"/>
    <mergeCell ref="N41:P41"/>
    <mergeCell ref="B43:F43"/>
    <mergeCell ref="G43:I43"/>
    <mergeCell ref="J43:M43"/>
    <mergeCell ref="A91:M91"/>
    <mergeCell ref="N91:AB91"/>
    <mergeCell ref="B88:F88"/>
    <mergeCell ref="G88:I88"/>
    <mergeCell ref="J88:M88"/>
    <mergeCell ref="N88:P88"/>
    <mergeCell ref="Y88:AB88"/>
    <mergeCell ref="B89:F89"/>
    <mergeCell ref="G89:I89"/>
    <mergeCell ref="J89:M89"/>
    <mergeCell ref="B90:F90"/>
    <mergeCell ref="G90:I90"/>
    <mergeCell ref="J90:M90"/>
    <mergeCell ref="N90:P90"/>
    <mergeCell ref="Y90:AB90"/>
    <mergeCell ref="N89:P89"/>
    <mergeCell ref="Y89:AB89"/>
    <mergeCell ref="B60:F60"/>
    <mergeCell ref="G60:I60"/>
    <mergeCell ref="J60:M60"/>
    <mergeCell ref="N60:P60"/>
    <mergeCell ref="J56:M56"/>
    <mergeCell ref="N56:P56"/>
    <mergeCell ref="Y56:AB56"/>
    <mergeCell ref="B58:F58"/>
    <mergeCell ref="G58:I58"/>
    <mergeCell ref="J58:M58"/>
    <mergeCell ref="N58:P58"/>
    <mergeCell ref="Y58:AB58"/>
    <mergeCell ref="J55:M55"/>
    <mergeCell ref="N55:P55"/>
    <mergeCell ref="Y55:AB55"/>
    <mergeCell ref="B57:F57"/>
    <mergeCell ref="G57:I57"/>
    <mergeCell ref="J57:M57"/>
    <mergeCell ref="N57:P57"/>
    <mergeCell ref="Y57:AB57"/>
    <mergeCell ref="B56:F56"/>
    <mergeCell ref="G56:I56"/>
    <mergeCell ref="N43:P43"/>
    <mergeCell ref="Y43:AB43"/>
    <mergeCell ref="A44:M44"/>
    <mergeCell ref="N44:AB44"/>
    <mergeCell ref="B17:F17"/>
    <mergeCell ref="G17:I17"/>
    <mergeCell ref="J17:M17"/>
    <mergeCell ref="N17:P17"/>
    <mergeCell ref="Y17:AB17"/>
    <mergeCell ref="B18:F18"/>
    <mergeCell ref="G18:I18"/>
    <mergeCell ref="J18:M18"/>
    <mergeCell ref="N18:P18"/>
    <mergeCell ref="Y18:AB18"/>
    <mergeCell ref="B19:F19"/>
    <mergeCell ref="G19:I19"/>
    <mergeCell ref="J19:M19"/>
    <mergeCell ref="N19:P19"/>
    <mergeCell ref="Y19:AB19"/>
    <mergeCell ref="B20:F20"/>
    <mergeCell ref="G20:I20"/>
    <mergeCell ref="J20:M20"/>
    <mergeCell ref="N20:P20"/>
    <mergeCell ref="Y20:AB20"/>
    <mergeCell ref="B15:F15"/>
    <mergeCell ref="G15:I15"/>
    <mergeCell ref="J15:M15"/>
    <mergeCell ref="N15:P15"/>
    <mergeCell ref="Y15:AB15"/>
    <mergeCell ref="B16:F16"/>
    <mergeCell ref="G16:I16"/>
    <mergeCell ref="J16:M16"/>
    <mergeCell ref="N16:P16"/>
    <mergeCell ref="Y16:AB16"/>
    <mergeCell ref="B13:F13"/>
    <mergeCell ref="G13:I13"/>
    <mergeCell ref="J13:M13"/>
    <mergeCell ref="N13:P13"/>
    <mergeCell ref="Y13:AB13"/>
    <mergeCell ref="B14:F14"/>
    <mergeCell ref="G14:I14"/>
    <mergeCell ref="J14:M14"/>
    <mergeCell ref="N14:P14"/>
    <mergeCell ref="Y14:AB14"/>
    <mergeCell ref="B11:F11"/>
    <mergeCell ref="G11:I11"/>
    <mergeCell ref="J11:M11"/>
    <mergeCell ref="N11:P11"/>
    <mergeCell ref="Y11:AB11"/>
    <mergeCell ref="B12:F12"/>
    <mergeCell ref="G12:I12"/>
    <mergeCell ref="J12:M12"/>
    <mergeCell ref="N12:P12"/>
    <mergeCell ref="Y12:AB12"/>
    <mergeCell ref="Y7:AB7"/>
    <mergeCell ref="B8:F8"/>
    <mergeCell ref="G8:I8"/>
    <mergeCell ref="J8:M8"/>
    <mergeCell ref="N8:P8"/>
    <mergeCell ref="Y8:AB8"/>
    <mergeCell ref="B10:F10"/>
    <mergeCell ref="G10:I10"/>
    <mergeCell ref="J10:M10"/>
    <mergeCell ref="N10:P10"/>
    <mergeCell ref="Y10:AB10"/>
    <mergeCell ref="B9:F9"/>
    <mergeCell ref="G9:I9"/>
    <mergeCell ref="J9:M9"/>
    <mergeCell ref="N9:P9"/>
    <mergeCell ref="Y9:AB9"/>
    <mergeCell ref="A93:M93"/>
    <mergeCell ref="N93:AB93"/>
    <mergeCell ref="A5:A6"/>
    <mergeCell ref="B5:F6"/>
    <mergeCell ref="G5:I6"/>
    <mergeCell ref="J5:M6"/>
    <mergeCell ref="N5:AS5"/>
    <mergeCell ref="A53:A54"/>
    <mergeCell ref="B53:F54"/>
    <mergeCell ref="G53:I54"/>
    <mergeCell ref="N45:AB45"/>
    <mergeCell ref="N46:AB46"/>
    <mergeCell ref="A45:M45"/>
    <mergeCell ref="A46:M46"/>
    <mergeCell ref="A92:M92"/>
    <mergeCell ref="N92:AB92"/>
    <mergeCell ref="J53:M54"/>
    <mergeCell ref="N53:AS53"/>
    <mergeCell ref="B55:F55"/>
    <mergeCell ref="G55:I55"/>
    <mergeCell ref="B7:F7"/>
    <mergeCell ref="G7:I7"/>
    <mergeCell ref="J7:M7"/>
    <mergeCell ref="N7:P7"/>
    <mergeCell ref="A48:M48"/>
    <mergeCell ref="N49:P49"/>
    <mergeCell ref="Y49:AB49"/>
    <mergeCell ref="N50:P50"/>
    <mergeCell ref="Y50:AB50"/>
    <mergeCell ref="N48:P48"/>
    <mergeCell ref="Y48:AB48"/>
    <mergeCell ref="B49:M49"/>
    <mergeCell ref="B50:M50"/>
    <mergeCell ref="A95:M95"/>
    <mergeCell ref="N95:P95"/>
    <mergeCell ref="Y95:AB95"/>
    <mergeCell ref="B96:M96"/>
    <mergeCell ref="N96:P96"/>
    <mergeCell ref="Y96:AB96"/>
    <mergeCell ref="B97:M97"/>
    <mergeCell ref="N97:P97"/>
    <mergeCell ref="Y97:AB97"/>
  </mergeCells>
  <phoneticPr fontId="6"/>
  <printOptions horizontalCentered="1"/>
  <pageMargins left="0.51181102362204722" right="0.35433070866141736" top="0.59055118110236227" bottom="0.39370078740157483" header="0.31496062992125984" footer="0.19685039370078741"/>
  <pageSetup paperSize="9" scale="33" orientation="portrait" r:id="rId1"/>
  <rowBreaks count="1" manualBreakCount="1">
    <brk id="5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H42"/>
  <sheetViews>
    <sheetView view="pageBreakPreview" zoomScale="80" zoomScaleNormal="100" zoomScaleSheetLayoutView="80" workbookViewId="0">
      <selection activeCell="AX22" sqref="AX22:AY22"/>
    </sheetView>
  </sheetViews>
  <sheetFormatPr defaultColWidth="9" defaultRowHeight="18" customHeight="1"/>
  <cols>
    <col min="1" max="1" width="5" style="490" customWidth="1"/>
    <col min="2" max="2" width="11.875" style="490" customWidth="1"/>
    <col min="3" max="3" width="11.75" style="490" customWidth="1"/>
    <col min="4" max="4" width="24.75" style="490" customWidth="1"/>
    <col min="5" max="8" width="13.75" style="490" customWidth="1"/>
    <col min="9" max="9" width="2.5" style="490" customWidth="1"/>
    <col min="10" max="21" width="3" style="490" customWidth="1"/>
    <col min="22" max="16384" width="9" style="490"/>
  </cols>
  <sheetData>
    <row r="1" spans="1:8" s="1" customFormat="1" ht="18" customHeight="1" thickBot="1">
      <c r="A1" s="100" t="s">
        <v>503</v>
      </c>
    </row>
    <row r="2" spans="1:8" s="1" customFormat="1" ht="18" customHeight="1" thickBot="1">
      <c r="D2" s="463" t="s">
        <v>737</v>
      </c>
      <c r="E2" s="1994">
        <f>【様式６】計画書Ⅱ!U6</f>
        <v>0</v>
      </c>
      <c r="F2" s="1994"/>
      <c r="G2" s="1994"/>
      <c r="H2" s="1995"/>
    </row>
    <row r="3" spans="1:8" s="1" customFormat="1" ht="18" customHeight="1"/>
    <row r="4" spans="1:8" s="1" customFormat="1" ht="18" customHeight="1">
      <c r="A4" s="1547" t="s">
        <v>158</v>
      </c>
      <c r="B4" s="1547"/>
      <c r="C4" s="1547"/>
      <c r="D4" s="1547"/>
      <c r="E4" s="1547"/>
      <c r="F4" s="1547"/>
      <c r="G4" s="1547"/>
      <c r="H4" s="1493"/>
    </row>
    <row r="5" spans="1:8" s="1" customFormat="1" ht="18" customHeight="1" thickBot="1">
      <c r="A5" s="8"/>
      <c r="B5" s="8"/>
      <c r="C5" s="8"/>
      <c r="D5" s="8"/>
      <c r="E5" s="8"/>
      <c r="F5" s="8"/>
      <c r="G5" s="8"/>
    </row>
    <row r="6" spans="1:8" s="1" customFormat="1" ht="30" customHeight="1">
      <c r="A6" s="2003" t="s">
        <v>21</v>
      </c>
      <c r="B6" s="2005" t="s">
        <v>19</v>
      </c>
      <c r="C6" s="2005" t="s">
        <v>20</v>
      </c>
      <c r="D6" s="2005" t="s">
        <v>438</v>
      </c>
      <c r="E6" s="1989" t="s">
        <v>318</v>
      </c>
      <c r="F6" s="1380"/>
      <c r="G6" s="1989" t="s">
        <v>319</v>
      </c>
      <c r="H6" s="1990"/>
    </row>
    <row r="7" spans="1:8" s="1" customFormat="1" ht="54" customHeight="1" thickBot="1">
      <c r="A7" s="2004"/>
      <c r="B7" s="2006"/>
      <c r="C7" s="2006"/>
      <c r="D7" s="2006"/>
      <c r="E7" s="320"/>
      <c r="F7" s="242" t="s">
        <v>747</v>
      </c>
      <c r="G7" s="484"/>
      <c r="H7" s="243" t="s">
        <v>748</v>
      </c>
    </row>
    <row r="8" spans="1:8" s="1" customFormat="1" ht="21.75" customHeight="1">
      <c r="A8" s="321" t="s">
        <v>167</v>
      </c>
      <c r="B8" s="322" t="s">
        <v>121</v>
      </c>
      <c r="C8" s="322" t="s">
        <v>122</v>
      </c>
      <c r="D8" s="322" t="s">
        <v>123</v>
      </c>
      <c r="E8" s="216">
        <v>40000</v>
      </c>
      <c r="F8" s="216"/>
      <c r="G8" s="485"/>
      <c r="H8" s="217"/>
    </row>
    <row r="9" spans="1:8" s="1" customFormat="1" ht="21.75" customHeight="1">
      <c r="A9" s="486" t="s">
        <v>168</v>
      </c>
      <c r="B9" s="322" t="s">
        <v>121</v>
      </c>
      <c r="C9" s="322" t="s">
        <v>122</v>
      </c>
      <c r="D9" s="322" t="s">
        <v>123</v>
      </c>
      <c r="E9" s="216"/>
      <c r="F9" s="216"/>
      <c r="G9" s="485">
        <v>40000</v>
      </c>
      <c r="H9" s="217"/>
    </row>
    <row r="10" spans="1:8" s="1" customFormat="1" ht="21.75" customHeight="1">
      <c r="A10" s="913">
        <v>1</v>
      </c>
      <c r="B10" s="914" t="s">
        <v>741</v>
      </c>
      <c r="C10" s="912" t="str">
        <f>【様式６】計画書Ⅱ!U5</f>
        <v>大和市</v>
      </c>
      <c r="D10" s="912">
        <f>【様式６】計画書Ⅱ!U6</f>
        <v>0</v>
      </c>
      <c r="E10" s="218"/>
      <c r="F10" s="218"/>
      <c r="G10" s="232"/>
      <c r="H10" s="220"/>
    </row>
    <row r="11" spans="1:8" s="1" customFormat="1" ht="21.75" customHeight="1">
      <c r="A11" s="913">
        <v>2</v>
      </c>
      <c r="B11" s="861"/>
      <c r="C11" s="861"/>
      <c r="D11" s="861"/>
      <c r="E11" s="218"/>
      <c r="F11" s="218"/>
      <c r="G11" s="232"/>
      <c r="H11" s="220"/>
    </row>
    <row r="12" spans="1:8" s="1" customFormat="1" ht="21.75" customHeight="1">
      <c r="A12" s="913">
        <v>3</v>
      </c>
      <c r="B12" s="861"/>
      <c r="C12" s="861"/>
      <c r="D12" s="861"/>
      <c r="E12" s="218"/>
      <c r="F12" s="218"/>
      <c r="G12" s="232"/>
      <c r="H12" s="220"/>
    </row>
    <row r="13" spans="1:8" s="1" customFormat="1" ht="21.75" customHeight="1">
      <c r="A13" s="913">
        <v>4</v>
      </c>
      <c r="B13" s="861"/>
      <c r="C13" s="861"/>
      <c r="D13" s="861"/>
      <c r="E13" s="218"/>
      <c r="F13" s="218"/>
      <c r="G13" s="232"/>
      <c r="H13" s="220"/>
    </row>
    <row r="14" spans="1:8" s="1" customFormat="1" ht="21.75" customHeight="1">
      <c r="A14" s="913">
        <v>5</v>
      </c>
      <c r="B14" s="861"/>
      <c r="C14" s="861"/>
      <c r="D14" s="861"/>
      <c r="E14" s="218"/>
      <c r="F14" s="218"/>
      <c r="G14" s="232"/>
      <c r="H14" s="220"/>
    </row>
    <row r="15" spans="1:8" s="1" customFormat="1" ht="21.75" customHeight="1">
      <c r="A15" s="913">
        <v>6</v>
      </c>
      <c r="B15" s="861"/>
      <c r="C15" s="861"/>
      <c r="D15" s="861"/>
      <c r="E15" s="218"/>
      <c r="F15" s="218"/>
      <c r="G15" s="232"/>
      <c r="H15" s="220"/>
    </row>
    <row r="16" spans="1:8" s="1" customFormat="1" ht="21.75" customHeight="1">
      <c r="A16" s="913">
        <v>7</v>
      </c>
      <c r="B16" s="861"/>
      <c r="C16" s="861"/>
      <c r="D16" s="861"/>
      <c r="E16" s="218"/>
      <c r="F16" s="218"/>
      <c r="G16" s="232"/>
      <c r="H16" s="220"/>
    </row>
    <row r="17" spans="1:8" s="1" customFormat="1" ht="21.75" customHeight="1">
      <c r="A17" s="913">
        <v>8</v>
      </c>
      <c r="B17" s="861"/>
      <c r="C17" s="861"/>
      <c r="D17" s="861"/>
      <c r="E17" s="218"/>
      <c r="F17" s="218"/>
      <c r="G17" s="232"/>
      <c r="H17" s="220"/>
    </row>
    <row r="18" spans="1:8" s="1" customFormat="1" ht="21.75" customHeight="1">
      <c r="A18" s="913">
        <v>9</v>
      </c>
      <c r="B18" s="861"/>
      <c r="C18" s="861"/>
      <c r="D18" s="861"/>
      <c r="E18" s="218"/>
      <c r="F18" s="218"/>
      <c r="G18" s="232"/>
      <c r="H18" s="220"/>
    </row>
    <row r="19" spans="1:8" s="1" customFormat="1" ht="21.75" customHeight="1">
      <c r="A19" s="913">
        <v>10</v>
      </c>
      <c r="B19" s="861"/>
      <c r="C19" s="861"/>
      <c r="D19" s="861"/>
      <c r="E19" s="218"/>
      <c r="F19" s="218"/>
      <c r="G19" s="232"/>
      <c r="H19" s="220"/>
    </row>
    <row r="20" spans="1:8" s="1" customFormat="1" ht="21.75" customHeight="1">
      <c r="A20" s="913">
        <v>11</v>
      </c>
      <c r="B20" s="861"/>
      <c r="C20" s="861"/>
      <c r="D20" s="861"/>
      <c r="E20" s="218"/>
      <c r="F20" s="218"/>
      <c r="G20" s="232"/>
      <c r="H20" s="220"/>
    </row>
    <row r="21" spans="1:8" s="1" customFormat="1" ht="21.75" customHeight="1">
      <c r="A21" s="913">
        <v>12</v>
      </c>
      <c r="B21" s="861"/>
      <c r="C21" s="861"/>
      <c r="D21" s="861"/>
      <c r="E21" s="218"/>
      <c r="F21" s="218"/>
      <c r="G21" s="232"/>
      <c r="H21" s="220"/>
    </row>
    <row r="22" spans="1:8" s="1" customFormat="1" ht="21.75" customHeight="1">
      <c r="A22" s="913">
        <v>13</v>
      </c>
      <c r="B22" s="861"/>
      <c r="C22" s="861"/>
      <c r="D22" s="861"/>
      <c r="E22" s="218"/>
      <c r="F22" s="218"/>
      <c r="G22" s="232"/>
      <c r="H22" s="220"/>
    </row>
    <row r="23" spans="1:8" s="1" customFormat="1" ht="21.75" customHeight="1">
      <c r="A23" s="913">
        <v>14</v>
      </c>
      <c r="B23" s="861"/>
      <c r="C23" s="861"/>
      <c r="D23" s="861"/>
      <c r="E23" s="218"/>
      <c r="F23" s="218"/>
      <c r="G23" s="232"/>
      <c r="H23" s="220"/>
    </row>
    <row r="24" spans="1:8" s="1" customFormat="1" ht="21.75" customHeight="1">
      <c r="A24" s="913">
        <v>15</v>
      </c>
      <c r="B24" s="861"/>
      <c r="C24" s="861"/>
      <c r="D24" s="861"/>
      <c r="E24" s="218"/>
      <c r="F24" s="218"/>
      <c r="G24" s="232"/>
      <c r="H24" s="220"/>
    </row>
    <row r="25" spans="1:8" s="1" customFormat="1" ht="21.75" customHeight="1">
      <c r="A25" s="913">
        <v>16</v>
      </c>
      <c r="B25" s="861"/>
      <c r="C25" s="861"/>
      <c r="D25" s="861"/>
      <c r="E25" s="218"/>
      <c r="F25" s="218"/>
      <c r="G25" s="232"/>
      <c r="H25" s="220"/>
    </row>
    <row r="26" spans="1:8" s="1" customFormat="1" ht="21.75" customHeight="1">
      <c r="A26" s="913">
        <v>17</v>
      </c>
      <c r="B26" s="861"/>
      <c r="C26" s="861"/>
      <c r="D26" s="861"/>
      <c r="E26" s="218"/>
      <c r="F26" s="218"/>
      <c r="G26" s="232"/>
      <c r="H26" s="220"/>
    </row>
    <row r="27" spans="1:8" s="1" customFormat="1" ht="21.75" customHeight="1">
      <c r="A27" s="913">
        <v>18</v>
      </c>
      <c r="B27" s="861"/>
      <c r="C27" s="861"/>
      <c r="D27" s="861"/>
      <c r="E27" s="218"/>
      <c r="F27" s="218"/>
      <c r="G27" s="232"/>
      <c r="H27" s="220"/>
    </row>
    <row r="28" spans="1:8" s="1" customFormat="1" ht="21.75" customHeight="1">
      <c r="A28" s="913">
        <v>19</v>
      </c>
      <c r="B28" s="861"/>
      <c r="C28" s="861"/>
      <c r="D28" s="861"/>
      <c r="E28" s="218"/>
      <c r="F28" s="218"/>
      <c r="G28" s="232"/>
      <c r="H28" s="220"/>
    </row>
    <row r="29" spans="1:8" s="1" customFormat="1" ht="21.75" customHeight="1">
      <c r="A29" s="913">
        <v>20</v>
      </c>
      <c r="B29" s="924"/>
      <c r="C29" s="924"/>
      <c r="D29" s="924"/>
      <c r="E29" s="218"/>
      <c r="F29" s="218"/>
      <c r="G29" s="232"/>
      <c r="H29" s="220"/>
    </row>
    <row r="30" spans="1:8" s="1" customFormat="1" ht="21.75" customHeight="1">
      <c r="A30" s="913">
        <v>21</v>
      </c>
      <c r="B30" s="924"/>
      <c r="C30" s="924"/>
      <c r="D30" s="924"/>
      <c r="E30" s="218"/>
      <c r="F30" s="218"/>
      <c r="G30" s="232"/>
      <c r="H30" s="220"/>
    </row>
    <row r="31" spans="1:8" s="1" customFormat="1" ht="21.75" customHeight="1">
      <c r="A31" s="913">
        <v>22</v>
      </c>
      <c r="B31" s="924"/>
      <c r="C31" s="924"/>
      <c r="D31" s="924"/>
      <c r="E31" s="218"/>
      <c r="F31" s="218"/>
      <c r="G31" s="232"/>
      <c r="H31" s="220"/>
    </row>
    <row r="32" spans="1:8" s="1" customFormat="1" ht="21.75" customHeight="1">
      <c r="A32" s="913">
        <v>23</v>
      </c>
      <c r="B32" s="924"/>
      <c r="C32" s="924"/>
      <c r="D32" s="924"/>
      <c r="E32" s="218"/>
      <c r="F32" s="218"/>
      <c r="G32" s="232"/>
      <c r="H32" s="220"/>
    </row>
    <row r="33" spans="1:8" s="1" customFormat="1" ht="21.75" customHeight="1">
      <c r="A33" s="913">
        <v>24</v>
      </c>
      <c r="B33" s="924"/>
      <c r="C33" s="924"/>
      <c r="D33" s="924"/>
      <c r="E33" s="218"/>
      <c r="F33" s="218"/>
      <c r="G33" s="232"/>
      <c r="H33" s="220"/>
    </row>
    <row r="34" spans="1:8" s="1" customFormat="1" ht="21.75" customHeight="1">
      <c r="A34" s="913">
        <v>25</v>
      </c>
      <c r="B34" s="924"/>
      <c r="C34" s="924"/>
      <c r="D34" s="924"/>
      <c r="E34" s="218"/>
      <c r="F34" s="218"/>
      <c r="G34" s="232"/>
      <c r="H34" s="220"/>
    </row>
    <row r="35" spans="1:8" s="1" customFormat="1" ht="21.75" customHeight="1">
      <c r="A35" s="913">
        <v>26</v>
      </c>
      <c r="B35" s="924"/>
      <c r="C35" s="924"/>
      <c r="D35" s="924"/>
      <c r="E35" s="218"/>
      <c r="F35" s="218"/>
      <c r="G35" s="232"/>
      <c r="H35" s="220"/>
    </row>
    <row r="36" spans="1:8" s="1" customFormat="1" ht="21.75" customHeight="1">
      <c r="A36" s="913">
        <v>27</v>
      </c>
      <c r="B36" s="924"/>
      <c r="C36" s="924"/>
      <c r="D36" s="924"/>
      <c r="E36" s="218"/>
      <c r="F36" s="218"/>
      <c r="G36" s="232"/>
      <c r="H36" s="220"/>
    </row>
    <row r="37" spans="1:8" s="1" customFormat="1" ht="21.75" customHeight="1">
      <c r="A37" s="913">
        <v>28</v>
      </c>
      <c r="B37" s="924"/>
      <c r="C37" s="924"/>
      <c r="D37" s="924"/>
      <c r="E37" s="218"/>
      <c r="F37" s="218"/>
      <c r="G37" s="232"/>
      <c r="H37" s="220"/>
    </row>
    <row r="38" spans="1:8" s="1" customFormat="1" ht="21.75" customHeight="1">
      <c r="A38" s="913">
        <v>29</v>
      </c>
      <c r="B38" s="924"/>
      <c r="C38" s="924"/>
      <c r="D38" s="924"/>
      <c r="E38" s="218"/>
      <c r="F38" s="218"/>
      <c r="G38" s="232"/>
      <c r="H38" s="220"/>
    </row>
    <row r="39" spans="1:8" s="1" customFormat="1" ht="21.75" customHeight="1" thickBot="1">
      <c r="A39" s="928">
        <v>30</v>
      </c>
      <c r="B39" s="111"/>
      <c r="C39" s="111"/>
      <c r="D39" s="111"/>
      <c r="E39" s="221"/>
      <c r="F39" s="221"/>
      <c r="G39" s="233"/>
      <c r="H39" s="223"/>
    </row>
    <row r="40" spans="1:8" s="1" customFormat="1" ht="21.75" customHeight="1" thickTop="1" thickBot="1">
      <c r="A40" s="2135" t="s">
        <v>120</v>
      </c>
      <c r="B40" s="2136"/>
      <c r="C40" s="2136"/>
      <c r="D40" s="2137"/>
      <c r="E40" s="487">
        <f>SUM(E10:E39)</f>
        <v>0</v>
      </c>
      <c r="F40" s="487">
        <f>SUM(F10:F39)</f>
        <v>0</v>
      </c>
      <c r="G40" s="488">
        <f>SUM(G10:G39)</f>
        <v>0</v>
      </c>
      <c r="H40" s="489">
        <f>SUM(H10:H39)</f>
        <v>0</v>
      </c>
    </row>
    <row r="41" spans="1:8" s="1" customFormat="1" ht="42" customHeight="1">
      <c r="A41" s="859" t="s">
        <v>736</v>
      </c>
      <c r="B41" s="2000" t="s">
        <v>735</v>
      </c>
      <c r="C41" s="2000"/>
      <c r="D41" s="2000"/>
      <c r="E41" s="2000"/>
      <c r="F41" s="2000"/>
      <c r="G41" s="2000"/>
      <c r="H41" s="1489"/>
    </row>
    <row r="42" spans="1:8" s="1" customFormat="1" ht="18" customHeight="1">
      <c r="A42" s="857" t="s">
        <v>734</v>
      </c>
      <c r="B42" s="1999" t="s">
        <v>427</v>
      </c>
      <c r="C42" s="1999"/>
      <c r="D42" s="1999"/>
      <c r="E42" s="1999"/>
      <c r="F42" s="1999"/>
      <c r="G42" s="1999"/>
      <c r="H42" s="1999"/>
    </row>
  </sheetData>
  <sheetProtection sheet="1" objects="1" scenarios="1" insertRows="0"/>
  <mergeCells count="11">
    <mergeCell ref="G6:H6"/>
    <mergeCell ref="B42:H42"/>
    <mergeCell ref="E2:H2"/>
    <mergeCell ref="A40:D40"/>
    <mergeCell ref="A4:H4"/>
    <mergeCell ref="B41:H41"/>
    <mergeCell ref="A6:A7"/>
    <mergeCell ref="B6:B7"/>
    <mergeCell ref="C6:C7"/>
    <mergeCell ref="D6:D7"/>
    <mergeCell ref="E6:F6"/>
  </mergeCells>
  <phoneticPr fontId="6"/>
  <printOptions horizontalCentered="1"/>
  <pageMargins left="0.55118110236220474" right="0.55118110236220474" top="0.55118110236220474" bottom="0.98425196850393704" header="0.31496062992125984" footer="0.51181102362204722"/>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T110"/>
  <sheetViews>
    <sheetView view="pageBreakPreview" zoomScale="85" zoomScaleNormal="100" zoomScaleSheetLayoutView="85" workbookViewId="0">
      <selection activeCell="AX19" sqref="AX19"/>
    </sheetView>
  </sheetViews>
  <sheetFormatPr defaultColWidth="9" defaultRowHeight="18" customHeight="1"/>
  <cols>
    <col min="1" max="1" width="2.5" style="94" customWidth="1"/>
    <col min="2" max="3" width="3" style="94" customWidth="1"/>
    <col min="4" max="16" width="3.125" style="94" customWidth="1"/>
    <col min="17" max="34" width="3" style="94" customWidth="1"/>
    <col min="35" max="35" width="2.5" style="94" customWidth="1"/>
    <col min="36" max="38" width="3" style="94" customWidth="1"/>
    <col min="39" max="40" width="3" style="94" hidden="1" customWidth="1"/>
    <col min="41" max="47" width="3" style="94" customWidth="1"/>
    <col min="48" max="16384" width="9" style="94"/>
  </cols>
  <sheetData>
    <row r="1" spans="1:40" ht="18" customHeight="1">
      <c r="B1" s="324" t="s">
        <v>498</v>
      </c>
      <c r="AM1" s="94" t="s">
        <v>159</v>
      </c>
      <c r="AN1" s="94" t="s">
        <v>162</v>
      </c>
    </row>
    <row r="2" spans="1:40" ht="18" customHeight="1">
      <c r="B2" s="2300" t="s">
        <v>295</v>
      </c>
      <c r="C2" s="2300"/>
      <c r="D2" s="2300"/>
      <c r="E2" s="2300"/>
      <c r="F2" s="2300"/>
      <c r="G2" s="2300"/>
      <c r="H2" s="2300"/>
      <c r="I2" s="2300"/>
      <c r="J2" s="2300"/>
      <c r="K2" s="2300"/>
      <c r="L2" s="2300"/>
      <c r="M2" s="2300"/>
      <c r="N2" s="2300"/>
      <c r="O2" s="2300"/>
      <c r="P2" s="2300"/>
      <c r="Q2" s="2300"/>
      <c r="R2" s="2300"/>
      <c r="S2" s="2300"/>
      <c r="T2" s="2300"/>
      <c r="U2" s="2300"/>
      <c r="V2" s="2300"/>
      <c r="W2" s="2300"/>
      <c r="X2" s="2300"/>
      <c r="Y2" s="2300"/>
      <c r="Z2" s="2300"/>
      <c r="AA2" s="2300"/>
      <c r="AB2" s="2300"/>
      <c r="AC2" s="2300"/>
      <c r="AD2" s="2300"/>
      <c r="AE2" s="2300"/>
      <c r="AF2" s="2300"/>
      <c r="AG2" s="2300"/>
      <c r="AH2" s="2300"/>
    </row>
    <row r="3" spans="1:40" ht="18" customHeight="1" thickBot="1">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40" ht="17.100000000000001" customHeight="1">
      <c r="D4" s="326"/>
      <c r="E4" s="326"/>
      <c r="F4" s="326"/>
      <c r="G4" s="326"/>
      <c r="H4" s="326"/>
      <c r="I4" s="326"/>
      <c r="J4" s="326"/>
      <c r="K4" s="326"/>
      <c r="L4" s="326"/>
      <c r="M4" s="326"/>
      <c r="N4" s="326"/>
      <c r="P4" s="2301" t="s">
        <v>5</v>
      </c>
      <c r="Q4" s="2302"/>
      <c r="R4" s="2302"/>
      <c r="S4" s="2302"/>
      <c r="T4" s="2302"/>
      <c r="U4" s="2302"/>
      <c r="V4" s="1375"/>
      <c r="W4" s="1376"/>
      <c r="X4" s="1376"/>
      <c r="Y4" s="1376"/>
      <c r="Z4" s="1376"/>
      <c r="AA4" s="1376"/>
      <c r="AB4" s="1376"/>
      <c r="AC4" s="1376"/>
      <c r="AD4" s="1376"/>
      <c r="AE4" s="1376"/>
      <c r="AF4" s="1376"/>
      <c r="AG4" s="1376"/>
      <c r="AH4" s="1377"/>
    </row>
    <row r="5" spans="1:40" ht="17.100000000000001" customHeight="1">
      <c r="D5" s="326"/>
      <c r="E5" s="326"/>
      <c r="F5" s="326"/>
      <c r="G5" s="326"/>
      <c r="H5" s="326"/>
      <c r="I5" s="326"/>
      <c r="J5" s="326"/>
      <c r="K5" s="326"/>
      <c r="L5" s="326"/>
      <c r="M5" s="326"/>
      <c r="N5" s="326"/>
      <c r="P5" s="2303" t="s">
        <v>8</v>
      </c>
      <c r="Q5" s="2304"/>
      <c r="R5" s="2304"/>
      <c r="S5" s="2304"/>
      <c r="T5" s="2304"/>
      <c r="U5" s="2304"/>
      <c r="V5" s="1362"/>
      <c r="W5" s="1363"/>
      <c r="X5" s="1363"/>
      <c r="Y5" s="1363"/>
      <c r="Z5" s="1363"/>
      <c r="AA5" s="1363"/>
      <c r="AB5" s="1363"/>
      <c r="AC5" s="1363"/>
      <c r="AD5" s="1363"/>
      <c r="AE5" s="1363"/>
      <c r="AF5" s="1363"/>
      <c r="AG5" s="1363"/>
      <c r="AH5" s="1364"/>
    </row>
    <row r="6" spans="1:40" ht="17.100000000000001" customHeight="1">
      <c r="D6" s="326"/>
      <c r="E6" s="326"/>
      <c r="F6" s="326"/>
      <c r="G6" s="326"/>
      <c r="H6" s="326"/>
      <c r="I6" s="326"/>
      <c r="J6" s="326"/>
      <c r="K6" s="326"/>
      <c r="L6" s="326"/>
      <c r="M6" s="326"/>
      <c r="N6" s="326"/>
      <c r="P6" s="2303" t="s">
        <v>49</v>
      </c>
      <c r="Q6" s="2304"/>
      <c r="R6" s="2304"/>
      <c r="S6" s="2304"/>
      <c r="T6" s="2304"/>
      <c r="U6" s="2304"/>
      <c r="V6" s="1362"/>
      <c r="W6" s="1363"/>
      <c r="X6" s="1363"/>
      <c r="Y6" s="1363"/>
      <c r="Z6" s="1363"/>
      <c r="AA6" s="1363"/>
      <c r="AB6" s="1363"/>
      <c r="AC6" s="1363"/>
      <c r="AD6" s="1363"/>
      <c r="AE6" s="1363"/>
      <c r="AF6" s="1363"/>
      <c r="AG6" s="1363"/>
      <c r="AH6" s="1364"/>
    </row>
    <row r="7" spans="1:40" ht="17.100000000000001" customHeight="1" thickBot="1">
      <c r="D7" s="326"/>
      <c r="E7" s="326"/>
      <c r="F7" s="326"/>
      <c r="G7" s="326"/>
      <c r="H7" s="326"/>
      <c r="I7" s="326"/>
      <c r="J7" s="326"/>
      <c r="K7" s="326"/>
      <c r="L7" s="326"/>
      <c r="M7" s="326"/>
      <c r="N7" s="326"/>
      <c r="O7" s="326"/>
      <c r="P7" s="2309" t="s">
        <v>43</v>
      </c>
      <c r="Q7" s="2310"/>
      <c r="R7" s="2310"/>
      <c r="S7" s="2310"/>
      <c r="T7" s="2310"/>
      <c r="U7" s="2310"/>
      <c r="V7" s="257"/>
      <c r="W7" s="258"/>
      <c r="X7" s="257"/>
      <c r="Y7" s="259"/>
      <c r="Z7" s="258"/>
      <c r="AA7" s="257"/>
      <c r="AB7" s="258"/>
      <c r="AC7" s="257"/>
      <c r="AD7" s="259"/>
      <c r="AE7" s="259"/>
      <c r="AF7" s="259"/>
      <c r="AG7" s="258"/>
      <c r="AH7" s="260"/>
    </row>
    <row r="8" spans="1:40" ht="18" customHeight="1">
      <c r="A8" s="96"/>
      <c r="B8" s="96"/>
      <c r="C8" s="96"/>
      <c r="D8" s="96"/>
      <c r="E8" s="96"/>
      <c r="F8" s="96"/>
      <c r="G8" s="96"/>
      <c r="H8" s="96"/>
      <c r="I8" s="96"/>
      <c r="J8" s="96"/>
      <c r="K8" s="96"/>
      <c r="L8" s="96"/>
      <c r="M8" s="96"/>
      <c r="N8" s="96"/>
      <c r="O8" s="96"/>
      <c r="P8" s="96"/>
      <c r="Q8" s="96"/>
      <c r="R8" s="298"/>
      <c r="S8" s="298"/>
      <c r="T8" s="298"/>
      <c r="U8" s="298"/>
      <c r="V8" s="298"/>
      <c r="W8" s="298"/>
      <c r="X8" s="298"/>
      <c r="Y8" s="298"/>
      <c r="Z8" s="551"/>
      <c r="AA8" s="551"/>
      <c r="AB8" s="551"/>
      <c r="AC8" s="551"/>
      <c r="AD8" s="551"/>
      <c r="AE8" s="551"/>
      <c r="AF8" s="551"/>
    </row>
    <row r="9" spans="1:40" ht="18" customHeight="1" thickBot="1">
      <c r="B9" s="94" t="s">
        <v>231</v>
      </c>
    </row>
    <row r="10" spans="1:40" ht="30" customHeight="1">
      <c r="C10" s="327" t="s">
        <v>12</v>
      </c>
      <c r="D10" s="327" t="s">
        <v>236</v>
      </c>
      <c r="E10" s="328"/>
      <c r="F10" s="328"/>
      <c r="G10" s="328"/>
      <c r="H10" s="328"/>
      <c r="I10" s="328"/>
      <c r="J10" s="328"/>
      <c r="K10" s="328"/>
      <c r="L10" s="328"/>
      <c r="M10" s="328"/>
      <c r="N10" s="328"/>
      <c r="O10" s="328"/>
      <c r="P10" s="329"/>
      <c r="Q10" s="2328"/>
      <c r="R10" s="2329"/>
      <c r="S10" s="2329"/>
      <c r="T10" s="2329"/>
      <c r="U10" s="2329"/>
      <c r="V10" s="2329"/>
      <c r="W10" s="2329"/>
      <c r="X10" s="2329"/>
      <c r="Y10" s="2329"/>
      <c r="Z10" s="2329"/>
      <c r="AA10" s="2329"/>
      <c r="AB10" s="2329"/>
      <c r="AC10" s="2329"/>
      <c r="AD10" s="2329"/>
      <c r="AE10" s="2329"/>
      <c r="AF10" s="2329"/>
      <c r="AG10" s="2329"/>
      <c r="AH10" s="330" t="s">
        <v>16</v>
      </c>
    </row>
    <row r="11" spans="1:40" ht="30" customHeight="1">
      <c r="C11" s="331" t="s">
        <v>13</v>
      </c>
      <c r="D11" s="2330" t="s">
        <v>233</v>
      </c>
      <c r="E11" s="2049"/>
      <c r="F11" s="2049"/>
      <c r="G11" s="2049"/>
      <c r="H11" s="2049"/>
      <c r="I11" s="2049"/>
      <c r="J11" s="2049"/>
      <c r="K11" s="2049"/>
      <c r="L11" s="2049"/>
      <c r="M11" s="2049"/>
      <c r="N11" s="2049"/>
      <c r="O11" s="2049"/>
      <c r="P11" s="2050"/>
      <c r="Q11" s="2182"/>
      <c r="R11" s="2183"/>
      <c r="S11" s="2183"/>
      <c r="T11" s="2183"/>
      <c r="U11" s="2183"/>
      <c r="V11" s="2183"/>
      <c r="W11" s="2183"/>
      <c r="X11" s="2183"/>
      <c r="Y11" s="2183"/>
      <c r="Z11" s="2183"/>
      <c r="AA11" s="2183"/>
      <c r="AB11" s="2183"/>
      <c r="AC11" s="2183"/>
      <c r="AD11" s="2183"/>
      <c r="AE11" s="2183"/>
      <c r="AF11" s="2183"/>
      <c r="AG11" s="2183"/>
      <c r="AH11" s="332" t="s">
        <v>16</v>
      </c>
    </row>
    <row r="12" spans="1:40" ht="18.75" customHeight="1">
      <c r="C12" s="2331" t="s">
        <v>133</v>
      </c>
      <c r="D12" s="2215" t="s">
        <v>234</v>
      </c>
      <c r="E12" s="1437"/>
      <c r="F12" s="1437"/>
      <c r="G12" s="1437"/>
      <c r="H12" s="1437"/>
      <c r="I12" s="1437"/>
      <c r="J12" s="1437"/>
      <c r="K12" s="1437"/>
      <c r="L12" s="1437"/>
      <c r="M12" s="1437"/>
      <c r="N12" s="1437"/>
      <c r="O12" s="1437"/>
      <c r="P12" s="2216"/>
      <c r="Q12" s="2138" t="s">
        <v>215</v>
      </c>
      <c r="R12" s="2139"/>
      <c r="S12" s="2139"/>
      <c r="T12" s="2139"/>
      <c r="U12" s="2139"/>
      <c r="V12" s="2139"/>
      <c r="W12" s="2139"/>
      <c r="X12" s="2139"/>
      <c r="Y12" s="2140"/>
      <c r="Z12" s="2138" t="s">
        <v>216</v>
      </c>
      <c r="AA12" s="2141"/>
      <c r="AB12" s="2141"/>
      <c r="AC12" s="2141"/>
      <c r="AD12" s="2141"/>
      <c r="AE12" s="2141"/>
      <c r="AF12" s="2141"/>
      <c r="AG12" s="2141"/>
      <c r="AH12" s="2142"/>
    </row>
    <row r="13" spans="1:40" ht="30" customHeight="1">
      <c r="C13" s="2332"/>
      <c r="D13" s="2217"/>
      <c r="E13" s="2218"/>
      <c r="F13" s="2218"/>
      <c r="G13" s="2218"/>
      <c r="H13" s="2218"/>
      <c r="I13" s="2218"/>
      <c r="J13" s="2218"/>
      <c r="K13" s="2218"/>
      <c r="L13" s="2218"/>
      <c r="M13" s="2218"/>
      <c r="N13" s="2218"/>
      <c r="O13" s="2218"/>
      <c r="P13" s="2219"/>
      <c r="Q13" s="2285" t="str">
        <f>IF(Q10-Q11&gt;0,"〇","")</f>
        <v/>
      </c>
      <c r="R13" s="2286"/>
      <c r="S13" s="2286"/>
      <c r="T13" s="2286"/>
      <c r="U13" s="2286"/>
      <c r="V13" s="2286"/>
      <c r="W13" s="2286"/>
      <c r="X13" s="2286"/>
      <c r="Y13" s="2287"/>
      <c r="Z13" s="2288"/>
      <c r="AA13" s="2289"/>
      <c r="AB13" s="2289"/>
      <c r="AC13" s="2289"/>
      <c r="AD13" s="2289"/>
      <c r="AE13" s="2289"/>
      <c r="AF13" s="2289"/>
      <c r="AG13" s="2289"/>
      <c r="AH13" s="2290"/>
    </row>
    <row r="14" spans="1:40" ht="17.100000000000001" customHeight="1">
      <c r="C14" s="333" t="s">
        <v>26</v>
      </c>
      <c r="D14" s="2267" t="s">
        <v>29</v>
      </c>
      <c r="E14" s="2195"/>
      <c r="F14" s="2195"/>
      <c r="G14" s="2195"/>
      <c r="H14" s="2195"/>
      <c r="I14" s="2196"/>
      <c r="J14" s="538"/>
      <c r="K14" s="538"/>
      <c r="L14" s="538"/>
      <c r="M14" s="538"/>
      <c r="N14" s="538"/>
      <c r="O14" s="538"/>
      <c r="P14" s="334"/>
      <c r="Q14" s="108"/>
      <c r="R14" s="2177" t="s">
        <v>85</v>
      </c>
      <c r="S14" s="2177"/>
      <c r="T14" s="2177"/>
      <c r="U14" s="2177"/>
      <c r="V14" s="2177"/>
      <c r="W14" s="2177"/>
      <c r="X14" s="2177"/>
      <c r="Y14" s="2177"/>
      <c r="Z14" s="2177"/>
      <c r="AA14" s="2177"/>
      <c r="AB14" s="2177"/>
      <c r="AC14" s="2177"/>
      <c r="AD14" s="2177"/>
      <c r="AE14" s="2177"/>
      <c r="AF14" s="2177"/>
      <c r="AG14" s="2177"/>
      <c r="AH14" s="2178"/>
    </row>
    <row r="15" spans="1:40" ht="17.100000000000001" customHeight="1">
      <c r="C15" s="335"/>
      <c r="D15" s="2244" t="s">
        <v>232</v>
      </c>
      <c r="E15" s="2198"/>
      <c r="F15" s="2198"/>
      <c r="G15" s="2198"/>
      <c r="H15" s="2198"/>
      <c r="I15" s="2198"/>
      <c r="J15" s="2198"/>
      <c r="K15" s="2198"/>
      <c r="L15" s="2198"/>
      <c r="M15" s="2198"/>
      <c r="N15" s="2198"/>
      <c r="O15" s="2198"/>
      <c r="P15" s="2199"/>
      <c r="Q15" s="108"/>
      <c r="R15" s="2204" t="s">
        <v>163</v>
      </c>
      <c r="S15" s="2204"/>
      <c r="T15" s="2204"/>
      <c r="U15" s="2204"/>
      <c r="V15" s="2204"/>
      <c r="W15" s="2204"/>
      <c r="X15" s="2204"/>
      <c r="Y15" s="2204"/>
      <c r="Z15" s="2204"/>
      <c r="AA15" s="2204"/>
      <c r="AB15" s="2204"/>
      <c r="AC15" s="2204"/>
      <c r="AD15" s="2204"/>
      <c r="AE15" s="2204"/>
      <c r="AF15" s="2204"/>
      <c r="AG15" s="2204"/>
      <c r="AH15" s="2205"/>
    </row>
    <row r="16" spans="1:40" ht="17.100000000000001" customHeight="1">
      <c r="C16" s="335"/>
      <c r="D16" s="2333"/>
      <c r="E16" s="2198"/>
      <c r="F16" s="2198"/>
      <c r="G16" s="2198"/>
      <c r="H16" s="2198"/>
      <c r="I16" s="2198"/>
      <c r="J16" s="2198"/>
      <c r="K16" s="2198"/>
      <c r="L16" s="2198"/>
      <c r="M16" s="2198"/>
      <c r="N16" s="2198"/>
      <c r="O16" s="2198"/>
      <c r="P16" s="2199"/>
      <c r="Q16" s="108"/>
      <c r="R16" s="2206" t="s">
        <v>164</v>
      </c>
      <c r="S16" s="2206"/>
      <c r="T16" s="2206"/>
      <c r="U16" s="2206"/>
      <c r="V16" s="2206"/>
      <c r="W16" s="2206"/>
      <c r="X16" s="2206"/>
      <c r="Y16" s="2206"/>
      <c r="Z16" s="2206"/>
      <c r="AA16" s="2206"/>
      <c r="AB16" s="2206"/>
      <c r="AC16" s="2206"/>
      <c r="AD16" s="2206"/>
      <c r="AE16" s="2206"/>
      <c r="AF16" s="2206"/>
      <c r="AG16" s="2206"/>
      <c r="AH16" s="2207"/>
    </row>
    <row r="17" spans="1:34" ht="17.100000000000001" customHeight="1">
      <c r="C17" s="335"/>
      <c r="D17" s="2334"/>
      <c r="E17" s="2202"/>
      <c r="F17" s="2202"/>
      <c r="G17" s="2202"/>
      <c r="H17" s="2202"/>
      <c r="I17" s="2202"/>
      <c r="J17" s="2202"/>
      <c r="K17" s="2202"/>
      <c r="L17" s="2202"/>
      <c r="M17" s="2202"/>
      <c r="N17" s="2202"/>
      <c r="O17" s="2202"/>
      <c r="P17" s="2203"/>
      <c r="Q17" s="108"/>
      <c r="R17" s="2208" t="s">
        <v>165</v>
      </c>
      <c r="S17" s="2208"/>
      <c r="T17" s="2208"/>
      <c r="U17" s="2208"/>
      <c r="V17" s="2208"/>
      <c r="W17" s="2208"/>
      <c r="X17" s="2208"/>
      <c r="Y17" s="2208"/>
      <c r="Z17" s="2208"/>
      <c r="AA17" s="2208"/>
      <c r="AB17" s="2208"/>
      <c r="AC17" s="2208"/>
      <c r="AD17" s="2208"/>
      <c r="AE17" s="2208"/>
      <c r="AF17" s="2208"/>
      <c r="AG17" s="2208"/>
      <c r="AH17" s="2209"/>
    </row>
    <row r="18" spans="1:34" ht="36.75" customHeight="1" thickBot="1">
      <c r="C18" s="336"/>
      <c r="D18" s="2162" t="s">
        <v>27</v>
      </c>
      <c r="E18" s="2163"/>
      <c r="F18" s="2163"/>
      <c r="G18" s="2163"/>
      <c r="H18" s="2163"/>
      <c r="I18" s="2163"/>
      <c r="J18" s="2163"/>
      <c r="K18" s="2163"/>
      <c r="L18" s="2163"/>
      <c r="M18" s="2163"/>
      <c r="N18" s="2163"/>
      <c r="O18" s="2163"/>
      <c r="P18" s="2164"/>
      <c r="Q18" s="2165"/>
      <c r="R18" s="2166"/>
      <c r="S18" s="2166"/>
      <c r="T18" s="2166"/>
      <c r="U18" s="2166"/>
      <c r="V18" s="2166"/>
      <c r="W18" s="2166"/>
      <c r="X18" s="2166"/>
      <c r="Y18" s="2166"/>
      <c r="Z18" s="2166"/>
      <c r="AA18" s="2166"/>
      <c r="AB18" s="2166"/>
      <c r="AC18" s="2166"/>
      <c r="AD18" s="2166"/>
      <c r="AE18" s="2166"/>
      <c r="AF18" s="2166"/>
      <c r="AG18" s="2166"/>
      <c r="AH18" s="2167"/>
    </row>
    <row r="19" spans="1:34" ht="45" customHeight="1">
      <c r="C19" s="337" t="s">
        <v>286</v>
      </c>
      <c r="D19" s="2045" t="s">
        <v>287</v>
      </c>
      <c r="E19" s="2305"/>
      <c r="F19" s="2305"/>
      <c r="G19" s="2305"/>
      <c r="H19" s="2305"/>
      <c r="I19" s="2305"/>
      <c r="J19" s="2305"/>
      <c r="K19" s="2305"/>
      <c r="L19" s="2305"/>
      <c r="M19" s="2305"/>
      <c r="N19" s="2305"/>
      <c r="O19" s="2305"/>
      <c r="P19" s="2305"/>
      <c r="Q19" s="2305"/>
      <c r="R19" s="2305"/>
      <c r="S19" s="2305"/>
      <c r="T19" s="2305"/>
      <c r="U19" s="2305"/>
      <c r="V19" s="2305"/>
      <c r="W19" s="2305"/>
      <c r="X19" s="2305"/>
      <c r="Y19" s="2305"/>
      <c r="Z19" s="2305"/>
      <c r="AA19" s="2305"/>
      <c r="AB19" s="2305"/>
      <c r="AC19" s="2305"/>
      <c r="AD19" s="2305"/>
      <c r="AE19" s="2305"/>
      <c r="AF19" s="2305"/>
      <c r="AG19" s="2305"/>
      <c r="AH19" s="2305"/>
    </row>
    <row r="20" spans="1:34" ht="9" customHeight="1">
      <c r="A20" s="96"/>
      <c r="B20" s="96"/>
      <c r="C20" s="96"/>
      <c r="D20" s="96"/>
      <c r="E20" s="96"/>
      <c r="F20" s="96"/>
      <c r="G20" s="96"/>
      <c r="H20" s="96"/>
      <c r="I20" s="96"/>
      <c r="J20" s="96"/>
      <c r="K20" s="96"/>
      <c r="L20" s="96"/>
      <c r="M20" s="96"/>
      <c r="N20" s="96"/>
      <c r="O20" s="96"/>
      <c r="P20" s="96"/>
      <c r="Q20" s="96"/>
      <c r="R20" s="298"/>
      <c r="S20" s="298"/>
      <c r="T20" s="298"/>
      <c r="U20" s="298"/>
      <c r="V20" s="298"/>
      <c r="W20" s="298"/>
      <c r="X20" s="298"/>
      <c r="Y20" s="298"/>
      <c r="Z20" s="551"/>
      <c r="AA20" s="551"/>
      <c r="AB20" s="551"/>
      <c r="AC20" s="551"/>
      <c r="AD20" s="551"/>
      <c r="AE20" s="551"/>
      <c r="AF20" s="551"/>
    </row>
    <row r="21" spans="1:34" ht="18" customHeight="1" thickBot="1">
      <c r="B21" s="94" t="s">
        <v>380</v>
      </c>
    </row>
    <row r="22" spans="1:34" ht="17.100000000000001" customHeight="1">
      <c r="C22" s="338" t="s">
        <v>12</v>
      </c>
      <c r="D22" s="2311" t="s">
        <v>25</v>
      </c>
      <c r="E22" s="2312"/>
      <c r="F22" s="2312"/>
      <c r="G22" s="2312"/>
      <c r="H22" s="2312"/>
      <c r="I22" s="2312"/>
      <c r="J22" s="2312"/>
      <c r="K22" s="2312"/>
      <c r="L22" s="2312"/>
      <c r="M22" s="2312"/>
      <c r="N22" s="2312"/>
      <c r="O22" s="2312"/>
      <c r="P22" s="2312"/>
      <c r="Q22" s="2313"/>
      <c r="R22" s="2314"/>
      <c r="S22" s="2314"/>
      <c r="T22" s="2314"/>
      <c r="U22" s="2314"/>
      <c r="V22" s="2314"/>
      <c r="W22" s="2314"/>
      <c r="X22" s="2314"/>
      <c r="Y22" s="2314"/>
      <c r="Z22" s="2314"/>
      <c r="AA22" s="2314"/>
      <c r="AB22" s="2314"/>
      <c r="AC22" s="2314"/>
      <c r="AD22" s="2314"/>
      <c r="AE22" s="2314"/>
      <c r="AF22" s="2314"/>
      <c r="AG22" s="2314"/>
      <c r="AH22" s="339" t="s">
        <v>16</v>
      </c>
    </row>
    <row r="23" spans="1:34" ht="17.100000000000001" customHeight="1">
      <c r="C23" s="340" t="s">
        <v>13</v>
      </c>
      <c r="D23" s="2315" t="s">
        <v>15</v>
      </c>
      <c r="E23" s="2316"/>
      <c r="F23" s="2316"/>
      <c r="G23" s="2316"/>
      <c r="H23" s="2316"/>
      <c r="I23" s="2316"/>
      <c r="J23" s="2316"/>
      <c r="K23" s="2316"/>
      <c r="L23" s="2316"/>
      <c r="M23" s="2316"/>
      <c r="N23" s="2316"/>
      <c r="O23" s="2316"/>
      <c r="P23" s="2316"/>
      <c r="Q23" s="2317" t="s">
        <v>397</v>
      </c>
      <c r="R23" s="2317"/>
      <c r="S23" s="2317"/>
      <c r="T23" s="2317"/>
      <c r="U23" s="2317"/>
      <c r="V23" s="2317"/>
      <c r="W23" s="2317"/>
      <c r="X23" s="2317"/>
      <c r="Y23" s="2317"/>
      <c r="Z23" s="2317"/>
      <c r="AA23" s="2317"/>
      <c r="AB23" s="2317"/>
      <c r="AC23" s="2317"/>
      <c r="AD23" s="2317"/>
      <c r="AE23" s="2317"/>
      <c r="AF23" s="2317"/>
      <c r="AG23" s="2317"/>
      <c r="AH23" s="2318"/>
    </row>
    <row r="24" spans="1:34" ht="17.100000000000001" customHeight="1">
      <c r="C24" s="2319" t="s">
        <v>14</v>
      </c>
      <c r="D24" s="2320" t="s">
        <v>381</v>
      </c>
      <c r="E24" s="2321"/>
      <c r="F24" s="2321"/>
      <c r="G24" s="2321"/>
      <c r="H24" s="2321"/>
      <c r="I24" s="2321"/>
      <c r="J24" s="2321"/>
      <c r="K24" s="2321"/>
      <c r="L24" s="2321"/>
      <c r="M24" s="2321"/>
      <c r="N24" s="2321"/>
      <c r="O24" s="2321"/>
      <c r="P24" s="2321"/>
      <c r="Q24" s="2322">
        <f>ROUNDDOWN(Q26-Q27-Q28,-3)</f>
        <v>0</v>
      </c>
      <c r="R24" s="2323"/>
      <c r="S24" s="2323"/>
      <c r="T24" s="2323"/>
      <c r="U24" s="2323"/>
      <c r="V24" s="2323"/>
      <c r="W24" s="2323"/>
      <c r="X24" s="2323"/>
      <c r="Y24" s="2323"/>
      <c r="Z24" s="2323"/>
      <c r="AA24" s="2323"/>
      <c r="AB24" s="2323"/>
      <c r="AC24" s="2323"/>
      <c r="AD24" s="2323"/>
      <c r="AE24" s="2323"/>
      <c r="AF24" s="2323"/>
      <c r="AG24" s="2323"/>
      <c r="AH24" s="341"/>
    </row>
    <row r="25" spans="1:34" ht="35.1" customHeight="1">
      <c r="C25" s="2319"/>
      <c r="D25" s="2326" t="s">
        <v>116</v>
      </c>
      <c r="E25" s="2327"/>
      <c r="F25" s="2327"/>
      <c r="G25" s="2327"/>
      <c r="H25" s="2327"/>
      <c r="I25" s="2327"/>
      <c r="J25" s="2327"/>
      <c r="K25" s="2327"/>
      <c r="L25" s="2327"/>
      <c r="M25" s="2327"/>
      <c r="N25" s="2327"/>
      <c r="O25" s="2327"/>
      <c r="P25" s="2327"/>
      <c r="Q25" s="2324"/>
      <c r="R25" s="2325"/>
      <c r="S25" s="2325"/>
      <c r="T25" s="2325"/>
      <c r="U25" s="2325"/>
      <c r="V25" s="2325"/>
      <c r="W25" s="2325"/>
      <c r="X25" s="2325"/>
      <c r="Y25" s="2325"/>
      <c r="Z25" s="2325"/>
      <c r="AA25" s="2325"/>
      <c r="AB25" s="2325"/>
      <c r="AC25" s="2325"/>
      <c r="AD25" s="2325"/>
      <c r="AE25" s="2325"/>
      <c r="AF25" s="2325"/>
      <c r="AG25" s="2325"/>
      <c r="AH25" s="342" t="s">
        <v>16</v>
      </c>
    </row>
    <row r="26" spans="1:34" ht="24.75" customHeight="1">
      <c r="C26" s="2319"/>
      <c r="E26" s="343" t="s">
        <v>228</v>
      </c>
      <c r="F26" s="2306" t="s">
        <v>289</v>
      </c>
      <c r="G26" s="2307"/>
      <c r="H26" s="2307"/>
      <c r="I26" s="2307"/>
      <c r="J26" s="2307"/>
      <c r="K26" s="2307"/>
      <c r="L26" s="2307"/>
      <c r="M26" s="2307"/>
      <c r="N26" s="2307"/>
      <c r="O26" s="2307"/>
      <c r="P26" s="2308"/>
      <c r="Q26" s="2184">
        <f>Q47+Q67+Q88</f>
        <v>0</v>
      </c>
      <c r="R26" s="2275"/>
      <c r="S26" s="2275"/>
      <c r="T26" s="2275"/>
      <c r="U26" s="2275"/>
      <c r="V26" s="2275"/>
      <c r="W26" s="2275"/>
      <c r="X26" s="2275"/>
      <c r="Y26" s="2275"/>
      <c r="Z26" s="2275"/>
      <c r="AA26" s="2275"/>
      <c r="AB26" s="2275"/>
      <c r="AC26" s="2275"/>
      <c r="AD26" s="2275"/>
      <c r="AE26" s="2275"/>
      <c r="AF26" s="2275"/>
      <c r="AG26" s="2275"/>
      <c r="AH26" s="344" t="s">
        <v>16</v>
      </c>
    </row>
    <row r="27" spans="1:34" ht="30.75" customHeight="1">
      <c r="C27" s="2319"/>
      <c r="D27" s="345"/>
      <c r="E27" s="346" t="s">
        <v>291</v>
      </c>
      <c r="F27" s="2221" t="s">
        <v>292</v>
      </c>
      <c r="G27" s="2157"/>
      <c r="H27" s="2157"/>
      <c r="I27" s="2157"/>
      <c r="J27" s="2157"/>
      <c r="K27" s="2157"/>
      <c r="L27" s="2157"/>
      <c r="M27" s="2157"/>
      <c r="N27" s="2157"/>
      <c r="O27" s="2157"/>
      <c r="P27" s="2158"/>
      <c r="Q27" s="2184">
        <f>Q48+Q68+Q89</f>
        <v>0</v>
      </c>
      <c r="R27" s="2185"/>
      <c r="S27" s="2185"/>
      <c r="T27" s="2185"/>
      <c r="U27" s="2185"/>
      <c r="V27" s="2185"/>
      <c r="W27" s="2185"/>
      <c r="X27" s="2185"/>
      <c r="Y27" s="2185"/>
      <c r="Z27" s="2185"/>
      <c r="AA27" s="2185"/>
      <c r="AB27" s="2185"/>
      <c r="AC27" s="2185"/>
      <c r="AD27" s="2185"/>
      <c r="AE27" s="2185"/>
      <c r="AF27" s="2185"/>
      <c r="AG27" s="2185"/>
      <c r="AH27" s="344" t="s">
        <v>226</v>
      </c>
    </row>
    <row r="28" spans="1:34" ht="41.25" customHeight="1">
      <c r="C28" s="2319"/>
      <c r="D28" s="347"/>
      <c r="E28" s="348" t="s">
        <v>293</v>
      </c>
      <c r="F28" s="2181" t="s">
        <v>290</v>
      </c>
      <c r="G28" s="2160"/>
      <c r="H28" s="2160"/>
      <c r="I28" s="2160"/>
      <c r="J28" s="2160"/>
      <c r="K28" s="2160"/>
      <c r="L28" s="2160"/>
      <c r="M28" s="2160"/>
      <c r="N28" s="2160"/>
      <c r="O28" s="2160"/>
      <c r="P28" s="2161"/>
      <c r="Q28" s="2276">
        <f>Q54+Q74+Q95</f>
        <v>0</v>
      </c>
      <c r="R28" s="2277"/>
      <c r="S28" s="2277"/>
      <c r="T28" s="2277"/>
      <c r="U28" s="2277"/>
      <c r="V28" s="2277"/>
      <c r="W28" s="2277"/>
      <c r="X28" s="2277"/>
      <c r="Y28" s="2277"/>
      <c r="Z28" s="2277"/>
      <c r="AA28" s="2277"/>
      <c r="AB28" s="2277"/>
      <c r="AC28" s="2277"/>
      <c r="AD28" s="2277"/>
      <c r="AE28" s="2277"/>
      <c r="AF28" s="2277"/>
      <c r="AG28" s="2277"/>
      <c r="AH28" s="349" t="s">
        <v>16</v>
      </c>
    </row>
    <row r="29" spans="1:34" ht="17.100000000000001" customHeight="1">
      <c r="C29" s="2319"/>
      <c r="D29" s="2278" t="s">
        <v>316</v>
      </c>
      <c r="E29" s="2279"/>
      <c r="F29" s="2279"/>
      <c r="G29" s="2279"/>
      <c r="H29" s="2279"/>
      <c r="I29" s="2279"/>
      <c r="J29" s="2279"/>
      <c r="K29" s="2279"/>
      <c r="L29" s="2279"/>
      <c r="M29" s="2279"/>
      <c r="N29" s="2279"/>
      <c r="O29" s="2279"/>
      <c r="P29" s="2279"/>
      <c r="Q29" s="2280"/>
      <c r="R29" s="2281"/>
      <c r="S29" s="2281"/>
      <c r="T29" s="2281"/>
      <c r="U29" s="2281"/>
      <c r="V29" s="2281"/>
      <c r="W29" s="2281"/>
      <c r="X29" s="2281"/>
      <c r="Y29" s="2281"/>
      <c r="Z29" s="2281"/>
      <c r="AA29" s="2281"/>
      <c r="AB29" s="2281"/>
      <c r="AC29" s="2281"/>
      <c r="AD29" s="2281"/>
      <c r="AE29" s="2281"/>
      <c r="AF29" s="2281"/>
      <c r="AG29" s="2281"/>
      <c r="AH29" s="350" t="s">
        <v>16</v>
      </c>
    </row>
    <row r="30" spans="1:34" ht="17.100000000000001" customHeight="1">
      <c r="C30" s="351" t="s">
        <v>224</v>
      </c>
      <c r="D30" s="352"/>
      <c r="E30" s="352"/>
      <c r="F30" s="352"/>
      <c r="G30" s="352"/>
      <c r="H30" s="352"/>
      <c r="I30" s="352"/>
      <c r="J30" s="352"/>
      <c r="K30" s="352"/>
      <c r="L30" s="352"/>
      <c r="M30" s="352"/>
      <c r="N30" s="352"/>
      <c r="O30" s="352"/>
      <c r="P30" s="352"/>
      <c r="Q30" s="353"/>
      <c r="R30" s="353"/>
      <c r="S30" s="353"/>
      <c r="T30" s="353"/>
      <c r="U30" s="353"/>
      <c r="V30" s="353"/>
      <c r="W30" s="353"/>
      <c r="X30" s="353"/>
      <c r="Y30" s="353"/>
      <c r="Z30" s="353"/>
      <c r="AA30" s="353"/>
      <c r="AB30" s="353"/>
      <c r="AC30" s="353"/>
      <c r="AD30" s="353"/>
      <c r="AE30" s="353"/>
      <c r="AF30" s="353"/>
      <c r="AG30" s="353"/>
      <c r="AH30" s="354"/>
    </row>
    <row r="31" spans="1:34" ht="28.5" customHeight="1">
      <c r="C31" s="536" t="s">
        <v>26</v>
      </c>
      <c r="D31" s="2282" t="s">
        <v>382</v>
      </c>
      <c r="E31" s="2283"/>
      <c r="F31" s="2283"/>
      <c r="G31" s="2283"/>
      <c r="H31" s="2283"/>
      <c r="I31" s="2283"/>
      <c r="J31" s="2283"/>
      <c r="K31" s="2283"/>
      <c r="L31" s="2283"/>
      <c r="M31" s="2283"/>
      <c r="N31" s="2283"/>
      <c r="O31" s="2283"/>
      <c r="P31" s="2283"/>
      <c r="Q31" s="2179" t="str">
        <f>IF(Q22-Q24&lt;=0,"―",Q22-Q24)</f>
        <v>―</v>
      </c>
      <c r="R31" s="2180"/>
      <c r="S31" s="2180"/>
      <c r="T31" s="2180"/>
      <c r="U31" s="2180"/>
      <c r="V31" s="2180"/>
      <c r="W31" s="2180"/>
      <c r="X31" s="2180"/>
      <c r="Y31" s="2180"/>
      <c r="Z31" s="2180"/>
      <c r="AA31" s="2180"/>
      <c r="AB31" s="2180"/>
      <c r="AC31" s="2180"/>
      <c r="AD31" s="2180"/>
      <c r="AE31" s="2180"/>
      <c r="AF31" s="2180"/>
      <c r="AG31" s="2180"/>
      <c r="AH31" s="355" t="s">
        <v>16</v>
      </c>
    </row>
    <row r="32" spans="1:34" ht="18.75" customHeight="1">
      <c r="C32" s="2273" t="s">
        <v>31</v>
      </c>
      <c r="D32" s="2284" t="s">
        <v>285</v>
      </c>
      <c r="E32" s="1437"/>
      <c r="F32" s="1437"/>
      <c r="G32" s="1437"/>
      <c r="H32" s="1437"/>
      <c r="I32" s="1437"/>
      <c r="J32" s="1437"/>
      <c r="K32" s="1437"/>
      <c r="L32" s="1437"/>
      <c r="M32" s="1437"/>
      <c r="N32" s="1437"/>
      <c r="O32" s="1437"/>
      <c r="P32" s="2216"/>
      <c r="Q32" s="2138" t="s">
        <v>215</v>
      </c>
      <c r="R32" s="2139"/>
      <c r="S32" s="2139"/>
      <c r="T32" s="2139"/>
      <c r="U32" s="2139"/>
      <c r="V32" s="2139"/>
      <c r="W32" s="2139"/>
      <c r="X32" s="2139"/>
      <c r="Y32" s="2140"/>
      <c r="Z32" s="2138" t="s">
        <v>216</v>
      </c>
      <c r="AA32" s="2141"/>
      <c r="AB32" s="2141"/>
      <c r="AC32" s="2141"/>
      <c r="AD32" s="2141"/>
      <c r="AE32" s="2141"/>
      <c r="AF32" s="2141"/>
      <c r="AG32" s="2141"/>
      <c r="AH32" s="2142"/>
    </row>
    <row r="33" spans="2:34" ht="30" customHeight="1">
      <c r="C33" s="2274"/>
      <c r="D33" s="2218"/>
      <c r="E33" s="2218"/>
      <c r="F33" s="2218"/>
      <c r="G33" s="2218"/>
      <c r="H33" s="2218"/>
      <c r="I33" s="2218"/>
      <c r="J33" s="2218"/>
      <c r="K33" s="2218"/>
      <c r="L33" s="2218"/>
      <c r="M33" s="2218"/>
      <c r="N33" s="2218"/>
      <c r="O33" s="2218"/>
      <c r="P33" s="2219"/>
      <c r="Q33" s="2285" t="str">
        <f>IF(Q31&lt;&gt;"―","〇","")</f>
        <v/>
      </c>
      <c r="R33" s="2286"/>
      <c r="S33" s="2286"/>
      <c r="T33" s="2286"/>
      <c r="U33" s="2286"/>
      <c r="V33" s="2286"/>
      <c r="W33" s="2286"/>
      <c r="X33" s="2286"/>
      <c r="Y33" s="2287"/>
      <c r="Z33" s="2288"/>
      <c r="AA33" s="2289"/>
      <c r="AB33" s="2289"/>
      <c r="AC33" s="2289"/>
      <c r="AD33" s="2289"/>
      <c r="AE33" s="2289"/>
      <c r="AF33" s="2289"/>
      <c r="AG33" s="2289"/>
      <c r="AH33" s="2290"/>
    </row>
    <row r="34" spans="2:34" ht="17.100000000000001" customHeight="1">
      <c r="C34" s="356" t="s">
        <v>288</v>
      </c>
      <c r="D34" s="2194" t="s">
        <v>29</v>
      </c>
      <c r="E34" s="2195"/>
      <c r="F34" s="2195"/>
      <c r="G34" s="2195"/>
      <c r="H34" s="2195"/>
      <c r="I34" s="2196"/>
      <c r="J34" s="538"/>
      <c r="K34" s="538"/>
      <c r="L34" s="538"/>
      <c r="M34" s="538"/>
      <c r="N34" s="538"/>
      <c r="O34" s="538"/>
      <c r="P34" s="538"/>
      <c r="Q34" s="108"/>
      <c r="R34" s="2177" t="s">
        <v>85</v>
      </c>
      <c r="S34" s="2177"/>
      <c r="T34" s="2177"/>
      <c r="U34" s="2177"/>
      <c r="V34" s="2177"/>
      <c r="W34" s="2177"/>
      <c r="X34" s="2177"/>
      <c r="Y34" s="2177"/>
      <c r="Z34" s="2177"/>
      <c r="AA34" s="2177"/>
      <c r="AB34" s="2177"/>
      <c r="AC34" s="2177"/>
      <c r="AD34" s="2177"/>
      <c r="AE34" s="2177"/>
      <c r="AF34" s="2177"/>
      <c r="AG34" s="2177"/>
      <c r="AH34" s="2178"/>
    </row>
    <row r="35" spans="2:34" ht="17.100000000000001" customHeight="1">
      <c r="C35" s="357"/>
      <c r="D35" s="2197" t="s">
        <v>348</v>
      </c>
      <c r="E35" s="2198"/>
      <c r="F35" s="2198"/>
      <c r="G35" s="2198"/>
      <c r="H35" s="2198"/>
      <c r="I35" s="2198"/>
      <c r="J35" s="2198"/>
      <c r="K35" s="2198"/>
      <c r="L35" s="2198"/>
      <c r="M35" s="2198"/>
      <c r="N35" s="2198"/>
      <c r="O35" s="2198"/>
      <c r="P35" s="2199"/>
      <c r="Q35" s="108"/>
      <c r="R35" s="2204" t="s">
        <v>163</v>
      </c>
      <c r="S35" s="2204"/>
      <c r="T35" s="2204"/>
      <c r="U35" s="2204"/>
      <c r="V35" s="2204"/>
      <c r="W35" s="2204"/>
      <c r="X35" s="2204"/>
      <c r="Y35" s="2204"/>
      <c r="Z35" s="2204"/>
      <c r="AA35" s="2204"/>
      <c r="AB35" s="2204"/>
      <c r="AC35" s="2204"/>
      <c r="AD35" s="2204"/>
      <c r="AE35" s="2204"/>
      <c r="AF35" s="2204"/>
      <c r="AG35" s="2204"/>
      <c r="AH35" s="2205"/>
    </row>
    <row r="36" spans="2:34" ht="17.100000000000001" customHeight="1">
      <c r="C36" s="357"/>
      <c r="D36" s="2200"/>
      <c r="E36" s="2198"/>
      <c r="F36" s="2198"/>
      <c r="G36" s="2198"/>
      <c r="H36" s="2198"/>
      <c r="I36" s="2198"/>
      <c r="J36" s="2198"/>
      <c r="K36" s="2198"/>
      <c r="L36" s="2198"/>
      <c r="M36" s="2198"/>
      <c r="N36" s="2198"/>
      <c r="O36" s="2198"/>
      <c r="P36" s="2199"/>
      <c r="Q36" s="108"/>
      <c r="R36" s="2206" t="s">
        <v>164</v>
      </c>
      <c r="S36" s="2206"/>
      <c r="T36" s="2206"/>
      <c r="U36" s="2206"/>
      <c r="V36" s="2206"/>
      <c r="W36" s="2206"/>
      <c r="X36" s="2206"/>
      <c r="Y36" s="2206"/>
      <c r="Z36" s="2206"/>
      <c r="AA36" s="2206"/>
      <c r="AB36" s="2206"/>
      <c r="AC36" s="2206"/>
      <c r="AD36" s="2206"/>
      <c r="AE36" s="2206"/>
      <c r="AF36" s="2206"/>
      <c r="AG36" s="2206"/>
      <c r="AH36" s="2207"/>
    </row>
    <row r="37" spans="2:34" ht="17.100000000000001" customHeight="1">
      <c r="C37" s="357"/>
      <c r="D37" s="2201"/>
      <c r="E37" s="2202"/>
      <c r="F37" s="2202"/>
      <c r="G37" s="2202"/>
      <c r="H37" s="2202"/>
      <c r="I37" s="2202"/>
      <c r="J37" s="2202"/>
      <c r="K37" s="2202"/>
      <c r="L37" s="2202"/>
      <c r="M37" s="2202"/>
      <c r="N37" s="2202"/>
      <c r="O37" s="2202"/>
      <c r="P37" s="2203"/>
      <c r="Q37" s="108"/>
      <c r="R37" s="2208" t="s">
        <v>165</v>
      </c>
      <c r="S37" s="2208"/>
      <c r="T37" s="2208"/>
      <c r="U37" s="2208"/>
      <c r="V37" s="2208"/>
      <c r="W37" s="2208"/>
      <c r="X37" s="2208"/>
      <c r="Y37" s="2208"/>
      <c r="Z37" s="2208"/>
      <c r="AA37" s="2208"/>
      <c r="AB37" s="2208"/>
      <c r="AC37" s="2208"/>
      <c r="AD37" s="2208"/>
      <c r="AE37" s="2208"/>
      <c r="AF37" s="2208"/>
      <c r="AG37" s="2208"/>
      <c r="AH37" s="2209"/>
    </row>
    <row r="38" spans="2:34" ht="36.75" customHeight="1" thickBot="1">
      <c r="C38" s="358"/>
      <c r="D38" s="2220" t="s">
        <v>27</v>
      </c>
      <c r="E38" s="2163"/>
      <c r="F38" s="2163"/>
      <c r="G38" s="2163"/>
      <c r="H38" s="2163"/>
      <c r="I38" s="2163"/>
      <c r="J38" s="2163"/>
      <c r="K38" s="2163"/>
      <c r="L38" s="2163"/>
      <c r="M38" s="2163"/>
      <c r="N38" s="2163"/>
      <c r="O38" s="2163"/>
      <c r="P38" s="2164"/>
      <c r="Q38" s="2165"/>
      <c r="R38" s="2166"/>
      <c r="S38" s="2166"/>
      <c r="T38" s="2166"/>
      <c r="U38" s="2166"/>
      <c r="V38" s="2166"/>
      <c r="W38" s="2166"/>
      <c r="X38" s="2166"/>
      <c r="Y38" s="2166"/>
      <c r="Z38" s="2166"/>
      <c r="AA38" s="2166"/>
      <c r="AB38" s="2166"/>
      <c r="AC38" s="2166"/>
      <c r="AD38" s="2166"/>
      <c r="AE38" s="2166"/>
      <c r="AF38" s="2166"/>
      <c r="AG38" s="2166"/>
      <c r="AH38" s="2167"/>
    </row>
    <row r="39" spans="2:34" ht="24.75" customHeight="1">
      <c r="C39" s="524" t="s">
        <v>157</v>
      </c>
      <c r="D39" s="2175" t="s">
        <v>284</v>
      </c>
      <c r="E39" s="2176"/>
      <c r="F39" s="2176"/>
      <c r="G39" s="2176"/>
      <c r="H39" s="2176"/>
      <c r="I39" s="2176"/>
      <c r="J39" s="2176"/>
      <c r="K39" s="2176"/>
      <c r="L39" s="2176"/>
      <c r="M39" s="2176"/>
      <c r="N39" s="2176"/>
      <c r="O39" s="2176"/>
      <c r="P39" s="2176"/>
      <c r="Q39" s="2176"/>
      <c r="R39" s="2176"/>
      <c r="S39" s="2176"/>
      <c r="T39" s="2176"/>
      <c r="U39" s="2176"/>
      <c r="V39" s="2176"/>
      <c r="W39" s="2176"/>
      <c r="X39" s="2176"/>
      <c r="Y39" s="2176"/>
      <c r="Z39" s="2176"/>
      <c r="AA39" s="2176"/>
      <c r="AB39" s="2176"/>
      <c r="AC39" s="2176"/>
      <c r="AD39" s="2176"/>
      <c r="AE39" s="2176"/>
      <c r="AF39" s="2176"/>
      <c r="AG39" s="2176"/>
      <c r="AH39" s="2176"/>
    </row>
    <row r="40" spans="2:34" ht="9" customHeight="1"/>
    <row r="41" spans="2:34" ht="18" customHeight="1">
      <c r="B41" s="94" t="s">
        <v>313</v>
      </c>
    </row>
    <row r="42" spans="2:34" ht="18" customHeight="1" thickBot="1">
      <c r="C42" s="94" t="s">
        <v>473</v>
      </c>
    </row>
    <row r="43" spans="2:34" ht="30" customHeight="1">
      <c r="C43" s="359" t="s">
        <v>12</v>
      </c>
      <c r="D43" s="2168" t="s">
        <v>353</v>
      </c>
      <c r="E43" s="2169"/>
      <c r="F43" s="2169"/>
      <c r="G43" s="2169"/>
      <c r="H43" s="2169"/>
      <c r="I43" s="2169"/>
      <c r="J43" s="2169"/>
      <c r="K43" s="2169"/>
      <c r="L43" s="2169"/>
      <c r="M43" s="2169"/>
      <c r="N43" s="2169"/>
      <c r="O43" s="2169"/>
      <c r="P43" s="2169"/>
      <c r="Q43" s="2170"/>
      <c r="R43" s="2171"/>
      <c r="S43" s="2171"/>
      <c r="T43" s="2171"/>
      <c r="U43" s="2171"/>
      <c r="V43" s="2171"/>
      <c r="W43" s="2171"/>
      <c r="X43" s="2171"/>
      <c r="Y43" s="2171"/>
      <c r="Z43" s="2171"/>
      <c r="AA43" s="2171"/>
      <c r="AB43" s="2171"/>
      <c r="AC43" s="2171"/>
      <c r="AD43" s="2171"/>
      <c r="AE43" s="2171"/>
      <c r="AF43" s="2171"/>
      <c r="AG43" s="2171"/>
      <c r="AH43" s="360" t="s">
        <v>50</v>
      </c>
    </row>
    <row r="44" spans="2:34" ht="30" customHeight="1">
      <c r="C44" s="361" t="s">
        <v>13</v>
      </c>
      <c r="D44" s="2150" t="s">
        <v>354</v>
      </c>
      <c r="E44" s="2172"/>
      <c r="F44" s="2172"/>
      <c r="G44" s="2172"/>
      <c r="H44" s="2172"/>
      <c r="I44" s="2172"/>
      <c r="J44" s="2172"/>
      <c r="K44" s="2172"/>
      <c r="L44" s="2172"/>
      <c r="M44" s="2172"/>
      <c r="N44" s="2172"/>
      <c r="O44" s="2172"/>
      <c r="P44" s="2172"/>
      <c r="Q44" s="2173"/>
      <c r="R44" s="2174"/>
      <c r="S44" s="2174"/>
      <c r="T44" s="2174"/>
      <c r="U44" s="2174"/>
      <c r="V44" s="2174"/>
      <c r="W44" s="2174"/>
      <c r="X44" s="2174"/>
      <c r="Y44" s="2174"/>
      <c r="Z44" s="2174"/>
      <c r="AA44" s="2174"/>
      <c r="AB44" s="2174"/>
      <c r="AC44" s="2174"/>
      <c r="AD44" s="2174"/>
      <c r="AE44" s="2174"/>
      <c r="AF44" s="2174"/>
      <c r="AG44" s="2174"/>
      <c r="AH44" s="362" t="s">
        <v>50</v>
      </c>
    </row>
    <row r="45" spans="2:34" ht="30" customHeight="1">
      <c r="C45" s="361" t="s">
        <v>14</v>
      </c>
      <c r="D45" s="2150" t="s">
        <v>355</v>
      </c>
      <c r="E45" s="2172"/>
      <c r="F45" s="2172"/>
      <c r="G45" s="2172"/>
      <c r="H45" s="2172"/>
      <c r="I45" s="2172"/>
      <c r="J45" s="2172"/>
      <c r="K45" s="2172"/>
      <c r="L45" s="2172"/>
      <c r="M45" s="2172"/>
      <c r="N45" s="2172"/>
      <c r="O45" s="2172"/>
      <c r="P45" s="2172"/>
      <c r="Q45" s="2173"/>
      <c r="R45" s="2174"/>
      <c r="S45" s="2174"/>
      <c r="T45" s="2174"/>
      <c r="U45" s="2174"/>
      <c r="V45" s="2174"/>
      <c r="W45" s="2174"/>
      <c r="X45" s="2174"/>
      <c r="Y45" s="2174"/>
      <c r="Z45" s="2174"/>
      <c r="AA45" s="2174"/>
      <c r="AB45" s="2174"/>
      <c r="AC45" s="2174"/>
      <c r="AD45" s="2174"/>
      <c r="AE45" s="2174"/>
      <c r="AF45" s="2174"/>
      <c r="AG45" s="2174"/>
      <c r="AH45" s="362" t="s">
        <v>50</v>
      </c>
    </row>
    <row r="46" spans="2:34" ht="30" customHeight="1">
      <c r="C46" s="361" t="s">
        <v>26</v>
      </c>
      <c r="D46" s="1800" t="s">
        <v>356</v>
      </c>
      <c r="E46" s="2295"/>
      <c r="F46" s="2295"/>
      <c r="G46" s="2295"/>
      <c r="H46" s="2295"/>
      <c r="I46" s="2295"/>
      <c r="J46" s="2295"/>
      <c r="K46" s="2295"/>
      <c r="L46" s="2295"/>
      <c r="M46" s="2295"/>
      <c r="N46" s="2295"/>
      <c r="O46" s="2295"/>
      <c r="P46" s="2295"/>
      <c r="Q46" s="2173"/>
      <c r="R46" s="2174"/>
      <c r="S46" s="2174"/>
      <c r="T46" s="2174"/>
      <c r="U46" s="2174"/>
      <c r="V46" s="2174"/>
      <c r="W46" s="2174"/>
      <c r="X46" s="2174"/>
      <c r="Y46" s="2174"/>
      <c r="Z46" s="2174"/>
      <c r="AA46" s="2174"/>
      <c r="AB46" s="2174"/>
      <c r="AC46" s="2174"/>
      <c r="AD46" s="2174"/>
      <c r="AE46" s="2174"/>
      <c r="AF46" s="2174"/>
      <c r="AG46" s="2174"/>
      <c r="AH46" s="362" t="s">
        <v>50</v>
      </c>
    </row>
    <row r="47" spans="2:34" ht="30" customHeight="1">
      <c r="C47" s="361" t="s">
        <v>31</v>
      </c>
      <c r="D47" s="2266" t="s">
        <v>357</v>
      </c>
      <c r="E47" s="2296"/>
      <c r="F47" s="2172"/>
      <c r="G47" s="2172"/>
      <c r="H47" s="2172"/>
      <c r="I47" s="2172"/>
      <c r="J47" s="2172"/>
      <c r="K47" s="2172"/>
      <c r="L47" s="2172"/>
      <c r="M47" s="2172"/>
      <c r="N47" s="2172"/>
      <c r="O47" s="2172"/>
      <c r="P47" s="2172"/>
      <c r="Q47" s="2173"/>
      <c r="R47" s="2174"/>
      <c r="S47" s="2174"/>
      <c r="T47" s="2174"/>
      <c r="U47" s="2174"/>
      <c r="V47" s="2174"/>
      <c r="W47" s="2174"/>
      <c r="X47" s="2174"/>
      <c r="Y47" s="2174"/>
      <c r="Z47" s="2174"/>
      <c r="AA47" s="2174"/>
      <c r="AB47" s="2174"/>
      <c r="AC47" s="2174"/>
      <c r="AD47" s="2174"/>
      <c r="AE47" s="2174"/>
      <c r="AF47" s="2174"/>
      <c r="AG47" s="2174"/>
      <c r="AH47" s="363" t="s">
        <v>16</v>
      </c>
    </row>
    <row r="48" spans="2:34" ht="30" customHeight="1">
      <c r="C48" s="361" t="s">
        <v>32</v>
      </c>
      <c r="D48" s="364"/>
      <c r="E48" s="365"/>
      <c r="F48" s="2144" t="s">
        <v>398</v>
      </c>
      <c r="G48" s="2298"/>
      <c r="H48" s="2298"/>
      <c r="I48" s="2298"/>
      <c r="J48" s="2298"/>
      <c r="K48" s="2298"/>
      <c r="L48" s="2298"/>
      <c r="M48" s="2298"/>
      <c r="N48" s="2298"/>
      <c r="O48" s="2298"/>
      <c r="P48" s="2299"/>
      <c r="Q48" s="2173"/>
      <c r="R48" s="2174"/>
      <c r="S48" s="2174"/>
      <c r="T48" s="2174"/>
      <c r="U48" s="2174"/>
      <c r="V48" s="2174"/>
      <c r="W48" s="2174"/>
      <c r="X48" s="2174"/>
      <c r="Y48" s="2174"/>
      <c r="Z48" s="2174"/>
      <c r="AA48" s="2174"/>
      <c r="AB48" s="2174"/>
      <c r="AC48" s="2174"/>
      <c r="AD48" s="2174"/>
      <c r="AE48" s="2174"/>
      <c r="AF48" s="2174"/>
      <c r="AG48" s="2174"/>
      <c r="AH48" s="363" t="s">
        <v>16</v>
      </c>
    </row>
    <row r="49" spans="3:34" ht="48" customHeight="1">
      <c r="C49" s="361" t="s">
        <v>33</v>
      </c>
      <c r="D49" s="2266" t="s">
        <v>383</v>
      </c>
      <c r="E49" s="2296"/>
      <c r="F49" s="2172"/>
      <c r="G49" s="2172"/>
      <c r="H49" s="2172"/>
      <c r="I49" s="2172"/>
      <c r="J49" s="2172"/>
      <c r="K49" s="2172"/>
      <c r="L49" s="2172"/>
      <c r="M49" s="2172"/>
      <c r="N49" s="2172"/>
      <c r="O49" s="2172"/>
      <c r="P49" s="2172"/>
      <c r="Q49" s="2151">
        <f>Q47-Q48</f>
        <v>0</v>
      </c>
      <c r="R49" s="2210"/>
      <c r="S49" s="2210"/>
      <c r="T49" s="2210"/>
      <c r="U49" s="2210"/>
      <c r="V49" s="2210"/>
      <c r="W49" s="2210"/>
      <c r="X49" s="2210"/>
      <c r="Y49" s="2210"/>
      <c r="Z49" s="2210"/>
      <c r="AA49" s="2210"/>
      <c r="AB49" s="2210"/>
      <c r="AC49" s="2210"/>
      <c r="AD49" s="2210"/>
      <c r="AE49" s="2210"/>
      <c r="AF49" s="2210"/>
      <c r="AG49" s="2210"/>
      <c r="AH49" s="363" t="s">
        <v>16</v>
      </c>
    </row>
    <row r="50" spans="3:34" ht="30" customHeight="1">
      <c r="C50" s="361" t="s">
        <v>34</v>
      </c>
      <c r="D50" s="2150" t="s">
        <v>384</v>
      </c>
      <c r="E50" s="2172"/>
      <c r="F50" s="2172"/>
      <c r="G50" s="2172"/>
      <c r="H50" s="2172"/>
      <c r="I50" s="2172"/>
      <c r="J50" s="2172"/>
      <c r="K50" s="2172"/>
      <c r="L50" s="2172"/>
      <c r="M50" s="2172"/>
      <c r="N50" s="2172"/>
      <c r="O50" s="2172"/>
      <c r="P50" s="2172"/>
      <c r="Q50" s="2188" t="e">
        <f>ROUNDDOWN(Q49/Q45,0)</f>
        <v>#DIV/0!</v>
      </c>
      <c r="R50" s="2297"/>
      <c r="S50" s="2297"/>
      <c r="T50" s="2297"/>
      <c r="U50" s="2297"/>
      <c r="V50" s="2297"/>
      <c r="W50" s="2297"/>
      <c r="X50" s="2297"/>
      <c r="Y50" s="2297"/>
      <c r="Z50" s="2297"/>
      <c r="AA50" s="2297"/>
      <c r="AB50" s="2297"/>
      <c r="AC50" s="2297"/>
      <c r="AD50" s="2297"/>
      <c r="AE50" s="2297"/>
      <c r="AF50" s="2297"/>
      <c r="AG50" s="2297"/>
      <c r="AH50" s="363" t="s">
        <v>16</v>
      </c>
    </row>
    <row r="51" spans="3:34" ht="50.45" customHeight="1">
      <c r="C51" s="2237" t="s">
        <v>35</v>
      </c>
      <c r="D51" s="2253" t="s">
        <v>385</v>
      </c>
      <c r="E51" s="2254"/>
      <c r="F51" s="2254"/>
      <c r="G51" s="2254"/>
      <c r="H51" s="2254"/>
      <c r="I51" s="2254"/>
      <c r="J51" s="2254"/>
      <c r="K51" s="2254"/>
      <c r="L51" s="2254"/>
      <c r="M51" s="2254"/>
      <c r="N51" s="2254"/>
      <c r="O51" s="2254"/>
      <c r="P51" s="2254"/>
      <c r="Q51" s="2255">
        <f>Q53-Q54</f>
        <v>0</v>
      </c>
      <c r="R51" s="2256"/>
      <c r="S51" s="2256"/>
      <c r="T51" s="2256"/>
      <c r="U51" s="2256"/>
      <c r="V51" s="2256"/>
      <c r="W51" s="2256"/>
      <c r="X51" s="2256"/>
      <c r="Y51" s="2256"/>
      <c r="Z51" s="2256"/>
      <c r="AA51" s="2256"/>
      <c r="AB51" s="2256"/>
      <c r="AC51" s="2256"/>
      <c r="AD51" s="2256"/>
      <c r="AE51" s="2256"/>
      <c r="AF51" s="2256"/>
      <c r="AG51" s="2256"/>
      <c r="AH51" s="2259" t="s">
        <v>16</v>
      </c>
    </row>
    <row r="52" spans="3:34" ht="18" customHeight="1">
      <c r="C52" s="2238"/>
      <c r="D52" s="2261" t="s">
        <v>386</v>
      </c>
      <c r="E52" s="2262"/>
      <c r="F52" s="2262"/>
      <c r="G52" s="2262"/>
      <c r="H52" s="2262"/>
      <c r="I52" s="2262"/>
      <c r="J52" s="2262"/>
      <c r="K52" s="2262"/>
      <c r="L52" s="2262"/>
      <c r="M52" s="2262"/>
      <c r="N52" s="2262"/>
      <c r="O52" s="2262"/>
      <c r="P52" s="2262"/>
      <c r="Q52" s="2257"/>
      <c r="R52" s="2258"/>
      <c r="S52" s="2258"/>
      <c r="T52" s="2258"/>
      <c r="U52" s="2258"/>
      <c r="V52" s="2258"/>
      <c r="W52" s="2258"/>
      <c r="X52" s="2258"/>
      <c r="Y52" s="2258"/>
      <c r="Z52" s="2258"/>
      <c r="AA52" s="2258"/>
      <c r="AB52" s="2258"/>
      <c r="AC52" s="2258"/>
      <c r="AD52" s="2258"/>
      <c r="AE52" s="2258"/>
      <c r="AF52" s="2258"/>
      <c r="AG52" s="2258"/>
      <c r="AH52" s="2260"/>
    </row>
    <row r="53" spans="3:34" ht="42.75" customHeight="1">
      <c r="C53" s="2238"/>
      <c r="D53" s="366" t="s">
        <v>38</v>
      </c>
      <c r="E53" s="2156" t="s">
        <v>387</v>
      </c>
      <c r="F53" s="2157"/>
      <c r="G53" s="2157"/>
      <c r="H53" s="2157"/>
      <c r="I53" s="2157"/>
      <c r="J53" s="2157"/>
      <c r="K53" s="2157"/>
      <c r="L53" s="2157"/>
      <c r="M53" s="2157"/>
      <c r="N53" s="2157"/>
      <c r="O53" s="2157"/>
      <c r="P53" s="2158"/>
      <c r="Q53" s="2291"/>
      <c r="R53" s="2292"/>
      <c r="S53" s="2292"/>
      <c r="T53" s="2292"/>
      <c r="U53" s="2292"/>
      <c r="V53" s="2292"/>
      <c r="W53" s="2292"/>
      <c r="X53" s="2292"/>
      <c r="Y53" s="2292"/>
      <c r="Z53" s="2292"/>
      <c r="AA53" s="2292"/>
      <c r="AB53" s="2292"/>
      <c r="AC53" s="2292"/>
      <c r="AD53" s="2292"/>
      <c r="AE53" s="2292"/>
      <c r="AF53" s="2292"/>
      <c r="AG53" s="2292"/>
      <c r="AH53" s="344" t="s">
        <v>16</v>
      </c>
    </row>
    <row r="54" spans="3:34" ht="54.95" customHeight="1">
      <c r="C54" s="2239"/>
      <c r="D54" s="367" t="s">
        <v>39</v>
      </c>
      <c r="E54" s="2159" t="s">
        <v>217</v>
      </c>
      <c r="F54" s="2160"/>
      <c r="G54" s="2160"/>
      <c r="H54" s="2160"/>
      <c r="I54" s="2160"/>
      <c r="J54" s="2160"/>
      <c r="K54" s="2160"/>
      <c r="L54" s="2160"/>
      <c r="M54" s="2160"/>
      <c r="N54" s="2160"/>
      <c r="O54" s="2160"/>
      <c r="P54" s="2161"/>
      <c r="Q54" s="2293"/>
      <c r="R54" s="2294"/>
      <c r="S54" s="2294"/>
      <c r="T54" s="2294"/>
      <c r="U54" s="2294"/>
      <c r="V54" s="2294"/>
      <c r="W54" s="2294"/>
      <c r="X54" s="2294"/>
      <c r="Y54" s="2294"/>
      <c r="Z54" s="2294"/>
      <c r="AA54" s="2294"/>
      <c r="AB54" s="2294"/>
      <c r="AC54" s="2294"/>
      <c r="AD54" s="2294"/>
      <c r="AE54" s="2294"/>
      <c r="AF54" s="2294"/>
      <c r="AG54" s="2294"/>
      <c r="AH54" s="349" t="s">
        <v>16</v>
      </c>
    </row>
    <row r="55" spans="3:34" ht="17.100000000000001" customHeight="1">
      <c r="C55" s="2268" t="s">
        <v>219</v>
      </c>
      <c r="D55" s="2242" t="s">
        <v>29</v>
      </c>
      <c r="E55" s="2269"/>
      <c r="F55" s="2269"/>
      <c r="G55" s="2269"/>
      <c r="H55" s="2269"/>
      <c r="I55" s="2269"/>
      <c r="J55" s="2269"/>
      <c r="K55" s="368"/>
      <c r="L55" s="550"/>
      <c r="M55" s="550"/>
      <c r="N55" s="550"/>
      <c r="O55" s="550"/>
      <c r="P55" s="550"/>
      <c r="Q55" s="108"/>
      <c r="R55" s="2177" t="s">
        <v>85</v>
      </c>
      <c r="S55" s="2177"/>
      <c r="T55" s="2177"/>
      <c r="U55" s="2177"/>
      <c r="V55" s="2177"/>
      <c r="W55" s="2177"/>
      <c r="X55" s="2177"/>
      <c r="Y55" s="2177"/>
      <c r="Z55" s="2177"/>
      <c r="AA55" s="2177"/>
      <c r="AB55" s="2177"/>
      <c r="AC55" s="2177"/>
      <c r="AD55" s="2177"/>
      <c r="AE55" s="2177"/>
      <c r="AF55" s="2177"/>
      <c r="AG55" s="2177"/>
      <c r="AH55" s="2178"/>
    </row>
    <row r="56" spans="3:34" ht="17.100000000000001" customHeight="1">
      <c r="C56" s="2268"/>
      <c r="D56" s="2244" t="s">
        <v>30</v>
      </c>
      <c r="E56" s="2245"/>
      <c r="F56" s="2245"/>
      <c r="G56" s="2245"/>
      <c r="H56" s="2245"/>
      <c r="I56" s="2245"/>
      <c r="J56" s="2245"/>
      <c r="K56" s="2245"/>
      <c r="L56" s="2245"/>
      <c r="M56" s="2245"/>
      <c r="N56" s="2245"/>
      <c r="O56" s="2245"/>
      <c r="P56" s="2245"/>
      <c r="Q56" s="108"/>
      <c r="R56" s="2204" t="s">
        <v>163</v>
      </c>
      <c r="S56" s="2204"/>
      <c r="T56" s="2204"/>
      <c r="U56" s="2204"/>
      <c r="V56" s="2204"/>
      <c r="W56" s="2204"/>
      <c r="X56" s="2204"/>
      <c r="Y56" s="2204"/>
      <c r="Z56" s="2204"/>
      <c r="AA56" s="2204"/>
      <c r="AB56" s="2204"/>
      <c r="AC56" s="2204"/>
      <c r="AD56" s="2204"/>
      <c r="AE56" s="2204"/>
      <c r="AF56" s="2204"/>
      <c r="AG56" s="2204"/>
      <c r="AH56" s="2205"/>
    </row>
    <row r="57" spans="3:34" ht="17.100000000000001" customHeight="1">
      <c r="C57" s="2268"/>
      <c r="D57" s="2244"/>
      <c r="E57" s="2245"/>
      <c r="F57" s="2245"/>
      <c r="G57" s="2245"/>
      <c r="H57" s="2245"/>
      <c r="I57" s="2245"/>
      <c r="J57" s="2245"/>
      <c r="K57" s="2245"/>
      <c r="L57" s="2245"/>
      <c r="M57" s="2245"/>
      <c r="N57" s="2245"/>
      <c r="O57" s="2245"/>
      <c r="P57" s="2245"/>
      <c r="Q57" s="108"/>
      <c r="R57" s="2206" t="s">
        <v>164</v>
      </c>
      <c r="S57" s="2206"/>
      <c r="T57" s="2206"/>
      <c r="U57" s="2206"/>
      <c r="V57" s="2206"/>
      <c r="W57" s="2206"/>
      <c r="X57" s="2206"/>
      <c r="Y57" s="2206"/>
      <c r="Z57" s="2206"/>
      <c r="AA57" s="2206"/>
      <c r="AB57" s="2206"/>
      <c r="AC57" s="2206"/>
      <c r="AD57" s="2206"/>
      <c r="AE57" s="2206"/>
      <c r="AF57" s="2206"/>
      <c r="AG57" s="2206"/>
      <c r="AH57" s="2207"/>
    </row>
    <row r="58" spans="3:34" ht="17.100000000000001" customHeight="1">
      <c r="C58" s="2268"/>
      <c r="D58" s="2247"/>
      <c r="E58" s="2248"/>
      <c r="F58" s="2248"/>
      <c r="G58" s="2248"/>
      <c r="H58" s="2248"/>
      <c r="I58" s="2248"/>
      <c r="J58" s="2248"/>
      <c r="K58" s="2248"/>
      <c r="L58" s="2248"/>
      <c r="M58" s="2248"/>
      <c r="N58" s="2248"/>
      <c r="O58" s="2248"/>
      <c r="P58" s="2248"/>
      <c r="Q58" s="108"/>
      <c r="R58" s="2208" t="s">
        <v>165</v>
      </c>
      <c r="S58" s="2208"/>
      <c r="T58" s="2208"/>
      <c r="U58" s="2208"/>
      <c r="V58" s="2208"/>
      <c r="W58" s="2208"/>
      <c r="X58" s="2208"/>
      <c r="Y58" s="2208"/>
      <c r="Z58" s="2208"/>
      <c r="AA58" s="2208"/>
      <c r="AB58" s="2208"/>
      <c r="AC58" s="2208"/>
      <c r="AD58" s="2208"/>
      <c r="AE58" s="2208"/>
      <c r="AF58" s="2208"/>
      <c r="AG58" s="2208"/>
      <c r="AH58" s="2209"/>
    </row>
    <row r="59" spans="3:34" ht="33.75" customHeight="1">
      <c r="C59" s="2268"/>
      <c r="D59" s="2150" t="s">
        <v>218</v>
      </c>
      <c r="E59" s="2172"/>
      <c r="F59" s="2172"/>
      <c r="G59" s="2172"/>
      <c r="H59" s="2172"/>
      <c r="I59" s="2172"/>
      <c r="J59" s="2172"/>
      <c r="K59" s="2172"/>
      <c r="L59" s="2172"/>
      <c r="M59" s="2172"/>
      <c r="N59" s="2172"/>
      <c r="O59" s="2172"/>
      <c r="P59" s="2172"/>
      <c r="Q59" s="2270"/>
      <c r="R59" s="2271"/>
      <c r="S59" s="2271"/>
      <c r="T59" s="2271"/>
      <c r="U59" s="2271"/>
      <c r="V59" s="2271"/>
      <c r="W59" s="2271"/>
      <c r="X59" s="2271"/>
      <c r="Y59" s="2271"/>
      <c r="Z59" s="2271"/>
      <c r="AA59" s="2271"/>
      <c r="AB59" s="2271"/>
      <c r="AC59" s="2271"/>
      <c r="AD59" s="2271"/>
      <c r="AE59" s="2271"/>
      <c r="AF59" s="2271"/>
      <c r="AG59" s="2271"/>
      <c r="AH59" s="2272"/>
    </row>
    <row r="60" spans="3:34" ht="28.5" customHeight="1" thickBot="1">
      <c r="C60" s="369" t="s">
        <v>220</v>
      </c>
      <c r="D60" s="2211" t="s">
        <v>388</v>
      </c>
      <c r="E60" s="2212"/>
      <c r="F60" s="2212"/>
      <c r="G60" s="2212"/>
      <c r="H60" s="2212"/>
      <c r="I60" s="2212"/>
      <c r="J60" s="2212"/>
      <c r="K60" s="2212"/>
      <c r="L60" s="2212"/>
      <c r="M60" s="2212"/>
      <c r="N60" s="2212"/>
      <c r="O60" s="2212"/>
      <c r="P60" s="2212"/>
      <c r="Q60" s="2213" t="e">
        <f>ROUNDDOWN(Q51/Q45,0)</f>
        <v>#DIV/0!</v>
      </c>
      <c r="R60" s="2214"/>
      <c r="S60" s="2214"/>
      <c r="T60" s="2214"/>
      <c r="U60" s="2214"/>
      <c r="V60" s="2214"/>
      <c r="W60" s="2214"/>
      <c r="X60" s="2214"/>
      <c r="Y60" s="2214"/>
      <c r="Z60" s="2214"/>
      <c r="AA60" s="2214"/>
      <c r="AB60" s="2214"/>
      <c r="AC60" s="2214"/>
      <c r="AD60" s="2214"/>
      <c r="AE60" s="2214"/>
      <c r="AF60" s="2214"/>
      <c r="AG60" s="2214"/>
      <c r="AH60" s="370" t="s">
        <v>16</v>
      </c>
    </row>
    <row r="61" spans="3:34" ht="9" customHeight="1"/>
    <row r="62" spans="3:34" ht="18" customHeight="1" thickBot="1">
      <c r="C62" s="94" t="s">
        <v>314</v>
      </c>
    </row>
    <row r="63" spans="3:34" ht="30" customHeight="1">
      <c r="C63" s="359" t="s">
        <v>12</v>
      </c>
      <c r="D63" s="2231" t="s">
        <v>353</v>
      </c>
      <c r="E63" s="2232"/>
      <c r="F63" s="2232"/>
      <c r="G63" s="2232"/>
      <c r="H63" s="2232"/>
      <c r="I63" s="2232"/>
      <c r="J63" s="2232"/>
      <c r="K63" s="2232"/>
      <c r="L63" s="2232"/>
      <c r="M63" s="2232"/>
      <c r="N63" s="2232"/>
      <c r="O63" s="2232"/>
      <c r="P63" s="2168"/>
      <c r="Q63" s="2170"/>
      <c r="R63" s="2233"/>
      <c r="S63" s="2233"/>
      <c r="T63" s="2233"/>
      <c r="U63" s="2233"/>
      <c r="V63" s="2233"/>
      <c r="W63" s="2233"/>
      <c r="X63" s="2233"/>
      <c r="Y63" s="2233"/>
      <c r="Z63" s="2233"/>
      <c r="AA63" s="2233"/>
      <c r="AB63" s="2233"/>
      <c r="AC63" s="2233"/>
      <c r="AD63" s="2233"/>
      <c r="AE63" s="2233"/>
      <c r="AF63" s="2233"/>
      <c r="AG63" s="2233"/>
      <c r="AH63" s="360" t="s">
        <v>50</v>
      </c>
    </row>
    <row r="64" spans="3:34" ht="30" customHeight="1">
      <c r="C64" s="361" t="s">
        <v>13</v>
      </c>
      <c r="D64" s="2148" t="s">
        <v>354</v>
      </c>
      <c r="E64" s="2149"/>
      <c r="F64" s="2149"/>
      <c r="G64" s="2149"/>
      <c r="H64" s="2149"/>
      <c r="I64" s="2149"/>
      <c r="J64" s="2149"/>
      <c r="K64" s="2149"/>
      <c r="L64" s="2149"/>
      <c r="M64" s="2149"/>
      <c r="N64" s="2149"/>
      <c r="O64" s="2149"/>
      <c r="P64" s="2150"/>
      <c r="Q64" s="2173"/>
      <c r="R64" s="2192"/>
      <c r="S64" s="2192"/>
      <c r="T64" s="2192"/>
      <c r="U64" s="2192"/>
      <c r="V64" s="2192"/>
      <c r="W64" s="2192"/>
      <c r="X64" s="2192"/>
      <c r="Y64" s="2192"/>
      <c r="Z64" s="2192"/>
      <c r="AA64" s="2192"/>
      <c r="AB64" s="2192"/>
      <c r="AC64" s="2192"/>
      <c r="AD64" s="2192"/>
      <c r="AE64" s="2192"/>
      <c r="AF64" s="2192"/>
      <c r="AG64" s="2192"/>
      <c r="AH64" s="362" t="s">
        <v>50</v>
      </c>
    </row>
    <row r="65" spans="3:34" ht="30" customHeight="1">
      <c r="C65" s="361" t="s">
        <v>14</v>
      </c>
      <c r="D65" s="2148" t="s">
        <v>355</v>
      </c>
      <c r="E65" s="2149"/>
      <c r="F65" s="2149"/>
      <c r="G65" s="2149"/>
      <c r="H65" s="2149"/>
      <c r="I65" s="2149"/>
      <c r="J65" s="2149"/>
      <c r="K65" s="2149"/>
      <c r="L65" s="2149"/>
      <c r="M65" s="2149"/>
      <c r="N65" s="2149"/>
      <c r="O65" s="2149"/>
      <c r="P65" s="2150"/>
      <c r="Q65" s="2173"/>
      <c r="R65" s="2192"/>
      <c r="S65" s="2192"/>
      <c r="T65" s="2192"/>
      <c r="U65" s="2192"/>
      <c r="V65" s="2192"/>
      <c r="W65" s="2192"/>
      <c r="X65" s="2192"/>
      <c r="Y65" s="2192"/>
      <c r="Z65" s="2192"/>
      <c r="AA65" s="2192"/>
      <c r="AB65" s="2192"/>
      <c r="AC65" s="2192"/>
      <c r="AD65" s="2192"/>
      <c r="AE65" s="2192"/>
      <c r="AF65" s="2192"/>
      <c r="AG65" s="2192"/>
      <c r="AH65" s="362" t="s">
        <v>50</v>
      </c>
    </row>
    <row r="66" spans="3:34" ht="30" customHeight="1">
      <c r="C66" s="361" t="s">
        <v>26</v>
      </c>
      <c r="D66" s="2193" t="s">
        <v>356</v>
      </c>
      <c r="E66" s="1799"/>
      <c r="F66" s="1799"/>
      <c r="G66" s="1799"/>
      <c r="H66" s="1799"/>
      <c r="I66" s="1799"/>
      <c r="J66" s="1799"/>
      <c r="K66" s="1799"/>
      <c r="L66" s="1799"/>
      <c r="M66" s="1799"/>
      <c r="N66" s="1799"/>
      <c r="O66" s="1799"/>
      <c r="P66" s="1800"/>
      <c r="Q66" s="2173"/>
      <c r="R66" s="2192"/>
      <c r="S66" s="2192"/>
      <c r="T66" s="2192"/>
      <c r="U66" s="2192"/>
      <c r="V66" s="2192"/>
      <c r="W66" s="2192"/>
      <c r="X66" s="2192"/>
      <c r="Y66" s="2192"/>
      <c r="Z66" s="2192"/>
      <c r="AA66" s="2192"/>
      <c r="AB66" s="2192"/>
      <c r="AC66" s="2192"/>
      <c r="AD66" s="2192"/>
      <c r="AE66" s="2192"/>
      <c r="AF66" s="2192"/>
      <c r="AG66" s="2192"/>
      <c r="AH66" s="362" t="s">
        <v>50</v>
      </c>
    </row>
    <row r="67" spans="3:34" ht="30" customHeight="1">
      <c r="C67" s="361" t="s">
        <v>31</v>
      </c>
      <c r="D67" s="2190" t="s">
        <v>357</v>
      </c>
      <c r="E67" s="2191"/>
      <c r="F67" s="2191"/>
      <c r="G67" s="2191"/>
      <c r="H67" s="2191"/>
      <c r="I67" s="2191"/>
      <c r="J67" s="2191"/>
      <c r="K67" s="2191"/>
      <c r="L67" s="2191"/>
      <c r="M67" s="2191"/>
      <c r="N67" s="2191"/>
      <c r="O67" s="2191"/>
      <c r="P67" s="2266"/>
      <c r="Q67" s="2146"/>
      <c r="R67" s="2147"/>
      <c r="S67" s="2147"/>
      <c r="T67" s="2147"/>
      <c r="U67" s="2147"/>
      <c r="V67" s="2147"/>
      <c r="W67" s="2147"/>
      <c r="X67" s="2147"/>
      <c r="Y67" s="2147"/>
      <c r="Z67" s="2147"/>
      <c r="AA67" s="2147"/>
      <c r="AB67" s="2147"/>
      <c r="AC67" s="2147"/>
      <c r="AD67" s="2147"/>
      <c r="AE67" s="2147"/>
      <c r="AF67" s="2147"/>
      <c r="AG67" s="2147"/>
      <c r="AH67" s="363" t="s">
        <v>16</v>
      </c>
    </row>
    <row r="68" spans="3:34" ht="30" customHeight="1">
      <c r="C68" s="361" t="s">
        <v>32</v>
      </c>
      <c r="D68" s="364"/>
      <c r="E68" s="365"/>
      <c r="F68" s="2143" t="s">
        <v>398</v>
      </c>
      <c r="G68" s="2144"/>
      <c r="H68" s="2144"/>
      <c r="I68" s="2144"/>
      <c r="J68" s="2144"/>
      <c r="K68" s="2144"/>
      <c r="L68" s="2144"/>
      <c r="M68" s="2144"/>
      <c r="N68" s="2144"/>
      <c r="O68" s="2144"/>
      <c r="P68" s="2145"/>
      <c r="Q68" s="2146"/>
      <c r="R68" s="2147"/>
      <c r="S68" s="2147"/>
      <c r="T68" s="2147"/>
      <c r="U68" s="2147"/>
      <c r="V68" s="2147"/>
      <c r="W68" s="2147"/>
      <c r="X68" s="2147"/>
      <c r="Y68" s="2147"/>
      <c r="Z68" s="2147"/>
      <c r="AA68" s="2147"/>
      <c r="AB68" s="2147"/>
      <c r="AC68" s="2147"/>
      <c r="AD68" s="2147"/>
      <c r="AE68" s="2147"/>
      <c r="AF68" s="2147"/>
      <c r="AG68" s="2147"/>
      <c r="AH68" s="363" t="s">
        <v>16</v>
      </c>
    </row>
    <row r="69" spans="3:34" ht="48" customHeight="1">
      <c r="C69" s="361" t="s">
        <v>33</v>
      </c>
      <c r="D69" s="2148" t="s">
        <v>389</v>
      </c>
      <c r="E69" s="2149"/>
      <c r="F69" s="2149"/>
      <c r="G69" s="2149"/>
      <c r="H69" s="2149"/>
      <c r="I69" s="2149"/>
      <c r="J69" s="2149"/>
      <c r="K69" s="2149"/>
      <c r="L69" s="2149"/>
      <c r="M69" s="2149"/>
      <c r="N69" s="2149"/>
      <c r="O69" s="2149"/>
      <c r="P69" s="2150"/>
      <c r="Q69" s="2151">
        <f>Q67-Q68</f>
        <v>0</v>
      </c>
      <c r="R69" s="2152"/>
      <c r="S69" s="2152"/>
      <c r="T69" s="2152"/>
      <c r="U69" s="2152"/>
      <c r="V69" s="2152"/>
      <c r="W69" s="2152"/>
      <c r="X69" s="2152"/>
      <c r="Y69" s="2152"/>
      <c r="Z69" s="2152"/>
      <c r="AA69" s="2152"/>
      <c r="AB69" s="2152"/>
      <c r="AC69" s="2152"/>
      <c r="AD69" s="2152"/>
      <c r="AE69" s="2152"/>
      <c r="AF69" s="2152"/>
      <c r="AG69" s="2152"/>
      <c r="AH69" s="363" t="s">
        <v>16</v>
      </c>
    </row>
    <row r="70" spans="3:34" ht="30" customHeight="1">
      <c r="C70" s="361" t="s">
        <v>34</v>
      </c>
      <c r="D70" s="2148" t="s">
        <v>384</v>
      </c>
      <c r="E70" s="2149"/>
      <c r="F70" s="2149"/>
      <c r="G70" s="2149"/>
      <c r="H70" s="2149"/>
      <c r="I70" s="2149"/>
      <c r="J70" s="2149"/>
      <c r="K70" s="2149"/>
      <c r="L70" s="2149"/>
      <c r="M70" s="2149"/>
      <c r="N70" s="2149"/>
      <c r="O70" s="2149"/>
      <c r="P70" s="2150"/>
      <c r="Q70" s="2188" t="e">
        <f>ROUNDDOWN(Q69/Q65,0)</f>
        <v>#DIV/0!</v>
      </c>
      <c r="R70" s="2189"/>
      <c r="S70" s="2189"/>
      <c r="T70" s="2189"/>
      <c r="U70" s="2189"/>
      <c r="V70" s="2189"/>
      <c r="W70" s="2189"/>
      <c r="X70" s="2189"/>
      <c r="Y70" s="2189"/>
      <c r="Z70" s="2189"/>
      <c r="AA70" s="2189"/>
      <c r="AB70" s="2189"/>
      <c r="AC70" s="2189"/>
      <c r="AD70" s="2189"/>
      <c r="AE70" s="2189"/>
      <c r="AF70" s="2189"/>
      <c r="AG70" s="2189"/>
      <c r="AH70" s="362" t="s">
        <v>16</v>
      </c>
    </row>
    <row r="71" spans="3:34" ht="54" customHeight="1">
      <c r="C71" s="2237" t="s">
        <v>35</v>
      </c>
      <c r="D71" s="2253" t="s">
        <v>385</v>
      </c>
      <c r="E71" s="2254"/>
      <c r="F71" s="2254"/>
      <c r="G71" s="2254"/>
      <c r="H71" s="2254"/>
      <c r="I71" s="2254"/>
      <c r="J71" s="2254"/>
      <c r="K71" s="2254"/>
      <c r="L71" s="2254"/>
      <c r="M71" s="2254"/>
      <c r="N71" s="2254"/>
      <c r="O71" s="2254"/>
      <c r="P71" s="2254"/>
      <c r="Q71" s="2255">
        <f>Q73-Q74</f>
        <v>0</v>
      </c>
      <c r="R71" s="2256"/>
      <c r="S71" s="2256"/>
      <c r="T71" s="2256"/>
      <c r="U71" s="2256"/>
      <c r="V71" s="2256"/>
      <c r="W71" s="2256"/>
      <c r="X71" s="2256"/>
      <c r="Y71" s="2256"/>
      <c r="Z71" s="2256"/>
      <c r="AA71" s="2256"/>
      <c r="AB71" s="2256"/>
      <c r="AC71" s="2256"/>
      <c r="AD71" s="2256"/>
      <c r="AE71" s="2256"/>
      <c r="AF71" s="2256"/>
      <c r="AG71" s="2256"/>
      <c r="AH71" s="2259" t="s">
        <v>16</v>
      </c>
    </row>
    <row r="72" spans="3:34" ht="18" customHeight="1">
      <c r="C72" s="2238"/>
      <c r="D72" s="2261" t="s">
        <v>386</v>
      </c>
      <c r="E72" s="2262"/>
      <c r="F72" s="2262"/>
      <c r="G72" s="2262"/>
      <c r="H72" s="2262"/>
      <c r="I72" s="2262"/>
      <c r="J72" s="2262"/>
      <c r="K72" s="2262"/>
      <c r="L72" s="2262"/>
      <c r="M72" s="2262"/>
      <c r="N72" s="2262"/>
      <c r="O72" s="2262"/>
      <c r="P72" s="2262"/>
      <c r="Q72" s="2257"/>
      <c r="R72" s="2258"/>
      <c r="S72" s="2258"/>
      <c r="T72" s="2258"/>
      <c r="U72" s="2258"/>
      <c r="V72" s="2258"/>
      <c r="W72" s="2258"/>
      <c r="X72" s="2258"/>
      <c r="Y72" s="2258"/>
      <c r="Z72" s="2258"/>
      <c r="AA72" s="2258"/>
      <c r="AB72" s="2258"/>
      <c r="AC72" s="2258"/>
      <c r="AD72" s="2258"/>
      <c r="AE72" s="2258"/>
      <c r="AF72" s="2258"/>
      <c r="AG72" s="2258"/>
      <c r="AH72" s="2260"/>
    </row>
    <row r="73" spans="3:34" ht="39.75" customHeight="1">
      <c r="C73" s="2238"/>
      <c r="D73" s="366" t="s">
        <v>38</v>
      </c>
      <c r="E73" s="2156" t="s">
        <v>387</v>
      </c>
      <c r="F73" s="2157"/>
      <c r="G73" s="2157"/>
      <c r="H73" s="2157"/>
      <c r="I73" s="2157"/>
      <c r="J73" s="2157"/>
      <c r="K73" s="2157"/>
      <c r="L73" s="2157"/>
      <c r="M73" s="2157"/>
      <c r="N73" s="2157"/>
      <c r="O73" s="2157"/>
      <c r="P73" s="2158"/>
      <c r="Q73" s="2186"/>
      <c r="R73" s="2187"/>
      <c r="S73" s="2187"/>
      <c r="T73" s="2187"/>
      <c r="U73" s="2187"/>
      <c r="V73" s="2187"/>
      <c r="W73" s="2187"/>
      <c r="X73" s="2187"/>
      <c r="Y73" s="2187"/>
      <c r="Z73" s="2187"/>
      <c r="AA73" s="2187"/>
      <c r="AB73" s="2187"/>
      <c r="AC73" s="2187"/>
      <c r="AD73" s="2187"/>
      <c r="AE73" s="2187"/>
      <c r="AF73" s="2187"/>
      <c r="AG73" s="2187"/>
      <c r="AH73" s="344" t="s">
        <v>16</v>
      </c>
    </row>
    <row r="74" spans="3:34" ht="54.95" customHeight="1">
      <c r="C74" s="2239"/>
      <c r="D74" s="367" t="s">
        <v>39</v>
      </c>
      <c r="E74" s="2159" t="s">
        <v>217</v>
      </c>
      <c r="F74" s="2160"/>
      <c r="G74" s="2160"/>
      <c r="H74" s="2160"/>
      <c r="I74" s="2160"/>
      <c r="J74" s="2160"/>
      <c r="K74" s="2160"/>
      <c r="L74" s="2160"/>
      <c r="M74" s="2160"/>
      <c r="N74" s="2160"/>
      <c r="O74" s="2160"/>
      <c r="P74" s="2161"/>
      <c r="Q74" s="2228"/>
      <c r="R74" s="2229"/>
      <c r="S74" s="2229"/>
      <c r="T74" s="2229"/>
      <c r="U74" s="2229"/>
      <c r="V74" s="2229"/>
      <c r="W74" s="2229"/>
      <c r="X74" s="2229"/>
      <c r="Y74" s="2229"/>
      <c r="Z74" s="2229"/>
      <c r="AA74" s="2229"/>
      <c r="AB74" s="2229"/>
      <c r="AC74" s="2229"/>
      <c r="AD74" s="2229"/>
      <c r="AE74" s="2229"/>
      <c r="AF74" s="2229"/>
      <c r="AG74" s="2229"/>
      <c r="AH74" s="349" t="s">
        <v>16</v>
      </c>
    </row>
    <row r="75" spans="3:34" ht="17.100000000000001" customHeight="1">
      <c r="C75" s="2237" t="s">
        <v>219</v>
      </c>
      <c r="D75" s="2240" t="s">
        <v>29</v>
      </c>
      <c r="E75" s="2241"/>
      <c r="F75" s="2241"/>
      <c r="G75" s="2241"/>
      <c r="H75" s="2241"/>
      <c r="I75" s="2241"/>
      <c r="J75" s="2242"/>
      <c r="K75" s="368"/>
      <c r="L75" s="550"/>
      <c r="M75" s="550"/>
      <c r="N75" s="550"/>
      <c r="O75" s="550"/>
      <c r="P75" s="550"/>
      <c r="Q75" s="108"/>
      <c r="R75" s="2243" t="s">
        <v>85</v>
      </c>
      <c r="S75" s="2177"/>
      <c r="T75" s="2177"/>
      <c r="U75" s="2177"/>
      <c r="V75" s="2177"/>
      <c r="W75" s="2177"/>
      <c r="X75" s="2177"/>
      <c r="Y75" s="2177"/>
      <c r="Z75" s="2177"/>
      <c r="AA75" s="2177"/>
      <c r="AB75" s="2177"/>
      <c r="AC75" s="2177"/>
      <c r="AD75" s="2177"/>
      <c r="AE75" s="2177"/>
      <c r="AF75" s="2177"/>
      <c r="AG75" s="2177"/>
      <c r="AH75" s="2178"/>
    </row>
    <row r="76" spans="3:34" ht="17.100000000000001" customHeight="1">
      <c r="C76" s="2238"/>
      <c r="D76" s="2244" t="s">
        <v>30</v>
      </c>
      <c r="E76" s="2245"/>
      <c r="F76" s="2245"/>
      <c r="G76" s="2245"/>
      <c r="H76" s="2245"/>
      <c r="I76" s="2245"/>
      <c r="J76" s="2245"/>
      <c r="K76" s="2245"/>
      <c r="L76" s="2245"/>
      <c r="M76" s="2245"/>
      <c r="N76" s="2245"/>
      <c r="O76" s="2245"/>
      <c r="P76" s="2246"/>
      <c r="Q76" s="108"/>
      <c r="R76" s="2250" t="s">
        <v>163</v>
      </c>
      <c r="S76" s="2204"/>
      <c r="T76" s="2204"/>
      <c r="U76" s="2204"/>
      <c r="V76" s="2204"/>
      <c r="W76" s="2204"/>
      <c r="X76" s="2204"/>
      <c r="Y76" s="2204"/>
      <c r="Z76" s="2204"/>
      <c r="AA76" s="2204"/>
      <c r="AB76" s="2204"/>
      <c r="AC76" s="2204"/>
      <c r="AD76" s="2204"/>
      <c r="AE76" s="2204"/>
      <c r="AF76" s="2204"/>
      <c r="AG76" s="2204"/>
      <c r="AH76" s="2205"/>
    </row>
    <row r="77" spans="3:34" ht="17.100000000000001" customHeight="1">
      <c r="C77" s="2238"/>
      <c r="D77" s="2244"/>
      <c r="E77" s="2245"/>
      <c r="F77" s="2245"/>
      <c r="G77" s="2245"/>
      <c r="H77" s="2245"/>
      <c r="I77" s="2245"/>
      <c r="J77" s="2245"/>
      <c r="K77" s="2245"/>
      <c r="L77" s="2245"/>
      <c r="M77" s="2245"/>
      <c r="N77" s="2245"/>
      <c r="O77" s="2245"/>
      <c r="P77" s="2246"/>
      <c r="Q77" s="108"/>
      <c r="R77" s="2251" t="s">
        <v>164</v>
      </c>
      <c r="S77" s="2206"/>
      <c r="T77" s="2206"/>
      <c r="U77" s="2206"/>
      <c r="V77" s="2206"/>
      <c r="W77" s="2206"/>
      <c r="X77" s="2206"/>
      <c r="Y77" s="2206"/>
      <c r="Z77" s="2206"/>
      <c r="AA77" s="2206"/>
      <c r="AB77" s="2206"/>
      <c r="AC77" s="2206"/>
      <c r="AD77" s="2206"/>
      <c r="AE77" s="2206"/>
      <c r="AF77" s="2206"/>
      <c r="AG77" s="2206"/>
      <c r="AH77" s="2207"/>
    </row>
    <row r="78" spans="3:34" ht="17.100000000000001" customHeight="1">
      <c r="C78" s="2238"/>
      <c r="D78" s="2247"/>
      <c r="E78" s="2248"/>
      <c r="F78" s="2248"/>
      <c r="G78" s="2248"/>
      <c r="H78" s="2248"/>
      <c r="I78" s="2248"/>
      <c r="J78" s="2248"/>
      <c r="K78" s="2248"/>
      <c r="L78" s="2248"/>
      <c r="M78" s="2248"/>
      <c r="N78" s="2248"/>
      <c r="O78" s="2248"/>
      <c r="P78" s="2249"/>
      <c r="Q78" s="108"/>
      <c r="R78" s="2252" t="s">
        <v>165</v>
      </c>
      <c r="S78" s="2208"/>
      <c r="T78" s="2208"/>
      <c r="U78" s="2208"/>
      <c r="V78" s="2208"/>
      <c r="W78" s="2208"/>
      <c r="X78" s="2208"/>
      <c r="Y78" s="2208"/>
      <c r="Z78" s="2208"/>
      <c r="AA78" s="2208"/>
      <c r="AB78" s="2208"/>
      <c r="AC78" s="2208"/>
      <c r="AD78" s="2208"/>
      <c r="AE78" s="2208"/>
      <c r="AF78" s="2208"/>
      <c r="AG78" s="2208"/>
      <c r="AH78" s="2209"/>
    </row>
    <row r="79" spans="3:34" ht="34.5" customHeight="1">
      <c r="C79" s="2239"/>
      <c r="D79" s="2148" t="s">
        <v>218</v>
      </c>
      <c r="E79" s="2149"/>
      <c r="F79" s="2149"/>
      <c r="G79" s="2149"/>
      <c r="H79" s="2149"/>
      <c r="I79" s="2149"/>
      <c r="J79" s="2149"/>
      <c r="K79" s="2149"/>
      <c r="L79" s="2149"/>
      <c r="M79" s="2149"/>
      <c r="N79" s="2149"/>
      <c r="O79" s="2149"/>
      <c r="P79" s="2150"/>
      <c r="Q79" s="2263"/>
      <c r="R79" s="2264"/>
      <c r="S79" s="2264"/>
      <c r="T79" s="2264"/>
      <c r="U79" s="2264"/>
      <c r="V79" s="2264"/>
      <c r="W79" s="2264"/>
      <c r="X79" s="2264"/>
      <c r="Y79" s="2264"/>
      <c r="Z79" s="2264"/>
      <c r="AA79" s="2264"/>
      <c r="AB79" s="2264"/>
      <c r="AC79" s="2264"/>
      <c r="AD79" s="2264"/>
      <c r="AE79" s="2264"/>
      <c r="AF79" s="2264"/>
      <c r="AG79" s="2264"/>
      <c r="AH79" s="2265"/>
    </row>
    <row r="80" spans="3:34" ht="28.5" customHeight="1" thickBot="1">
      <c r="C80" s="369" t="s">
        <v>220</v>
      </c>
      <c r="D80" s="2211" t="s">
        <v>388</v>
      </c>
      <c r="E80" s="2212"/>
      <c r="F80" s="2212"/>
      <c r="G80" s="2212"/>
      <c r="H80" s="2212"/>
      <c r="I80" s="2212"/>
      <c r="J80" s="2212"/>
      <c r="K80" s="2212"/>
      <c r="L80" s="2212"/>
      <c r="M80" s="2212"/>
      <c r="N80" s="2212"/>
      <c r="O80" s="2212"/>
      <c r="P80" s="2212"/>
      <c r="Q80" s="2213" t="e">
        <f>ROUNDDOWN(Q71/Q65,0)</f>
        <v>#DIV/0!</v>
      </c>
      <c r="R80" s="2227"/>
      <c r="S80" s="2227"/>
      <c r="T80" s="2227"/>
      <c r="U80" s="2227"/>
      <c r="V80" s="2227"/>
      <c r="W80" s="2227"/>
      <c r="X80" s="2227"/>
      <c r="Y80" s="2227"/>
      <c r="Z80" s="2227"/>
      <c r="AA80" s="2227"/>
      <c r="AB80" s="2227"/>
      <c r="AC80" s="2227"/>
      <c r="AD80" s="2227"/>
      <c r="AE80" s="2227"/>
      <c r="AF80" s="2227"/>
      <c r="AG80" s="2227"/>
      <c r="AH80" s="371" t="s">
        <v>16</v>
      </c>
    </row>
    <row r="81" spans="2:34" ht="9" customHeight="1"/>
    <row r="82" spans="2:34" ht="9" customHeight="1"/>
    <row r="83" spans="2:34" ht="18" customHeight="1" thickBot="1">
      <c r="B83" s="94" t="s">
        <v>377</v>
      </c>
    </row>
    <row r="84" spans="2:34" ht="30" customHeight="1">
      <c r="C84" s="359" t="s">
        <v>12</v>
      </c>
      <c r="D84" s="2231" t="s">
        <v>353</v>
      </c>
      <c r="E84" s="2232"/>
      <c r="F84" s="2232"/>
      <c r="G84" s="2232"/>
      <c r="H84" s="2232"/>
      <c r="I84" s="2232"/>
      <c r="J84" s="2232"/>
      <c r="K84" s="2232"/>
      <c r="L84" s="2232"/>
      <c r="M84" s="2232"/>
      <c r="N84" s="2232"/>
      <c r="O84" s="2232"/>
      <c r="P84" s="2168"/>
      <c r="Q84" s="2170"/>
      <c r="R84" s="2233"/>
      <c r="S84" s="2233"/>
      <c r="T84" s="2233"/>
      <c r="U84" s="2233"/>
      <c r="V84" s="2233"/>
      <c r="W84" s="2233"/>
      <c r="X84" s="2233"/>
      <c r="Y84" s="2233"/>
      <c r="Z84" s="2233"/>
      <c r="AA84" s="2233"/>
      <c r="AB84" s="2233"/>
      <c r="AC84" s="2233"/>
      <c r="AD84" s="2233"/>
      <c r="AE84" s="2233"/>
      <c r="AF84" s="2233"/>
      <c r="AG84" s="2233"/>
      <c r="AH84" s="360" t="s">
        <v>50</v>
      </c>
    </row>
    <row r="85" spans="2:34" ht="30" customHeight="1">
      <c r="C85" s="361" t="s">
        <v>13</v>
      </c>
      <c r="D85" s="2148" t="s">
        <v>354</v>
      </c>
      <c r="E85" s="2149"/>
      <c r="F85" s="2149"/>
      <c r="G85" s="2149"/>
      <c r="H85" s="2149"/>
      <c r="I85" s="2149"/>
      <c r="J85" s="2149"/>
      <c r="K85" s="2149"/>
      <c r="L85" s="2149"/>
      <c r="M85" s="2149"/>
      <c r="N85" s="2149"/>
      <c r="O85" s="2149"/>
      <c r="P85" s="2150"/>
      <c r="Q85" s="2173"/>
      <c r="R85" s="2192"/>
      <c r="S85" s="2192"/>
      <c r="T85" s="2192"/>
      <c r="U85" s="2192"/>
      <c r="V85" s="2192"/>
      <c r="W85" s="2192"/>
      <c r="X85" s="2192"/>
      <c r="Y85" s="2192"/>
      <c r="Z85" s="2192"/>
      <c r="AA85" s="2192"/>
      <c r="AB85" s="2192"/>
      <c r="AC85" s="2192"/>
      <c r="AD85" s="2192"/>
      <c r="AE85" s="2192"/>
      <c r="AF85" s="2192"/>
      <c r="AG85" s="2192"/>
      <c r="AH85" s="362" t="s">
        <v>50</v>
      </c>
    </row>
    <row r="86" spans="2:34" ht="30" customHeight="1">
      <c r="C86" s="361" t="s">
        <v>14</v>
      </c>
      <c r="D86" s="2148" t="s">
        <v>355</v>
      </c>
      <c r="E86" s="2149"/>
      <c r="F86" s="2149"/>
      <c r="G86" s="2149"/>
      <c r="H86" s="2149"/>
      <c r="I86" s="2149"/>
      <c r="J86" s="2149"/>
      <c r="K86" s="2149"/>
      <c r="L86" s="2149"/>
      <c r="M86" s="2149"/>
      <c r="N86" s="2149"/>
      <c r="O86" s="2149"/>
      <c r="P86" s="2150"/>
      <c r="Q86" s="2173"/>
      <c r="R86" s="2192"/>
      <c r="S86" s="2192"/>
      <c r="T86" s="2192"/>
      <c r="U86" s="2192"/>
      <c r="V86" s="2192"/>
      <c r="W86" s="2192"/>
      <c r="X86" s="2192"/>
      <c r="Y86" s="2192"/>
      <c r="Z86" s="2192"/>
      <c r="AA86" s="2192"/>
      <c r="AB86" s="2192"/>
      <c r="AC86" s="2192"/>
      <c r="AD86" s="2192"/>
      <c r="AE86" s="2192"/>
      <c r="AF86" s="2192"/>
      <c r="AG86" s="2192"/>
      <c r="AH86" s="362" t="s">
        <v>50</v>
      </c>
    </row>
    <row r="87" spans="2:34" ht="30" customHeight="1">
      <c r="C87" s="361" t="s">
        <v>26</v>
      </c>
      <c r="D87" s="2193" t="s">
        <v>356</v>
      </c>
      <c r="E87" s="1799"/>
      <c r="F87" s="1799"/>
      <c r="G87" s="1799"/>
      <c r="H87" s="1799"/>
      <c r="I87" s="1799"/>
      <c r="J87" s="1799"/>
      <c r="K87" s="1799"/>
      <c r="L87" s="1799"/>
      <c r="M87" s="1799"/>
      <c r="N87" s="1799"/>
      <c r="O87" s="1799"/>
      <c r="P87" s="1800"/>
      <c r="Q87" s="2173"/>
      <c r="R87" s="2192"/>
      <c r="S87" s="2192"/>
      <c r="T87" s="2192"/>
      <c r="U87" s="2192"/>
      <c r="V87" s="2192"/>
      <c r="W87" s="2192"/>
      <c r="X87" s="2192"/>
      <c r="Y87" s="2192"/>
      <c r="Z87" s="2192"/>
      <c r="AA87" s="2192"/>
      <c r="AB87" s="2192"/>
      <c r="AC87" s="2192"/>
      <c r="AD87" s="2192"/>
      <c r="AE87" s="2192"/>
      <c r="AF87" s="2192"/>
      <c r="AG87" s="2192"/>
      <c r="AH87" s="362" t="s">
        <v>50</v>
      </c>
    </row>
    <row r="88" spans="2:34" ht="30" customHeight="1">
      <c r="C88" s="361" t="s">
        <v>31</v>
      </c>
      <c r="D88" s="2190" t="s">
        <v>357</v>
      </c>
      <c r="E88" s="2191"/>
      <c r="F88" s="2149"/>
      <c r="G88" s="2149"/>
      <c r="H88" s="2149"/>
      <c r="I88" s="2149"/>
      <c r="J88" s="2149"/>
      <c r="K88" s="2149"/>
      <c r="L88" s="2149"/>
      <c r="M88" s="2149"/>
      <c r="N88" s="2149"/>
      <c r="O88" s="2149"/>
      <c r="P88" s="2150"/>
      <c r="Q88" s="2146"/>
      <c r="R88" s="2147"/>
      <c r="S88" s="2147"/>
      <c r="T88" s="2147"/>
      <c r="U88" s="2147"/>
      <c r="V88" s="2147"/>
      <c r="W88" s="2147"/>
      <c r="X88" s="2147"/>
      <c r="Y88" s="2147"/>
      <c r="Z88" s="2147"/>
      <c r="AA88" s="2147"/>
      <c r="AB88" s="2147"/>
      <c r="AC88" s="2147"/>
      <c r="AD88" s="2147"/>
      <c r="AE88" s="2147"/>
      <c r="AF88" s="2147"/>
      <c r="AG88" s="2147"/>
      <c r="AH88" s="362" t="s">
        <v>16</v>
      </c>
    </row>
    <row r="89" spans="2:34" ht="30" customHeight="1">
      <c r="C89" s="361" t="s">
        <v>32</v>
      </c>
      <c r="D89" s="364"/>
      <c r="E89" s="365"/>
      <c r="F89" s="2143" t="s">
        <v>398</v>
      </c>
      <c r="G89" s="2144"/>
      <c r="H89" s="2144"/>
      <c r="I89" s="2144"/>
      <c r="J89" s="2144"/>
      <c r="K89" s="2144"/>
      <c r="L89" s="2144"/>
      <c r="M89" s="2144"/>
      <c r="N89" s="2144"/>
      <c r="O89" s="2144"/>
      <c r="P89" s="2145"/>
      <c r="Q89" s="2146"/>
      <c r="R89" s="2147"/>
      <c r="S89" s="2147"/>
      <c r="T89" s="2147"/>
      <c r="U89" s="2147"/>
      <c r="V89" s="2147"/>
      <c r="W89" s="2147"/>
      <c r="X89" s="2147"/>
      <c r="Y89" s="2147"/>
      <c r="Z89" s="2147"/>
      <c r="AA89" s="2147"/>
      <c r="AB89" s="2147"/>
      <c r="AC89" s="2147"/>
      <c r="AD89" s="2147"/>
      <c r="AE89" s="2147"/>
      <c r="AF89" s="2147"/>
      <c r="AG89" s="2147"/>
      <c r="AH89" s="363" t="s">
        <v>16</v>
      </c>
    </row>
    <row r="90" spans="2:34" ht="48" customHeight="1">
      <c r="C90" s="361" t="s">
        <v>33</v>
      </c>
      <c r="D90" s="2148" t="s">
        <v>389</v>
      </c>
      <c r="E90" s="2149"/>
      <c r="F90" s="2149"/>
      <c r="G90" s="2149"/>
      <c r="H90" s="2149"/>
      <c r="I90" s="2149"/>
      <c r="J90" s="2149"/>
      <c r="K90" s="2149"/>
      <c r="L90" s="2149"/>
      <c r="M90" s="2149"/>
      <c r="N90" s="2149"/>
      <c r="O90" s="2149"/>
      <c r="P90" s="2150"/>
      <c r="Q90" s="2151">
        <f>Q88-Q89</f>
        <v>0</v>
      </c>
      <c r="R90" s="2152"/>
      <c r="S90" s="2152"/>
      <c r="T90" s="2152"/>
      <c r="U90" s="2152"/>
      <c r="V90" s="2152"/>
      <c r="W90" s="2152"/>
      <c r="X90" s="2152"/>
      <c r="Y90" s="2152"/>
      <c r="Z90" s="2152"/>
      <c r="AA90" s="2152"/>
      <c r="AB90" s="2152"/>
      <c r="AC90" s="2152"/>
      <c r="AD90" s="2152"/>
      <c r="AE90" s="2152"/>
      <c r="AF90" s="2152"/>
      <c r="AG90" s="2152"/>
      <c r="AH90" s="363" t="s">
        <v>16</v>
      </c>
    </row>
    <row r="91" spans="2:34" ht="30" customHeight="1">
      <c r="C91" s="361" t="s">
        <v>34</v>
      </c>
      <c r="D91" s="2148" t="s">
        <v>384</v>
      </c>
      <c r="E91" s="2149"/>
      <c r="F91" s="2149"/>
      <c r="G91" s="2149"/>
      <c r="H91" s="2149"/>
      <c r="I91" s="2149"/>
      <c r="J91" s="2149"/>
      <c r="K91" s="2149"/>
      <c r="L91" s="2149"/>
      <c r="M91" s="2149"/>
      <c r="N91" s="2149"/>
      <c r="O91" s="2149"/>
      <c r="P91" s="2150"/>
      <c r="Q91" s="2188" t="e">
        <f>ROUNDDOWN(Q90/Q86,0)</f>
        <v>#DIV/0!</v>
      </c>
      <c r="R91" s="2189"/>
      <c r="S91" s="2189"/>
      <c r="T91" s="2189"/>
      <c r="U91" s="2189"/>
      <c r="V91" s="2189"/>
      <c r="W91" s="2189"/>
      <c r="X91" s="2189"/>
      <c r="Y91" s="2189"/>
      <c r="Z91" s="2189"/>
      <c r="AA91" s="2189"/>
      <c r="AB91" s="2189"/>
      <c r="AC91" s="2189"/>
      <c r="AD91" s="2189"/>
      <c r="AE91" s="2189"/>
      <c r="AF91" s="2189"/>
      <c r="AG91" s="2189"/>
      <c r="AH91" s="362" t="s">
        <v>16</v>
      </c>
    </row>
    <row r="92" spans="2:34" ht="54.75" customHeight="1">
      <c r="C92" s="2237" t="s">
        <v>35</v>
      </c>
      <c r="D92" s="2253" t="s">
        <v>385</v>
      </c>
      <c r="E92" s="2254"/>
      <c r="F92" s="2254"/>
      <c r="G92" s="2254"/>
      <c r="H92" s="2254"/>
      <c r="I92" s="2254"/>
      <c r="J92" s="2254"/>
      <c r="K92" s="2254"/>
      <c r="L92" s="2254"/>
      <c r="M92" s="2254"/>
      <c r="N92" s="2254"/>
      <c r="O92" s="2254"/>
      <c r="P92" s="2254"/>
      <c r="Q92" s="2255">
        <f>Q94-Q95</f>
        <v>0</v>
      </c>
      <c r="R92" s="2256"/>
      <c r="S92" s="2256"/>
      <c r="T92" s="2256"/>
      <c r="U92" s="2256"/>
      <c r="V92" s="2256"/>
      <c r="W92" s="2256"/>
      <c r="X92" s="2256"/>
      <c r="Y92" s="2256"/>
      <c r="Z92" s="2256"/>
      <c r="AA92" s="2256"/>
      <c r="AB92" s="2256"/>
      <c r="AC92" s="2256"/>
      <c r="AD92" s="2256"/>
      <c r="AE92" s="2256"/>
      <c r="AF92" s="2256"/>
      <c r="AG92" s="2256"/>
      <c r="AH92" s="2259" t="s">
        <v>16</v>
      </c>
    </row>
    <row r="93" spans="2:34" ht="15.95" customHeight="1">
      <c r="C93" s="2238"/>
      <c r="D93" s="2261" t="s">
        <v>386</v>
      </c>
      <c r="E93" s="2262"/>
      <c r="F93" s="2262"/>
      <c r="G93" s="2262"/>
      <c r="H93" s="2262"/>
      <c r="I93" s="2262"/>
      <c r="J93" s="2262"/>
      <c r="K93" s="2262"/>
      <c r="L93" s="2262"/>
      <c r="M93" s="2262"/>
      <c r="N93" s="2262"/>
      <c r="O93" s="2262"/>
      <c r="P93" s="2262"/>
      <c r="Q93" s="2257"/>
      <c r="R93" s="2258"/>
      <c r="S93" s="2258"/>
      <c r="T93" s="2258"/>
      <c r="U93" s="2258"/>
      <c r="V93" s="2258"/>
      <c r="W93" s="2258"/>
      <c r="X93" s="2258"/>
      <c r="Y93" s="2258"/>
      <c r="Z93" s="2258"/>
      <c r="AA93" s="2258"/>
      <c r="AB93" s="2258"/>
      <c r="AC93" s="2258"/>
      <c r="AD93" s="2258"/>
      <c r="AE93" s="2258"/>
      <c r="AF93" s="2258"/>
      <c r="AG93" s="2258"/>
      <c r="AH93" s="2260"/>
    </row>
    <row r="94" spans="2:34" ht="42" customHeight="1">
      <c r="C94" s="2238"/>
      <c r="D94" s="366" t="s">
        <v>38</v>
      </c>
      <c r="E94" s="2156" t="s">
        <v>387</v>
      </c>
      <c r="F94" s="2157"/>
      <c r="G94" s="2157"/>
      <c r="H94" s="2157"/>
      <c r="I94" s="2157"/>
      <c r="J94" s="2157"/>
      <c r="K94" s="2157"/>
      <c r="L94" s="2157"/>
      <c r="M94" s="2157"/>
      <c r="N94" s="2157"/>
      <c r="O94" s="2157"/>
      <c r="P94" s="2158"/>
      <c r="Q94" s="2186"/>
      <c r="R94" s="2187"/>
      <c r="S94" s="2187"/>
      <c r="T94" s="2187"/>
      <c r="U94" s="2187"/>
      <c r="V94" s="2187"/>
      <c r="W94" s="2187"/>
      <c r="X94" s="2187"/>
      <c r="Y94" s="2187"/>
      <c r="Z94" s="2187"/>
      <c r="AA94" s="2187"/>
      <c r="AB94" s="2187"/>
      <c r="AC94" s="2187"/>
      <c r="AD94" s="2187"/>
      <c r="AE94" s="2187"/>
      <c r="AF94" s="2187"/>
      <c r="AG94" s="2187"/>
      <c r="AH94" s="344" t="s">
        <v>16</v>
      </c>
    </row>
    <row r="95" spans="2:34" ht="54.95" customHeight="1">
      <c r="C95" s="2239"/>
      <c r="D95" s="367" t="s">
        <v>39</v>
      </c>
      <c r="E95" s="2159" t="s">
        <v>217</v>
      </c>
      <c r="F95" s="2160"/>
      <c r="G95" s="2160"/>
      <c r="H95" s="2160"/>
      <c r="I95" s="2160"/>
      <c r="J95" s="2160"/>
      <c r="K95" s="2160"/>
      <c r="L95" s="2160"/>
      <c r="M95" s="2160"/>
      <c r="N95" s="2160"/>
      <c r="O95" s="2160"/>
      <c r="P95" s="2161"/>
      <c r="Q95" s="2228"/>
      <c r="R95" s="2229"/>
      <c r="S95" s="2229"/>
      <c r="T95" s="2229"/>
      <c r="U95" s="2229"/>
      <c r="V95" s="2229"/>
      <c r="W95" s="2229"/>
      <c r="X95" s="2229"/>
      <c r="Y95" s="2229"/>
      <c r="Z95" s="2229"/>
      <c r="AA95" s="2229"/>
      <c r="AB95" s="2229"/>
      <c r="AC95" s="2229"/>
      <c r="AD95" s="2229"/>
      <c r="AE95" s="2229"/>
      <c r="AF95" s="2229"/>
      <c r="AG95" s="2229"/>
      <c r="AH95" s="349" t="s">
        <v>16</v>
      </c>
    </row>
    <row r="96" spans="2:34" ht="17.100000000000001" customHeight="1">
      <c r="C96" s="2237" t="s">
        <v>219</v>
      </c>
      <c r="D96" s="2240" t="s">
        <v>29</v>
      </c>
      <c r="E96" s="2241"/>
      <c r="F96" s="2241"/>
      <c r="G96" s="2241"/>
      <c r="H96" s="2241"/>
      <c r="I96" s="2241"/>
      <c r="J96" s="2242"/>
      <c r="K96" s="368"/>
      <c r="L96" s="550"/>
      <c r="M96" s="550"/>
      <c r="N96" s="550"/>
      <c r="O96" s="550"/>
      <c r="P96" s="550"/>
      <c r="Q96" s="108"/>
      <c r="R96" s="2243" t="s">
        <v>85</v>
      </c>
      <c r="S96" s="2177"/>
      <c r="T96" s="2177"/>
      <c r="U96" s="2177"/>
      <c r="V96" s="2177"/>
      <c r="W96" s="2177"/>
      <c r="X96" s="2177"/>
      <c r="Y96" s="2177"/>
      <c r="Z96" s="2177"/>
      <c r="AA96" s="2177"/>
      <c r="AB96" s="2177"/>
      <c r="AC96" s="2177"/>
      <c r="AD96" s="2177"/>
      <c r="AE96" s="2177"/>
      <c r="AF96" s="2177"/>
      <c r="AG96" s="2177"/>
      <c r="AH96" s="2178"/>
    </row>
    <row r="97" spans="1:72" ht="17.100000000000001" customHeight="1">
      <c r="C97" s="2238"/>
      <c r="D97" s="2244" t="s">
        <v>30</v>
      </c>
      <c r="E97" s="2245"/>
      <c r="F97" s="2245"/>
      <c r="G97" s="2245"/>
      <c r="H97" s="2245"/>
      <c r="I97" s="2245"/>
      <c r="J97" s="2245"/>
      <c r="K97" s="2245"/>
      <c r="L97" s="2245"/>
      <c r="M97" s="2245"/>
      <c r="N97" s="2245"/>
      <c r="O97" s="2245"/>
      <c r="P97" s="2246"/>
      <c r="Q97" s="108"/>
      <c r="R97" s="2250" t="s">
        <v>163</v>
      </c>
      <c r="S97" s="2204"/>
      <c r="T97" s="2204"/>
      <c r="U97" s="2204"/>
      <c r="V97" s="2204"/>
      <c r="W97" s="2204"/>
      <c r="X97" s="2204"/>
      <c r="Y97" s="2204"/>
      <c r="Z97" s="2204"/>
      <c r="AA97" s="2204"/>
      <c r="AB97" s="2204"/>
      <c r="AC97" s="2204"/>
      <c r="AD97" s="2204"/>
      <c r="AE97" s="2204"/>
      <c r="AF97" s="2204"/>
      <c r="AG97" s="2204"/>
      <c r="AH97" s="2205"/>
    </row>
    <row r="98" spans="1:72" ht="17.100000000000001" customHeight="1">
      <c r="C98" s="2238"/>
      <c r="D98" s="2244"/>
      <c r="E98" s="2245"/>
      <c r="F98" s="2245"/>
      <c r="G98" s="2245"/>
      <c r="H98" s="2245"/>
      <c r="I98" s="2245"/>
      <c r="J98" s="2245"/>
      <c r="K98" s="2245"/>
      <c r="L98" s="2245"/>
      <c r="M98" s="2245"/>
      <c r="N98" s="2245"/>
      <c r="O98" s="2245"/>
      <c r="P98" s="2246"/>
      <c r="Q98" s="108"/>
      <c r="R98" s="2251" t="s">
        <v>164</v>
      </c>
      <c r="S98" s="2206"/>
      <c r="T98" s="2206"/>
      <c r="U98" s="2206"/>
      <c r="V98" s="2206"/>
      <c r="W98" s="2206"/>
      <c r="X98" s="2206"/>
      <c r="Y98" s="2206"/>
      <c r="Z98" s="2206"/>
      <c r="AA98" s="2206"/>
      <c r="AB98" s="2206"/>
      <c r="AC98" s="2206"/>
      <c r="AD98" s="2206"/>
      <c r="AE98" s="2206"/>
      <c r="AF98" s="2206"/>
      <c r="AG98" s="2206"/>
      <c r="AH98" s="2207"/>
    </row>
    <row r="99" spans="1:72" ht="17.100000000000001" customHeight="1">
      <c r="C99" s="2238"/>
      <c r="D99" s="2247"/>
      <c r="E99" s="2248"/>
      <c r="F99" s="2248"/>
      <c r="G99" s="2248"/>
      <c r="H99" s="2248"/>
      <c r="I99" s="2248"/>
      <c r="J99" s="2248"/>
      <c r="K99" s="2248"/>
      <c r="L99" s="2248"/>
      <c r="M99" s="2248"/>
      <c r="N99" s="2248"/>
      <c r="O99" s="2248"/>
      <c r="P99" s="2249"/>
      <c r="Q99" s="108"/>
      <c r="R99" s="2252" t="s">
        <v>165</v>
      </c>
      <c r="S99" s="2208"/>
      <c r="T99" s="2208"/>
      <c r="U99" s="2208"/>
      <c r="V99" s="2208"/>
      <c r="W99" s="2208"/>
      <c r="X99" s="2208"/>
      <c r="Y99" s="2208"/>
      <c r="Z99" s="2208"/>
      <c r="AA99" s="2208"/>
      <c r="AB99" s="2208"/>
      <c r="AC99" s="2208"/>
      <c r="AD99" s="2208"/>
      <c r="AE99" s="2208"/>
      <c r="AF99" s="2208"/>
      <c r="AG99" s="2208"/>
      <c r="AH99" s="2209"/>
    </row>
    <row r="100" spans="1:72" ht="34.5" customHeight="1">
      <c r="C100" s="2239"/>
      <c r="D100" s="2153" t="s">
        <v>315</v>
      </c>
      <c r="E100" s="2154"/>
      <c r="F100" s="2154"/>
      <c r="G100" s="2154"/>
      <c r="H100" s="2154"/>
      <c r="I100" s="2154"/>
      <c r="J100" s="2154"/>
      <c r="K100" s="2154"/>
      <c r="L100" s="2154"/>
      <c r="M100" s="2154"/>
      <c r="N100" s="2154"/>
      <c r="O100" s="2154"/>
      <c r="P100" s="2155"/>
      <c r="Q100" s="2224"/>
      <c r="R100" s="2225"/>
      <c r="S100" s="2225"/>
      <c r="T100" s="2225"/>
      <c r="U100" s="2225"/>
      <c r="V100" s="2225"/>
      <c r="W100" s="2225"/>
      <c r="X100" s="2225"/>
      <c r="Y100" s="2225"/>
      <c r="Z100" s="2225"/>
      <c r="AA100" s="2225"/>
      <c r="AB100" s="2225"/>
      <c r="AC100" s="2225"/>
      <c r="AD100" s="2225"/>
      <c r="AE100" s="2225"/>
      <c r="AF100" s="2225"/>
      <c r="AG100" s="2225"/>
      <c r="AH100" s="2226"/>
    </row>
    <row r="101" spans="1:72" ht="28.5" customHeight="1" thickBot="1">
      <c r="C101" s="369" t="s">
        <v>220</v>
      </c>
      <c r="D101" s="2211" t="s">
        <v>388</v>
      </c>
      <c r="E101" s="2212"/>
      <c r="F101" s="2212"/>
      <c r="G101" s="2212"/>
      <c r="H101" s="2212"/>
      <c r="I101" s="2212"/>
      <c r="J101" s="2212"/>
      <c r="K101" s="2212"/>
      <c r="L101" s="2212"/>
      <c r="M101" s="2212"/>
      <c r="N101" s="2212"/>
      <c r="O101" s="2212"/>
      <c r="P101" s="2212"/>
      <c r="Q101" s="2213" t="e">
        <f>ROUNDDOWN(Q92/Q86,0)</f>
        <v>#DIV/0!</v>
      </c>
      <c r="R101" s="2227"/>
      <c r="S101" s="2227"/>
      <c r="T101" s="2227"/>
      <c r="U101" s="2227"/>
      <c r="V101" s="2227"/>
      <c r="W101" s="2227"/>
      <c r="X101" s="2227"/>
      <c r="Y101" s="2227"/>
      <c r="Z101" s="2227"/>
      <c r="AA101" s="2227"/>
      <c r="AB101" s="2227"/>
      <c r="AC101" s="2227"/>
      <c r="AD101" s="2227"/>
      <c r="AE101" s="2227"/>
      <c r="AF101" s="2227"/>
      <c r="AG101" s="2227"/>
      <c r="AH101" s="371" t="s">
        <v>16</v>
      </c>
    </row>
    <row r="102" spans="1:72" s="1" customFormat="1" ht="18" customHeight="1">
      <c r="A102" s="2234" t="s">
        <v>155</v>
      </c>
      <c r="B102" s="2234"/>
      <c r="C102" s="2235" t="s">
        <v>378</v>
      </c>
      <c r="D102" s="2235"/>
      <c r="E102" s="2235"/>
      <c r="F102" s="2235"/>
      <c r="G102" s="2235"/>
      <c r="H102" s="2235"/>
      <c r="I102" s="2235"/>
      <c r="J102" s="2235"/>
      <c r="K102" s="2235"/>
      <c r="L102" s="2235"/>
      <c r="M102" s="2235"/>
      <c r="N102" s="2235"/>
      <c r="O102" s="2235"/>
      <c r="P102" s="2235"/>
      <c r="Q102" s="2235"/>
      <c r="R102" s="2235"/>
      <c r="S102" s="2235"/>
      <c r="T102" s="2235"/>
      <c r="U102" s="2235"/>
      <c r="V102" s="2235"/>
      <c r="W102" s="2235"/>
      <c r="X102" s="2235"/>
      <c r="Y102" s="2235"/>
      <c r="Z102" s="2235"/>
      <c r="AA102" s="2235"/>
      <c r="AB102" s="2235"/>
      <c r="AC102" s="2235"/>
      <c r="AD102" s="2235"/>
      <c r="AE102" s="2235"/>
      <c r="AF102" s="2235"/>
      <c r="AG102" s="2235"/>
      <c r="AH102" s="2235"/>
      <c r="AN102" s="2236"/>
      <c r="AO102" s="2236"/>
      <c r="AP102" s="2236"/>
      <c r="AQ102" s="2236"/>
      <c r="AR102" s="2236"/>
      <c r="AS102" s="2236"/>
      <c r="AT102" s="2236"/>
      <c r="AU102" s="2236"/>
      <c r="AV102" s="2236"/>
      <c r="AW102" s="2236"/>
      <c r="AX102" s="2236"/>
      <c r="AY102" s="2236"/>
      <c r="AZ102" s="2236"/>
      <c r="BA102" s="2236"/>
      <c r="BB102" s="2236"/>
      <c r="BC102" s="2236"/>
      <c r="BD102" s="2236"/>
      <c r="BE102" s="2236"/>
      <c r="BF102" s="2236"/>
      <c r="BG102" s="2236"/>
      <c r="BH102" s="2236"/>
      <c r="BI102" s="2236"/>
      <c r="BJ102" s="2236"/>
      <c r="BK102" s="2236"/>
      <c r="BL102" s="2236"/>
      <c r="BM102" s="2236"/>
      <c r="BN102" s="2236"/>
      <c r="BO102" s="2236"/>
      <c r="BP102" s="2236"/>
      <c r="BQ102" s="2236"/>
      <c r="BR102" s="2236"/>
      <c r="BS102" s="2236"/>
      <c r="BT102" s="2236"/>
    </row>
    <row r="103" spans="1:72" s="1" customFormat="1" ht="18" customHeight="1">
      <c r="C103" s="2236"/>
      <c r="D103" s="2236"/>
      <c r="E103" s="2236"/>
      <c r="F103" s="2236"/>
      <c r="G103" s="2236"/>
      <c r="H103" s="2236"/>
      <c r="I103" s="2236"/>
      <c r="J103" s="2236"/>
      <c r="K103" s="2236"/>
      <c r="L103" s="2236"/>
      <c r="M103" s="2236"/>
      <c r="N103" s="2236"/>
      <c r="O103" s="2236"/>
      <c r="P103" s="2236"/>
      <c r="Q103" s="2236"/>
      <c r="R103" s="2236"/>
      <c r="S103" s="2236"/>
      <c r="T103" s="2236"/>
      <c r="U103" s="2236"/>
      <c r="V103" s="2236"/>
      <c r="W103" s="2236"/>
      <c r="X103" s="2236"/>
      <c r="Y103" s="2236"/>
      <c r="Z103" s="2236"/>
      <c r="AA103" s="2236"/>
      <c r="AB103" s="2236"/>
      <c r="AC103" s="2236"/>
      <c r="AD103" s="2236"/>
      <c r="AE103" s="2236"/>
      <c r="AF103" s="2236"/>
      <c r="AG103" s="2236"/>
      <c r="AH103" s="2236"/>
      <c r="AN103" s="2236"/>
      <c r="AO103" s="2236"/>
      <c r="AP103" s="2236"/>
      <c r="AQ103" s="2236"/>
      <c r="AR103" s="2236"/>
      <c r="AS103" s="2236"/>
      <c r="AT103" s="2236"/>
      <c r="AU103" s="2236"/>
      <c r="AV103" s="2236"/>
      <c r="AW103" s="2236"/>
      <c r="AX103" s="2236"/>
      <c r="AY103" s="2236"/>
      <c r="AZ103" s="2236"/>
      <c r="BA103" s="2236"/>
      <c r="BB103" s="2236"/>
      <c r="BC103" s="2236"/>
      <c r="BD103" s="2236"/>
      <c r="BE103" s="2236"/>
      <c r="BF103" s="2236"/>
      <c r="BG103" s="2236"/>
      <c r="BH103" s="2236"/>
      <c r="BI103" s="2236"/>
      <c r="BJ103" s="2236"/>
      <c r="BK103" s="2236"/>
      <c r="BL103" s="2236"/>
      <c r="BM103" s="2236"/>
      <c r="BN103" s="2236"/>
      <c r="BO103" s="2236"/>
      <c r="BP103" s="2236"/>
      <c r="BQ103" s="2236"/>
      <c r="BR103" s="2236"/>
      <c r="BS103" s="2236"/>
      <c r="BT103" s="2236"/>
    </row>
    <row r="104" spans="1:72" s="1" customFormat="1" ht="18" customHeight="1" thickBot="1">
      <c r="C104" s="2236"/>
      <c r="D104" s="2236"/>
      <c r="E104" s="2236"/>
      <c r="F104" s="2236"/>
      <c r="G104" s="2236"/>
      <c r="H104" s="2236"/>
      <c r="I104" s="2236"/>
      <c r="J104" s="2236"/>
      <c r="K104" s="2236"/>
      <c r="L104" s="2236"/>
      <c r="M104" s="2236"/>
      <c r="N104" s="2236"/>
      <c r="O104" s="2236"/>
      <c r="P104" s="2236"/>
      <c r="Q104" s="2236"/>
      <c r="R104" s="2236"/>
      <c r="S104" s="2236"/>
      <c r="T104" s="2236"/>
      <c r="U104" s="2236"/>
      <c r="V104" s="2236"/>
      <c r="W104" s="2236"/>
      <c r="X104" s="2236"/>
      <c r="Y104" s="2236"/>
      <c r="Z104" s="2236"/>
      <c r="AA104" s="2236"/>
      <c r="AB104" s="2236"/>
      <c r="AC104" s="2236"/>
      <c r="AD104" s="2236"/>
      <c r="AE104" s="2236"/>
      <c r="AF104" s="2236"/>
      <c r="AG104" s="2236"/>
      <c r="AH104" s="2236"/>
      <c r="AN104" s="2236"/>
      <c r="AO104" s="2236"/>
      <c r="AP104" s="2236"/>
      <c r="AQ104" s="2236"/>
      <c r="AR104" s="2236"/>
      <c r="AS104" s="2236"/>
      <c r="AT104" s="2236"/>
      <c r="AU104" s="2236"/>
      <c r="AV104" s="2236"/>
      <c r="AW104" s="2236"/>
      <c r="AX104" s="2236"/>
      <c r="AY104" s="2236"/>
      <c r="AZ104" s="2236"/>
      <c r="BA104" s="2236"/>
      <c r="BB104" s="2236"/>
      <c r="BC104" s="2236"/>
      <c r="BD104" s="2236"/>
      <c r="BE104" s="2236"/>
      <c r="BF104" s="2236"/>
      <c r="BG104" s="2236"/>
      <c r="BH104" s="2236"/>
      <c r="BI104" s="2236"/>
      <c r="BJ104" s="2236"/>
      <c r="BK104" s="2236"/>
      <c r="BL104" s="2236"/>
      <c r="BM104" s="2236"/>
      <c r="BN104" s="2236"/>
      <c r="BO104" s="2236"/>
      <c r="BP104" s="2236"/>
      <c r="BQ104" s="2236"/>
      <c r="BR104" s="2236"/>
      <c r="BS104" s="2236"/>
      <c r="BT104" s="2236"/>
    </row>
    <row r="105" spans="1:72" s="1" customFormat="1" ht="15" customHeight="1" thickTop="1" thickBot="1">
      <c r="B105" s="131"/>
      <c r="C105" s="131" t="s">
        <v>379</v>
      </c>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2"/>
    </row>
    <row r="106" spans="1:72" s="1" customFormat="1" ht="9" customHeight="1" thickTop="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4"/>
    </row>
    <row r="107" spans="1:72" ht="15.95" customHeight="1">
      <c r="C107" s="94" t="s">
        <v>36</v>
      </c>
    </row>
    <row r="108" spans="1:72" ht="15.95" customHeight="1">
      <c r="Q108" s="2230" t="s">
        <v>200</v>
      </c>
      <c r="R108" s="2230"/>
      <c r="S108" s="2230"/>
      <c r="T108" s="2230"/>
      <c r="U108" s="2230"/>
      <c r="V108" s="2230"/>
      <c r="W108" s="2230"/>
      <c r="X108" s="2230"/>
      <c r="Y108" s="1547"/>
      <c r="Z108" s="1547"/>
      <c r="AA108" s="1547"/>
      <c r="AB108" s="1547"/>
      <c r="AC108" s="1547"/>
      <c r="AD108" s="1547"/>
      <c r="AE108" s="1547"/>
      <c r="AF108" s="1547"/>
      <c r="AG108" s="1547"/>
      <c r="AH108" s="1547"/>
    </row>
    <row r="109" spans="1:72" ht="15.95" customHeight="1">
      <c r="S109" s="2222" t="s">
        <v>17</v>
      </c>
      <c r="T109" s="2222"/>
      <c r="U109" s="2222"/>
      <c r="V109" s="2222"/>
      <c r="W109" s="2222"/>
      <c r="X109" s="2222"/>
      <c r="Y109" s="2223"/>
      <c r="Z109" s="2223"/>
      <c r="AA109" s="2223"/>
      <c r="AB109" s="2223"/>
      <c r="AC109" s="2223"/>
      <c r="AD109" s="2223"/>
      <c r="AE109" s="2223"/>
      <c r="AF109" s="2223"/>
      <c r="AG109" s="2223"/>
      <c r="AH109" s="2223"/>
    </row>
    <row r="110" spans="1:72" ht="15.95" customHeight="1">
      <c r="S110" s="2222" t="s">
        <v>18</v>
      </c>
      <c r="T110" s="2222"/>
      <c r="U110" s="2222"/>
      <c r="V110" s="2222"/>
      <c r="W110" s="2222"/>
      <c r="X110" s="2222"/>
      <c r="Y110" s="2223"/>
      <c r="Z110" s="2223"/>
      <c r="AA110" s="2223"/>
      <c r="AB110" s="2223"/>
      <c r="AC110" s="2223"/>
      <c r="AD110" s="2223"/>
      <c r="AE110" s="2223"/>
      <c r="AF110" s="2223"/>
      <c r="AG110" s="2223"/>
      <c r="AH110" s="2223"/>
    </row>
  </sheetData>
  <mergeCells count="176">
    <mergeCell ref="B2:AH2"/>
    <mergeCell ref="P4:U4"/>
    <mergeCell ref="V4:AH4"/>
    <mergeCell ref="P5:U5"/>
    <mergeCell ref="V5:AH5"/>
    <mergeCell ref="P6:U6"/>
    <mergeCell ref="V6:AH6"/>
    <mergeCell ref="D19:AH19"/>
    <mergeCell ref="F26:P26"/>
    <mergeCell ref="P7:U7"/>
    <mergeCell ref="D22:P22"/>
    <mergeCell ref="Q22:AG22"/>
    <mergeCell ref="D23:P23"/>
    <mergeCell ref="Q23:AH23"/>
    <mergeCell ref="C24:C29"/>
    <mergeCell ref="D24:P24"/>
    <mergeCell ref="Q24:AG25"/>
    <mergeCell ref="D25:P25"/>
    <mergeCell ref="Q10:AG10"/>
    <mergeCell ref="D11:P11"/>
    <mergeCell ref="C12:C13"/>
    <mergeCell ref="Q13:Y13"/>
    <mergeCell ref="Z13:AH13"/>
    <mergeCell ref="D15:P17"/>
    <mergeCell ref="C51:C54"/>
    <mergeCell ref="D51:P51"/>
    <mergeCell ref="Q51:AG52"/>
    <mergeCell ref="AH51:AH52"/>
    <mergeCell ref="D52:P52"/>
    <mergeCell ref="Q53:AG53"/>
    <mergeCell ref="Q54:AG54"/>
    <mergeCell ref="D46:P46"/>
    <mergeCell ref="Q46:AG46"/>
    <mergeCell ref="D47:P47"/>
    <mergeCell ref="Q47:AG47"/>
    <mergeCell ref="D50:P50"/>
    <mergeCell ref="Q50:AG50"/>
    <mergeCell ref="Q48:AG48"/>
    <mergeCell ref="F48:P48"/>
    <mergeCell ref="D49:P49"/>
    <mergeCell ref="E53:P53"/>
    <mergeCell ref="E54:P54"/>
    <mergeCell ref="D14:I14"/>
    <mergeCell ref="C55:C59"/>
    <mergeCell ref="D55:J55"/>
    <mergeCell ref="R55:AH55"/>
    <mergeCell ref="D56:P58"/>
    <mergeCell ref="R56:AH56"/>
    <mergeCell ref="R57:AH57"/>
    <mergeCell ref="R58:AH58"/>
    <mergeCell ref="D59:P59"/>
    <mergeCell ref="Q59:AH59"/>
    <mergeCell ref="C32:C33"/>
    <mergeCell ref="R15:AH15"/>
    <mergeCell ref="R16:AH16"/>
    <mergeCell ref="R17:AH17"/>
    <mergeCell ref="Q26:AG26"/>
    <mergeCell ref="Q28:AG28"/>
    <mergeCell ref="D29:P29"/>
    <mergeCell ref="Q29:AG29"/>
    <mergeCell ref="D31:P31"/>
    <mergeCell ref="D32:P33"/>
    <mergeCell ref="Q32:Y32"/>
    <mergeCell ref="Z32:AH32"/>
    <mergeCell ref="Q33:Y33"/>
    <mergeCell ref="Z33:AH33"/>
    <mergeCell ref="C71:C74"/>
    <mergeCell ref="D71:P71"/>
    <mergeCell ref="Q71:AG72"/>
    <mergeCell ref="AH71:AH72"/>
    <mergeCell ref="D72:P72"/>
    <mergeCell ref="Q73:AG73"/>
    <mergeCell ref="D63:P63"/>
    <mergeCell ref="Q63:AG63"/>
    <mergeCell ref="D64:P64"/>
    <mergeCell ref="Q64:AG64"/>
    <mergeCell ref="F68:P68"/>
    <mergeCell ref="Q68:AG68"/>
    <mergeCell ref="D66:P66"/>
    <mergeCell ref="Q66:AG66"/>
    <mergeCell ref="D67:P67"/>
    <mergeCell ref="Q67:AG67"/>
    <mergeCell ref="C75:C79"/>
    <mergeCell ref="D75:J75"/>
    <mergeCell ref="R75:AH75"/>
    <mergeCell ref="D76:P78"/>
    <mergeCell ref="R76:AH76"/>
    <mergeCell ref="R77:AH77"/>
    <mergeCell ref="R78:AH78"/>
    <mergeCell ref="D79:P79"/>
    <mergeCell ref="Q79:AH79"/>
    <mergeCell ref="A102:B102"/>
    <mergeCell ref="C102:AH104"/>
    <mergeCell ref="AN102:BT104"/>
    <mergeCell ref="Q95:AG95"/>
    <mergeCell ref="C96:C100"/>
    <mergeCell ref="D96:J96"/>
    <mergeCell ref="R96:AH96"/>
    <mergeCell ref="D97:P99"/>
    <mergeCell ref="R97:AH97"/>
    <mergeCell ref="R98:AH98"/>
    <mergeCell ref="R99:AH99"/>
    <mergeCell ref="C92:C95"/>
    <mergeCell ref="D92:P92"/>
    <mergeCell ref="Q92:AG93"/>
    <mergeCell ref="AH92:AH93"/>
    <mergeCell ref="D93:P93"/>
    <mergeCell ref="F27:P27"/>
    <mergeCell ref="S110:X110"/>
    <mergeCell ref="Y110:AH110"/>
    <mergeCell ref="Q100:AH100"/>
    <mergeCell ref="D101:P101"/>
    <mergeCell ref="Q101:AG101"/>
    <mergeCell ref="D85:P85"/>
    <mergeCell ref="Q85:AG85"/>
    <mergeCell ref="Q74:AG74"/>
    <mergeCell ref="D70:P70"/>
    <mergeCell ref="Q70:AG70"/>
    <mergeCell ref="Q108:X108"/>
    <mergeCell ref="Y108:AH108"/>
    <mergeCell ref="S109:X109"/>
    <mergeCell ref="Y109:AH109"/>
    <mergeCell ref="D80:P80"/>
    <mergeCell ref="Q80:AG80"/>
    <mergeCell ref="D84:P84"/>
    <mergeCell ref="Q84:AG84"/>
    <mergeCell ref="D69:P69"/>
    <mergeCell ref="Q69:AG69"/>
    <mergeCell ref="Q11:AG11"/>
    <mergeCell ref="Q27:AG27"/>
    <mergeCell ref="Q94:AG94"/>
    <mergeCell ref="Q91:AG91"/>
    <mergeCell ref="D91:P91"/>
    <mergeCell ref="Q88:AG88"/>
    <mergeCell ref="D88:P88"/>
    <mergeCell ref="Q87:AG87"/>
    <mergeCell ref="D87:P87"/>
    <mergeCell ref="Q86:AG86"/>
    <mergeCell ref="D86:P86"/>
    <mergeCell ref="Q65:AG65"/>
    <mergeCell ref="D65:P65"/>
    <mergeCell ref="D34:I34"/>
    <mergeCell ref="R34:AH34"/>
    <mergeCell ref="D35:P37"/>
    <mergeCell ref="R35:AH35"/>
    <mergeCell ref="R36:AH36"/>
    <mergeCell ref="R37:AH37"/>
    <mergeCell ref="Q49:AG49"/>
    <mergeCell ref="D60:P60"/>
    <mergeCell ref="Q60:AG60"/>
    <mergeCell ref="D12:P13"/>
    <mergeCell ref="D38:P38"/>
    <mergeCell ref="Q12:Y12"/>
    <mergeCell ref="Z12:AH12"/>
    <mergeCell ref="F89:P89"/>
    <mergeCell ref="Q89:AG89"/>
    <mergeCell ref="D90:P90"/>
    <mergeCell ref="Q90:AG90"/>
    <mergeCell ref="D100:P100"/>
    <mergeCell ref="E73:P73"/>
    <mergeCell ref="E74:P74"/>
    <mergeCell ref="E94:P94"/>
    <mergeCell ref="E95:P95"/>
    <mergeCell ref="D18:P18"/>
    <mergeCell ref="Q18:AH18"/>
    <mergeCell ref="D43:P43"/>
    <mergeCell ref="Q43:AG43"/>
    <mergeCell ref="D44:P44"/>
    <mergeCell ref="Q44:AG44"/>
    <mergeCell ref="D45:P45"/>
    <mergeCell ref="Q45:AG45"/>
    <mergeCell ref="D39:AH39"/>
    <mergeCell ref="R14:AH14"/>
    <mergeCell ref="Q31:AG31"/>
    <mergeCell ref="Q38:AH38"/>
    <mergeCell ref="F28:P28"/>
  </mergeCells>
  <phoneticPr fontId="6"/>
  <dataValidations count="2">
    <dataValidation type="list" allowBlank="1" showInputMessage="1" showErrorMessage="1" sqref="Q55:Q58 Q75:Q78 Q96:Q99 Q14:Q17 Q34:Q37">
      <formula1>$AN$1:$AN$2</formula1>
    </dataValidation>
    <dataValidation type="list" allowBlank="1" showInputMessage="1" showErrorMessage="1" sqref="AH105">
      <formula1>$AM$1:$AM$2</formula1>
    </dataValidation>
  </dataValidations>
  <printOptions horizontalCentered="1"/>
  <pageMargins left="0.59055118110236227" right="0.59055118110236227" top="0.62992125984251968" bottom="0.39370078740157483" header="0.35433070866141736" footer="0.23622047244094491"/>
  <pageSetup paperSize="9" orientation="portrait" r:id="rId1"/>
  <headerFooter alignWithMargins="0"/>
  <rowBreaks count="2" manualBreakCount="2">
    <brk id="40" max="34" man="1"/>
    <brk id="72" max="34"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E52"/>
  <sheetViews>
    <sheetView showGridLines="0" view="pageBreakPreview" zoomScale="55" zoomScaleNormal="100" zoomScaleSheetLayoutView="55" workbookViewId="0">
      <selection activeCell="AX19" sqref="AX19"/>
    </sheetView>
  </sheetViews>
  <sheetFormatPr defaultColWidth="9.125" defaultRowHeight="12"/>
  <cols>
    <col min="1" max="3" width="4.625" style="114" customWidth="1"/>
    <col min="4" max="4" width="15" style="114" customWidth="1"/>
    <col min="5" max="5" width="7.125" style="114" customWidth="1"/>
    <col min="6" max="6" width="16" style="114" customWidth="1"/>
    <col min="7" max="7" width="7.75" style="114" customWidth="1"/>
    <col min="8" max="8" width="10.125" style="114" customWidth="1"/>
    <col min="9" max="10" width="8.5" style="114" customWidth="1"/>
    <col min="11" max="13" width="15.75" style="114" customWidth="1"/>
    <col min="14" max="14" width="18.75" style="114" customWidth="1"/>
    <col min="15" max="15" width="14.75" style="114" customWidth="1"/>
    <col min="16" max="16" width="15.75" style="114" customWidth="1"/>
    <col min="17" max="17" width="18.75" style="114" customWidth="1"/>
    <col min="18" max="20" width="15.75" style="114" customWidth="1"/>
    <col min="21" max="21" width="18.75" style="114" customWidth="1"/>
    <col min="22" max="22" width="15.75" style="114" customWidth="1"/>
    <col min="23" max="23" width="18.75" style="114" customWidth="1"/>
    <col min="24" max="26" width="15.75" style="114" customWidth="1"/>
    <col min="27" max="27" width="18.75" style="114" customWidth="1"/>
    <col min="28" max="29" width="15.625" style="114" customWidth="1"/>
    <col min="30" max="30" width="2.5" style="114" customWidth="1"/>
    <col min="31" max="16384" width="9.125" style="114"/>
  </cols>
  <sheetData>
    <row r="1" spans="1:30" ht="33.6" customHeight="1">
      <c r="A1" s="157" t="s">
        <v>499</v>
      </c>
      <c r="W1" s="1955" t="s">
        <v>242</v>
      </c>
      <c r="X1" s="2336"/>
      <c r="Y1" s="1958">
        <f>'Ｒ元用【様式５】実績報告書Ⅰ '!V5</f>
        <v>0</v>
      </c>
      <c r="Z1" s="1959"/>
      <c r="AA1" s="1959"/>
      <c r="AB1" s="1959"/>
      <c r="AC1" s="1960"/>
    </row>
    <row r="2" spans="1:30" ht="33.6" customHeight="1">
      <c r="A2" s="113"/>
      <c r="W2" s="1956"/>
      <c r="X2" s="2337"/>
      <c r="Y2" s="1961"/>
      <c r="Z2" s="1962"/>
      <c r="AA2" s="1962"/>
      <c r="AB2" s="1962"/>
      <c r="AC2" s="1963"/>
    </row>
    <row r="3" spans="1:30" ht="24.75" customHeight="1" thickBot="1">
      <c r="A3" s="2339" t="s">
        <v>243</v>
      </c>
      <c r="B3" s="2339"/>
      <c r="C3" s="2339"/>
      <c r="D3" s="2339"/>
      <c r="E3" s="2339"/>
      <c r="F3" s="2339"/>
      <c r="G3" s="2339"/>
      <c r="H3" s="2339"/>
      <c r="I3" s="2339"/>
      <c r="J3" s="2339"/>
      <c r="K3" s="2339"/>
      <c r="L3" s="2339"/>
      <c r="M3" s="2339"/>
      <c r="N3" s="158"/>
      <c r="O3" s="115"/>
      <c r="P3" s="115"/>
      <c r="Q3" s="115"/>
      <c r="R3" s="159"/>
      <c r="S3" s="159"/>
      <c r="T3" s="159"/>
      <c r="U3" s="159"/>
      <c r="V3" s="159"/>
      <c r="W3" s="1957"/>
      <c r="X3" s="2338"/>
      <c r="Y3" s="1964"/>
      <c r="Z3" s="1965"/>
      <c r="AA3" s="1965"/>
      <c r="AB3" s="1965"/>
      <c r="AC3" s="1966"/>
      <c r="AD3" s="160"/>
    </row>
    <row r="4" spans="1:30" ht="10.9" customHeight="1" thickBot="1">
      <c r="A4" s="158"/>
      <c r="B4" s="158"/>
      <c r="C4" s="158"/>
      <c r="D4" s="158"/>
      <c r="E4" s="158"/>
      <c r="F4" s="158"/>
      <c r="G4" s="158"/>
      <c r="H4" s="158"/>
      <c r="I4" s="158"/>
      <c r="J4" s="158"/>
      <c r="K4" s="158"/>
      <c r="L4" s="158"/>
      <c r="M4" s="158"/>
      <c r="N4" s="158"/>
      <c r="O4" s="115"/>
      <c r="P4" s="115"/>
      <c r="Q4" s="115"/>
      <c r="R4" s="159"/>
      <c r="S4" s="159"/>
      <c r="T4" s="159"/>
      <c r="U4" s="159"/>
      <c r="V4" s="159"/>
      <c r="W4" s="115"/>
      <c r="X4" s="159"/>
      <c r="Y4" s="159"/>
      <c r="Z4" s="159"/>
      <c r="AA4" s="255"/>
      <c r="AB4" s="256"/>
      <c r="AC4" s="117"/>
      <c r="AD4" s="160"/>
    </row>
    <row r="5" spans="1:30" ht="19.899999999999999" customHeight="1">
      <c r="A5" s="1967" t="s">
        <v>244</v>
      </c>
      <c r="B5" s="1970" t="s">
        <v>245</v>
      </c>
      <c r="C5" s="1971"/>
      <c r="D5" s="1972"/>
      <c r="E5" s="1979" t="s">
        <v>246</v>
      </c>
      <c r="F5" s="1979" t="s">
        <v>247</v>
      </c>
      <c r="G5" s="1979" t="s">
        <v>456</v>
      </c>
      <c r="H5" s="1979" t="s">
        <v>457</v>
      </c>
      <c r="I5" s="1979" t="s">
        <v>458</v>
      </c>
      <c r="J5" s="1982" t="s">
        <v>248</v>
      </c>
      <c r="K5" s="2342" t="s">
        <v>249</v>
      </c>
      <c r="L5" s="2343"/>
      <c r="M5" s="2343"/>
      <c r="N5" s="2344"/>
      <c r="O5" s="2345" t="s">
        <v>250</v>
      </c>
      <c r="P5" s="2335" t="s">
        <v>459</v>
      </c>
      <c r="Q5" s="2346" t="s">
        <v>441</v>
      </c>
      <c r="R5" s="2350" t="s">
        <v>327</v>
      </c>
      <c r="S5" s="2351"/>
      <c r="T5" s="2351"/>
      <c r="U5" s="2352"/>
      <c r="V5" s="2348" t="s">
        <v>460</v>
      </c>
      <c r="W5" s="2346" t="s">
        <v>446</v>
      </c>
      <c r="X5" s="2353" t="s">
        <v>461</v>
      </c>
      <c r="Y5" s="2348" t="s">
        <v>462</v>
      </c>
      <c r="Z5" s="2346" t="s">
        <v>447</v>
      </c>
      <c r="AA5" s="2355" t="s">
        <v>448</v>
      </c>
      <c r="AB5" s="1939" t="s">
        <v>253</v>
      </c>
      <c r="AC5" s="1941"/>
      <c r="AD5" s="162"/>
    </row>
    <row r="6" spans="1:30" ht="51.6" customHeight="1" thickBot="1">
      <c r="A6" s="1969"/>
      <c r="B6" s="1976"/>
      <c r="C6" s="1977"/>
      <c r="D6" s="1978"/>
      <c r="E6" s="1981"/>
      <c r="F6" s="1981"/>
      <c r="G6" s="1981"/>
      <c r="H6" s="1981"/>
      <c r="I6" s="1981"/>
      <c r="J6" s="1984"/>
      <c r="K6" s="163" t="s">
        <v>254</v>
      </c>
      <c r="L6" s="164" t="s">
        <v>255</v>
      </c>
      <c r="M6" s="165" t="s">
        <v>256</v>
      </c>
      <c r="N6" s="118" t="s">
        <v>257</v>
      </c>
      <c r="O6" s="1929"/>
      <c r="P6" s="1929"/>
      <c r="Q6" s="2347"/>
      <c r="R6" s="166" t="s">
        <v>442</v>
      </c>
      <c r="S6" s="167" t="s">
        <v>443</v>
      </c>
      <c r="T6" s="168" t="s">
        <v>444</v>
      </c>
      <c r="U6" s="253" t="s">
        <v>445</v>
      </c>
      <c r="V6" s="2349"/>
      <c r="W6" s="2347"/>
      <c r="X6" s="2354"/>
      <c r="Y6" s="2349"/>
      <c r="Z6" s="2347"/>
      <c r="AA6" s="2356"/>
      <c r="AB6" s="1945"/>
      <c r="AC6" s="1947"/>
      <c r="AD6" s="169"/>
    </row>
    <row r="7" spans="1:30" ht="30" customHeight="1">
      <c r="A7" s="170">
        <v>1</v>
      </c>
      <c r="B7" s="1922"/>
      <c r="C7" s="1922"/>
      <c r="D7" s="1922"/>
      <c r="E7" s="171"/>
      <c r="F7" s="171"/>
      <c r="G7" s="171"/>
      <c r="H7" s="171"/>
      <c r="I7" s="172"/>
      <c r="J7" s="173"/>
      <c r="K7" s="196"/>
      <c r="L7" s="197"/>
      <c r="M7" s="197"/>
      <c r="N7" s="372">
        <f t="shared" ref="N7:N36" si="0">SUM(K7:M7)</f>
        <v>0</v>
      </c>
      <c r="O7" s="198"/>
      <c r="P7" s="198"/>
      <c r="Q7" s="373">
        <f>SUM(N7:P7)</f>
        <v>0</v>
      </c>
      <c r="R7" s="199"/>
      <c r="S7" s="197"/>
      <c r="T7" s="198"/>
      <c r="U7" s="374">
        <f t="shared" ref="U7:U36" si="1">SUM(R7:T7)</f>
        <v>0</v>
      </c>
      <c r="V7" s="198"/>
      <c r="W7" s="373">
        <f>SUM(U7:V7)</f>
        <v>0</v>
      </c>
      <c r="X7" s="196"/>
      <c r="Y7" s="198"/>
      <c r="Z7" s="373">
        <f>SUM(X7:Y7)</f>
        <v>0</v>
      </c>
      <c r="AA7" s="375">
        <f>W7-Q7-Z7</f>
        <v>0</v>
      </c>
      <c r="AB7" s="2340"/>
      <c r="AC7" s="1924"/>
      <c r="AD7" s="174"/>
    </row>
    <row r="8" spans="1:30" ht="30" customHeight="1">
      <c r="A8" s="175">
        <f>A7+1</f>
        <v>2</v>
      </c>
      <c r="B8" s="1908"/>
      <c r="C8" s="1909"/>
      <c r="D8" s="1910"/>
      <c r="E8" s="176"/>
      <c r="F8" s="177"/>
      <c r="G8" s="178"/>
      <c r="H8" s="178"/>
      <c r="I8" s="179"/>
      <c r="J8" s="180"/>
      <c r="K8" s="200"/>
      <c r="L8" s="201"/>
      <c r="M8" s="201"/>
      <c r="N8" s="376">
        <f t="shared" si="0"/>
        <v>0</v>
      </c>
      <c r="O8" s="202"/>
      <c r="P8" s="215"/>
      <c r="Q8" s="377">
        <f t="shared" ref="Q8:Q37" si="2">SUM(N8:P8)</f>
        <v>0</v>
      </c>
      <c r="R8" s="203"/>
      <c r="S8" s="201"/>
      <c r="T8" s="202"/>
      <c r="U8" s="378">
        <f t="shared" si="1"/>
        <v>0</v>
      </c>
      <c r="V8" s="202"/>
      <c r="W8" s="377">
        <f t="shared" ref="W8:W37" si="3">SUM(U8:V8)</f>
        <v>0</v>
      </c>
      <c r="X8" s="200"/>
      <c r="Y8" s="202"/>
      <c r="Z8" s="377">
        <f t="shared" ref="Z8:Z37" si="4">SUM(X8:Y8)</f>
        <v>0</v>
      </c>
      <c r="AA8" s="379">
        <f>W8-Q8-Z8</f>
        <v>0</v>
      </c>
      <c r="AB8" s="2341"/>
      <c r="AC8" s="1915"/>
      <c r="AD8" s="174"/>
    </row>
    <row r="9" spans="1:30" ht="30" customHeight="1">
      <c r="A9" s="181">
        <f t="shared" ref="A9:A35" si="5">A8+1</f>
        <v>3</v>
      </c>
      <c r="B9" s="1908"/>
      <c r="C9" s="1909"/>
      <c r="D9" s="1910"/>
      <c r="E9" s="177"/>
      <c r="F9" s="177"/>
      <c r="G9" s="177"/>
      <c r="H9" s="177"/>
      <c r="I9" s="182"/>
      <c r="J9" s="183"/>
      <c r="K9" s="204"/>
      <c r="L9" s="205"/>
      <c r="M9" s="205"/>
      <c r="N9" s="376">
        <f t="shared" si="0"/>
        <v>0</v>
      </c>
      <c r="O9" s="206"/>
      <c r="P9" s="212"/>
      <c r="Q9" s="377">
        <f t="shared" si="2"/>
        <v>0</v>
      </c>
      <c r="R9" s="207"/>
      <c r="S9" s="205"/>
      <c r="T9" s="206"/>
      <c r="U9" s="378">
        <f t="shared" si="1"/>
        <v>0</v>
      </c>
      <c r="V9" s="202"/>
      <c r="W9" s="377">
        <f t="shared" si="3"/>
        <v>0</v>
      </c>
      <c r="X9" s="200"/>
      <c r="Y9" s="202"/>
      <c r="Z9" s="377">
        <f t="shared" si="4"/>
        <v>0</v>
      </c>
      <c r="AA9" s="379">
        <f t="shared" ref="AA9:AA37" si="6">W9-Q9-Z9</f>
        <v>0</v>
      </c>
      <c r="AB9" s="2357"/>
      <c r="AC9" s="2358"/>
      <c r="AD9" s="174"/>
    </row>
    <row r="10" spans="1:30" ht="30" customHeight="1">
      <c r="A10" s="181">
        <f t="shared" si="5"/>
        <v>4</v>
      </c>
      <c r="B10" s="1908"/>
      <c r="C10" s="1909"/>
      <c r="D10" s="1910"/>
      <c r="E10" s="177"/>
      <c r="F10" s="177"/>
      <c r="G10" s="177"/>
      <c r="H10" s="177"/>
      <c r="I10" s="182"/>
      <c r="J10" s="183"/>
      <c r="K10" s="204"/>
      <c r="L10" s="205"/>
      <c r="M10" s="205"/>
      <c r="N10" s="376">
        <f t="shared" si="0"/>
        <v>0</v>
      </c>
      <c r="O10" s="206"/>
      <c r="P10" s="212"/>
      <c r="Q10" s="377">
        <f t="shared" si="2"/>
        <v>0</v>
      </c>
      <c r="R10" s="207"/>
      <c r="S10" s="205"/>
      <c r="T10" s="206"/>
      <c r="U10" s="378">
        <f t="shared" si="1"/>
        <v>0</v>
      </c>
      <c r="V10" s="202"/>
      <c r="W10" s="377">
        <f t="shared" si="3"/>
        <v>0</v>
      </c>
      <c r="X10" s="200"/>
      <c r="Y10" s="202"/>
      <c r="Z10" s="377">
        <f t="shared" si="4"/>
        <v>0</v>
      </c>
      <c r="AA10" s="379">
        <f t="shared" si="6"/>
        <v>0</v>
      </c>
      <c r="AB10" s="2359"/>
      <c r="AC10" s="2360"/>
      <c r="AD10" s="174"/>
    </row>
    <row r="11" spans="1:30" ht="30" customHeight="1">
      <c r="A11" s="181">
        <f t="shared" si="5"/>
        <v>5</v>
      </c>
      <c r="B11" s="1908"/>
      <c r="C11" s="1909"/>
      <c r="D11" s="1910"/>
      <c r="E11" s="177"/>
      <c r="F11" s="177"/>
      <c r="G11" s="177"/>
      <c r="H11" s="177"/>
      <c r="I11" s="182"/>
      <c r="J11" s="183"/>
      <c r="K11" s="204"/>
      <c r="L11" s="205"/>
      <c r="M11" s="205"/>
      <c r="N11" s="376">
        <f t="shared" si="0"/>
        <v>0</v>
      </c>
      <c r="O11" s="206"/>
      <c r="P11" s="212"/>
      <c r="Q11" s="377">
        <f t="shared" si="2"/>
        <v>0</v>
      </c>
      <c r="R11" s="207"/>
      <c r="S11" s="205"/>
      <c r="T11" s="206"/>
      <c r="U11" s="378">
        <f t="shared" si="1"/>
        <v>0</v>
      </c>
      <c r="V11" s="202"/>
      <c r="W11" s="377">
        <f t="shared" si="3"/>
        <v>0</v>
      </c>
      <c r="X11" s="200"/>
      <c r="Y11" s="202"/>
      <c r="Z11" s="377">
        <f t="shared" si="4"/>
        <v>0</v>
      </c>
      <c r="AA11" s="379">
        <f t="shared" si="6"/>
        <v>0</v>
      </c>
      <c r="AB11" s="2341"/>
      <c r="AC11" s="1915"/>
      <c r="AD11" s="174"/>
    </row>
    <row r="12" spans="1:30" ht="30" customHeight="1">
      <c r="A12" s="181">
        <f t="shared" si="5"/>
        <v>6</v>
      </c>
      <c r="B12" s="1908"/>
      <c r="C12" s="1909"/>
      <c r="D12" s="1910"/>
      <c r="E12" s="177"/>
      <c r="F12" s="177"/>
      <c r="G12" s="176"/>
      <c r="H12" s="176"/>
      <c r="I12" s="184"/>
      <c r="J12" s="185"/>
      <c r="K12" s="204"/>
      <c r="L12" s="205"/>
      <c r="M12" s="206"/>
      <c r="N12" s="376">
        <f t="shared" si="0"/>
        <v>0</v>
      </c>
      <c r="O12" s="206"/>
      <c r="P12" s="212"/>
      <c r="Q12" s="377">
        <f t="shared" si="2"/>
        <v>0</v>
      </c>
      <c r="R12" s="207"/>
      <c r="S12" s="205"/>
      <c r="T12" s="206"/>
      <c r="U12" s="378">
        <f t="shared" si="1"/>
        <v>0</v>
      </c>
      <c r="V12" s="202"/>
      <c r="W12" s="377">
        <f t="shared" si="3"/>
        <v>0</v>
      </c>
      <c r="X12" s="200"/>
      <c r="Y12" s="202"/>
      <c r="Z12" s="377">
        <f t="shared" si="4"/>
        <v>0</v>
      </c>
      <c r="AA12" s="379">
        <f t="shared" si="6"/>
        <v>0</v>
      </c>
      <c r="AB12" s="2361"/>
      <c r="AC12" s="2358"/>
      <c r="AD12" s="174"/>
    </row>
    <row r="13" spans="1:30" ht="30" customHeight="1">
      <c r="A13" s="181">
        <f t="shared" si="5"/>
        <v>7</v>
      </c>
      <c r="B13" s="1908"/>
      <c r="C13" s="1909"/>
      <c r="D13" s="1910"/>
      <c r="E13" s="177"/>
      <c r="F13" s="177"/>
      <c r="G13" s="177"/>
      <c r="H13" s="177"/>
      <c r="I13" s="182"/>
      <c r="J13" s="183"/>
      <c r="K13" s="204"/>
      <c r="L13" s="205"/>
      <c r="M13" s="206"/>
      <c r="N13" s="376">
        <f t="shared" si="0"/>
        <v>0</v>
      </c>
      <c r="O13" s="206"/>
      <c r="P13" s="212"/>
      <c r="Q13" s="377">
        <f t="shared" si="2"/>
        <v>0</v>
      </c>
      <c r="R13" s="207"/>
      <c r="S13" s="205"/>
      <c r="T13" s="206"/>
      <c r="U13" s="378">
        <f t="shared" si="1"/>
        <v>0</v>
      </c>
      <c r="V13" s="202"/>
      <c r="W13" s="377">
        <f t="shared" si="3"/>
        <v>0</v>
      </c>
      <c r="X13" s="200"/>
      <c r="Y13" s="202"/>
      <c r="Z13" s="377">
        <f t="shared" si="4"/>
        <v>0</v>
      </c>
      <c r="AA13" s="379">
        <f t="shared" si="6"/>
        <v>0</v>
      </c>
      <c r="AB13" s="2361"/>
      <c r="AC13" s="2358"/>
      <c r="AD13" s="174"/>
    </row>
    <row r="14" spans="1:30" ht="30" customHeight="1">
      <c r="A14" s="181">
        <f t="shared" si="5"/>
        <v>8</v>
      </c>
      <c r="B14" s="1905"/>
      <c r="C14" s="1905"/>
      <c r="D14" s="1905"/>
      <c r="E14" s="527"/>
      <c r="F14" s="527"/>
      <c r="G14" s="527"/>
      <c r="H14" s="177"/>
      <c r="I14" s="182"/>
      <c r="J14" s="182"/>
      <c r="K14" s="208"/>
      <c r="L14" s="205"/>
      <c r="M14" s="206"/>
      <c r="N14" s="376">
        <f t="shared" si="0"/>
        <v>0</v>
      </c>
      <c r="O14" s="206"/>
      <c r="P14" s="212"/>
      <c r="Q14" s="377">
        <f t="shared" si="2"/>
        <v>0</v>
      </c>
      <c r="R14" s="209"/>
      <c r="S14" s="205"/>
      <c r="T14" s="206"/>
      <c r="U14" s="378">
        <f t="shared" si="1"/>
        <v>0</v>
      </c>
      <c r="V14" s="202"/>
      <c r="W14" s="377">
        <f t="shared" si="3"/>
        <v>0</v>
      </c>
      <c r="X14" s="200"/>
      <c r="Y14" s="202"/>
      <c r="Z14" s="377">
        <f t="shared" si="4"/>
        <v>0</v>
      </c>
      <c r="AA14" s="379">
        <f t="shared" si="6"/>
        <v>0</v>
      </c>
      <c r="AB14" s="2361"/>
      <c r="AC14" s="2358"/>
      <c r="AD14" s="174"/>
    </row>
    <row r="15" spans="1:30" ht="30" customHeight="1">
      <c r="A15" s="181">
        <f t="shared" si="5"/>
        <v>9</v>
      </c>
      <c r="B15" s="1905"/>
      <c r="C15" s="1905"/>
      <c r="D15" s="1905"/>
      <c r="E15" s="527"/>
      <c r="F15" s="527"/>
      <c r="G15" s="527"/>
      <c r="H15" s="177"/>
      <c r="I15" s="182"/>
      <c r="J15" s="182"/>
      <c r="K15" s="208"/>
      <c r="L15" s="205"/>
      <c r="M15" s="206"/>
      <c r="N15" s="376">
        <f t="shared" si="0"/>
        <v>0</v>
      </c>
      <c r="O15" s="206"/>
      <c r="P15" s="212"/>
      <c r="Q15" s="377">
        <f t="shared" si="2"/>
        <v>0</v>
      </c>
      <c r="R15" s="209"/>
      <c r="S15" s="205"/>
      <c r="T15" s="206"/>
      <c r="U15" s="378">
        <f t="shared" si="1"/>
        <v>0</v>
      </c>
      <c r="V15" s="202"/>
      <c r="W15" s="377">
        <f t="shared" si="3"/>
        <v>0</v>
      </c>
      <c r="X15" s="200"/>
      <c r="Y15" s="202"/>
      <c r="Z15" s="377">
        <f t="shared" si="4"/>
        <v>0</v>
      </c>
      <c r="AA15" s="379">
        <f t="shared" si="6"/>
        <v>0</v>
      </c>
      <c r="AB15" s="2361"/>
      <c r="AC15" s="2358"/>
      <c r="AD15" s="174"/>
    </row>
    <row r="16" spans="1:30" ht="30" customHeight="1">
      <c r="A16" s="181">
        <f t="shared" si="5"/>
        <v>10</v>
      </c>
      <c r="B16" s="1905"/>
      <c r="C16" s="1905"/>
      <c r="D16" s="1905"/>
      <c r="E16" s="527"/>
      <c r="F16" s="527"/>
      <c r="G16" s="527"/>
      <c r="H16" s="177"/>
      <c r="I16" s="182"/>
      <c r="J16" s="182"/>
      <c r="K16" s="208"/>
      <c r="L16" s="205"/>
      <c r="M16" s="206"/>
      <c r="N16" s="376">
        <f t="shared" si="0"/>
        <v>0</v>
      </c>
      <c r="O16" s="206"/>
      <c r="P16" s="212"/>
      <c r="Q16" s="377">
        <f t="shared" si="2"/>
        <v>0</v>
      </c>
      <c r="R16" s="209"/>
      <c r="S16" s="205"/>
      <c r="T16" s="206"/>
      <c r="U16" s="378">
        <f t="shared" si="1"/>
        <v>0</v>
      </c>
      <c r="V16" s="202"/>
      <c r="W16" s="377">
        <f t="shared" si="3"/>
        <v>0</v>
      </c>
      <c r="X16" s="200"/>
      <c r="Y16" s="202"/>
      <c r="Z16" s="377">
        <f t="shared" si="4"/>
        <v>0</v>
      </c>
      <c r="AA16" s="379">
        <f t="shared" si="6"/>
        <v>0</v>
      </c>
      <c r="AB16" s="2361"/>
      <c r="AC16" s="2358"/>
      <c r="AD16" s="174"/>
    </row>
    <row r="17" spans="1:30" ht="30" customHeight="1">
      <c r="A17" s="181">
        <f t="shared" si="5"/>
        <v>11</v>
      </c>
      <c r="B17" s="1905"/>
      <c r="C17" s="1905"/>
      <c r="D17" s="1905"/>
      <c r="E17" s="527"/>
      <c r="F17" s="527"/>
      <c r="G17" s="527"/>
      <c r="H17" s="177"/>
      <c r="I17" s="182"/>
      <c r="J17" s="182"/>
      <c r="K17" s="208"/>
      <c r="L17" s="205"/>
      <c r="M17" s="206"/>
      <c r="N17" s="376">
        <f t="shared" si="0"/>
        <v>0</v>
      </c>
      <c r="O17" s="206"/>
      <c r="P17" s="212"/>
      <c r="Q17" s="377">
        <f t="shared" si="2"/>
        <v>0</v>
      </c>
      <c r="R17" s="209"/>
      <c r="S17" s="205"/>
      <c r="T17" s="206"/>
      <c r="U17" s="378">
        <f t="shared" si="1"/>
        <v>0</v>
      </c>
      <c r="V17" s="202"/>
      <c r="W17" s="377">
        <f t="shared" si="3"/>
        <v>0</v>
      </c>
      <c r="X17" s="200"/>
      <c r="Y17" s="202"/>
      <c r="Z17" s="377">
        <f t="shared" si="4"/>
        <v>0</v>
      </c>
      <c r="AA17" s="379">
        <f t="shared" si="6"/>
        <v>0</v>
      </c>
      <c r="AB17" s="2361"/>
      <c r="AC17" s="2358"/>
      <c r="AD17" s="174"/>
    </row>
    <row r="18" spans="1:30" ht="30" customHeight="1">
      <c r="A18" s="181">
        <f t="shared" si="5"/>
        <v>12</v>
      </c>
      <c r="B18" s="1905"/>
      <c r="C18" s="1905"/>
      <c r="D18" s="1905"/>
      <c r="E18" s="527"/>
      <c r="F18" s="527"/>
      <c r="G18" s="527"/>
      <c r="H18" s="177"/>
      <c r="I18" s="182"/>
      <c r="J18" s="182"/>
      <c r="K18" s="208"/>
      <c r="L18" s="205"/>
      <c r="M18" s="206"/>
      <c r="N18" s="376">
        <f t="shared" si="0"/>
        <v>0</v>
      </c>
      <c r="O18" s="206"/>
      <c r="P18" s="212"/>
      <c r="Q18" s="377">
        <f t="shared" si="2"/>
        <v>0</v>
      </c>
      <c r="R18" s="209"/>
      <c r="S18" s="205"/>
      <c r="T18" s="206"/>
      <c r="U18" s="378">
        <f t="shared" si="1"/>
        <v>0</v>
      </c>
      <c r="V18" s="202"/>
      <c r="W18" s="377">
        <f t="shared" si="3"/>
        <v>0</v>
      </c>
      <c r="X18" s="200"/>
      <c r="Y18" s="202"/>
      <c r="Z18" s="377">
        <f t="shared" si="4"/>
        <v>0</v>
      </c>
      <c r="AA18" s="379">
        <f t="shared" si="6"/>
        <v>0</v>
      </c>
      <c r="AB18" s="2361"/>
      <c r="AC18" s="2358"/>
      <c r="AD18" s="174"/>
    </row>
    <row r="19" spans="1:30" ht="30" customHeight="1">
      <c r="A19" s="181">
        <f t="shared" si="5"/>
        <v>13</v>
      </c>
      <c r="B19" s="1905"/>
      <c r="C19" s="1905"/>
      <c r="D19" s="1905"/>
      <c r="E19" s="527"/>
      <c r="F19" s="527"/>
      <c r="G19" s="527"/>
      <c r="H19" s="177"/>
      <c r="I19" s="182"/>
      <c r="J19" s="182"/>
      <c r="K19" s="208"/>
      <c r="L19" s="205"/>
      <c r="M19" s="206"/>
      <c r="N19" s="376">
        <f t="shared" si="0"/>
        <v>0</v>
      </c>
      <c r="O19" s="206"/>
      <c r="P19" s="212"/>
      <c r="Q19" s="377">
        <f t="shared" si="2"/>
        <v>0</v>
      </c>
      <c r="R19" s="209"/>
      <c r="S19" s="205"/>
      <c r="T19" s="206"/>
      <c r="U19" s="378">
        <f t="shared" si="1"/>
        <v>0</v>
      </c>
      <c r="V19" s="202"/>
      <c r="W19" s="377">
        <f t="shared" si="3"/>
        <v>0</v>
      </c>
      <c r="X19" s="200"/>
      <c r="Y19" s="202"/>
      <c r="Z19" s="377">
        <f t="shared" si="4"/>
        <v>0</v>
      </c>
      <c r="AA19" s="379">
        <f t="shared" si="6"/>
        <v>0</v>
      </c>
      <c r="AB19" s="2361"/>
      <c r="AC19" s="2358"/>
      <c r="AD19" s="174"/>
    </row>
    <row r="20" spans="1:30" ht="30" customHeight="1">
      <c r="A20" s="181">
        <f t="shared" si="5"/>
        <v>14</v>
      </c>
      <c r="B20" s="1905"/>
      <c r="C20" s="1905"/>
      <c r="D20" s="1905"/>
      <c r="E20" s="527"/>
      <c r="F20" s="527"/>
      <c r="G20" s="527"/>
      <c r="H20" s="177"/>
      <c r="I20" s="182"/>
      <c r="J20" s="182"/>
      <c r="K20" s="208"/>
      <c r="L20" s="205"/>
      <c r="M20" s="206"/>
      <c r="N20" s="376">
        <f t="shared" si="0"/>
        <v>0</v>
      </c>
      <c r="O20" s="206"/>
      <c r="P20" s="212"/>
      <c r="Q20" s="377">
        <f t="shared" si="2"/>
        <v>0</v>
      </c>
      <c r="R20" s="209"/>
      <c r="S20" s="205"/>
      <c r="T20" s="206"/>
      <c r="U20" s="378">
        <f t="shared" si="1"/>
        <v>0</v>
      </c>
      <c r="V20" s="202"/>
      <c r="W20" s="377">
        <f t="shared" si="3"/>
        <v>0</v>
      </c>
      <c r="X20" s="200"/>
      <c r="Y20" s="202"/>
      <c r="Z20" s="377">
        <f t="shared" si="4"/>
        <v>0</v>
      </c>
      <c r="AA20" s="379">
        <f t="shared" si="6"/>
        <v>0</v>
      </c>
      <c r="AB20" s="2361"/>
      <c r="AC20" s="2358"/>
      <c r="AD20" s="174"/>
    </row>
    <row r="21" spans="1:30" ht="30" customHeight="1">
      <c r="A21" s="181">
        <f t="shared" si="5"/>
        <v>15</v>
      </c>
      <c r="B21" s="1905"/>
      <c r="C21" s="1905"/>
      <c r="D21" s="1905"/>
      <c r="E21" s="527"/>
      <c r="F21" s="527"/>
      <c r="G21" s="527"/>
      <c r="H21" s="177"/>
      <c r="I21" s="182"/>
      <c r="J21" s="182"/>
      <c r="K21" s="208"/>
      <c r="L21" s="205"/>
      <c r="M21" s="206"/>
      <c r="N21" s="376">
        <f t="shared" si="0"/>
        <v>0</v>
      </c>
      <c r="O21" s="206"/>
      <c r="P21" s="212"/>
      <c r="Q21" s="377">
        <f t="shared" si="2"/>
        <v>0</v>
      </c>
      <c r="R21" s="209"/>
      <c r="S21" s="205"/>
      <c r="T21" s="206"/>
      <c r="U21" s="378">
        <f t="shared" si="1"/>
        <v>0</v>
      </c>
      <c r="V21" s="202"/>
      <c r="W21" s="377">
        <f t="shared" si="3"/>
        <v>0</v>
      </c>
      <c r="X21" s="200"/>
      <c r="Y21" s="202"/>
      <c r="Z21" s="377">
        <f t="shared" si="4"/>
        <v>0</v>
      </c>
      <c r="AA21" s="379">
        <f t="shared" si="6"/>
        <v>0</v>
      </c>
      <c r="AB21" s="2361"/>
      <c r="AC21" s="2358"/>
      <c r="AD21" s="174"/>
    </row>
    <row r="22" spans="1:30" ht="30" customHeight="1">
      <c r="A22" s="181">
        <f t="shared" si="5"/>
        <v>16</v>
      </c>
      <c r="B22" s="1905"/>
      <c r="C22" s="1905"/>
      <c r="D22" s="1905"/>
      <c r="E22" s="527"/>
      <c r="F22" s="527"/>
      <c r="G22" s="527"/>
      <c r="H22" s="177"/>
      <c r="I22" s="182"/>
      <c r="J22" s="182"/>
      <c r="K22" s="208"/>
      <c r="L22" s="205"/>
      <c r="M22" s="206"/>
      <c r="N22" s="376">
        <f t="shared" si="0"/>
        <v>0</v>
      </c>
      <c r="O22" s="206"/>
      <c r="P22" s="212"/>
      <c r="Q22" s="377">
        <f t="shared" si="2"/>
        <v>0</v>
      </c>
      <c r="R22" s="209"/>
      <c r="S22" s="205"/>
      <c r="T22" s="206"/>
      <c r="U22" s="378">
        <f t="shared" si="1"/>
        <v>0</v>
      </c>
      <c r="V22" s="202"/>
      <c r="W22" s="377">
        <f t="shared" si="3"/>
        <v>0</v>
      </c>
      <c r="X22" s="200"/>
      <c r="Y22" s="202"/>
      <c r="Z22" s="377">
        <f t="shared" si="4"/>
        <v>0</v>
      </c>
      <c r="AA22" s="379">
        <f t="shared" si="6"/>
        <v>0</v>
      </c>
      <c r="AB22" s="2361"/>
      <c r="AC22" s="2358"/>
      <c r="AD22" s="174"/>
    </row>
    <row r="23" spans="1:30" ht="30" customHeight="1">
      <c r="A23" s="181">
        <f t="shared" si="5"/>
        <v>17</v>
      </c>
      <c r="B23" s="1905"/>
      <c r="C23" s="1905"/>
      <c r="D23" s="1905"/>
      <c r="E23" s="527"/>
      <c r="F23" s="527"/>
      <c r="G23" s="527"/>
      <c r="H23" s="177"/>
      <c r="I23" s="182"/>
      <c r="J23" s="182"/>
      <c r="K23" s="208"/>
      <c r="L23" s="205"/>
      <c r="M23" s="206"/>
      <c r="N23" s="376">
        <f t="shared" si="0"/>
        <v>0</v>
      </c>
      <c r="O23" s="206"/>
      <c r="P23" s="212"/>
      <c r="Q23" s="377">
        <f t="shared" si="2"/>
        <v>0</v>
      </c>
      <c r="R23" s="209"/>
      <c r="S23" s="205"/>
      <c r="T23" s="206"/>
      <c r="U23" s="378">
        <f t="shared" si="1"/>
        <v>0</v>
      </c>
      <c r="V23" s="202"/>
      <c r="W23" s="377">
        <f t="shared" si="3"/>
        <v>0</v>
      </c>
      <c r="X23" s="200"/>
      <c r="Y23" s="202"/>
      <c r="Z23" s="377">
        <f t="shared" si="4"/>
        <v>0</v>
      </c>
      <c r="AA23" s="379">
        <f t="shared" si="6"/>
        <v>0</v>
      </c>
      <c r="AB23" s="2361"/>
      <c r="AC23" s="2358"/>
      <c r="AD23" s="174"/>
    </row>
    <row r="24" spans="1:30" ht="30" customHeight="1">
      <c r="A24" s="181">
        <f t="shared" si="5"/>
        <v>18</v>
      </c>
      <c r="B24" s="1905"/>
      <c r="C24" s="1905"/>
      <c r="D24" s="1905"/>
      <c r="E24" s="527"/>
      <c r="F24" s="527"/>
      <c r="G24" s="527"/>
      <c r="H24" s="177"/>
      <c r="I24" s="182"/>
      <c r="J24" s="182"/>
      <c r="K24" s="208"/>
      <c r="L24" s="205"/>
      <c r="M24" s="206"/>
      <c r="N24" s="376">
        <f t="shared" si="0"/>
        <v>0</v>
      </c>
      <c r="O24" s="206"/>
      <c r="P24" s="212"/>
      <c r="Q24" s="377">
        <f t="shared" si="2"/>
        <v>0</v>
      </c>
      <c r="R24" s="209"/>
      <c r="S24" s="205"/>
      <c r="T24" s="206"/>
      <c r="U24" s="378">
        <f t="shared" si="1"/>
        <v>0</v>
      </c>
      <c r="V24" s="202"/>
      <c r="W24" s="377">
        <f t="shared" si="3"/>
        <v>0</v>
      </c>
      <c r="X24" s="200"/>
      <c r="Y24" s="202"/>
      <c r="Z24" s="377">
        <f t="shared" si="4"/>
        <v>0</v>
      </c>
      <c r="AA24" s="379">
        <f t="shared" si="6"/>
        <v>0</v>
      </c>
      <c r="AB24" s="2361"/>
      <c r="AC24" s="2358"/>
      <c r="AD24" s="174"/>
    </row>
    <row r="25" spans="1:30" ht="30" customHeight="1">
      <c r="A25" s="181">
        <f t="shared" si="5"/>
        <v>19</v>
      </c>
      <c r="B25" s="1905"/>
      <c r="C25" s="1905"/>
      <c r="D25" s="1905"/>
      <c r="E25" s="527"/>
      <c r="F25" s="527"/>
      <c r="G25" s="527"/>
      <c r="H25" s="177"/>
      <c r="I25" s="182"/>
      <c r="J25" s="182"/>
      <c r="K25" s="208"/>
      <c r="L25" s="205"/>
      <c r="M25" s="206"/>
      <c r="N25" s="376">
        <f t="shared" si="0"/>
        <v>0</v>
      </c>
      <c r="O25" s="206"/>
      <c r="P25" s="212"/>
      <c r="Q25" s="377">
        <f t="shared" si="2"/>
        <v>0</v>
      </c>
      <c r="R25" s="209"/>
      <c r="S25" s="205"/>
      <c r="T25" s="206"/>
      <c r="U25" s="378">
        <f t="shared" si="1"/>
        <v>0</v>
      </c>
      <c r="V25" s="202"/>
      <c r="W25" s="377">
        <f t="shared" si="3"/>
        <v>0</v>
      </c>
      <c r="X25" s="200"/>
      <c r="Y25" s="202"/>
      <c r="Z25" s="377">
        <f t="shared" si="4"/>
        <v>0</v>
      </c>
      <c r="AA25" s="379">
        <f t="shared" si="6"/>
        <v>0</v>
      </c>
      <c r="AB25" s="2361"/>
      <c r="AC25" s="2358"/>
      <c r="AD25" s="174"/>
    </row>
    <row r="26" spans="1:30" ht="30" customHeight="1">
      <c r="A26" s="181">
        <f t="shared" si="5"/>
        <v>20</v>
      </c>
      <c r="B26" s="1905"/>
      <c r="C26" s="1905"/>
      <c r="D26" s="1905"/>
      <c r="E26" s="527"/>
      <c r="F26" s="527"/>
      <c r="G26" s="527"/>
      <c r="H26" s="177"/>
      <c r="I26" s="182"/>
      <c r="J26" s="179"/>
      <c r="K26" s="208"/>
      <c r="L26" s="205"/>
      <c r="M26" s="206"/>
      <c r="N26" s="380">
        <f t="shared" si="0"/>
        <v>0</v>
      </c>
      <c r="O26" s="206"/>
      <c r="P26" s="206"/>
      <c r="Q26" s="377">
        <f t="shared" si="2"/>
        <v>0</v>
      </c>
      <c r="R26" s="209"/>
      <c r="S26" s="205"/>
      <c r="T26" s="206"/>
      <c r="U26" s="378">
        <f t="shared" si="1"/>
        <v>0</v>
      </c>
      <c r="V26" s="206"/>
      <c r="W26" s="377">
        <f t="shared" si="3"/>
        <v>0</v>
      </c>
      <c r="X26" s="204"/>
      <c r="Y26" s="206"/>
      <c r="Z26" s="377">
        <f t="shared" si="4"/>
        <v>0</v>
      </c>
      <c r="AA26" s="379">
        <f t="shared" si="6"/>
        <v>0</v>
      </c>
      <c r="AB26" s="2361"/>
      <c r="AC26" s="2358"/>
      <c r="AD26" s="174"/>
    </row>
    <row r="27" spans="1:30" ht="30" customHeight="1">
      <c r="A27" s="181">
        <f t="shared" si="5"/>
        <v>21</v>
      </c>
      <c r="B27" s="1905"/>
      <c r="C27" s="1905"/>
      <c r="D27" s="1905"/>
      <c r="E27" s="527"/>
      <c r="F27" s="527"/>
      <c r="G27" s="527"/>
      <c r="H27" s="177"/>
      <c r="I27" s="182"/>
      <c r="J27" s="179"/>
      <c r="K27" s="208"/>
      <c r="L27" s="205"/>
      <c r="M27" s="206"/>
      <c r="N27" s="380">
        <f t="shared" si="0"/>
        <v>0</v>
      </c>
      <c r="O27" s="206"/>
      <c r="P27" s="206"/>
      <c r="Q27" s="377">
        <f t="shared" si="2"/>
        <v>0</v>
      </c>
      <c r="R27" s="209"/>
      <c r="S27" s="205"/>
      <c r="T27" s="206"/>
      <c r="U27" s="378">
        <f t="shared" si="1"/>
        <v>0</v>
      </c>
      <c r="V27" s="206"/>
      <c r="W27" s="377">
        <f t="shared" si="3"/>
        <v>0</v>
      </c>
      <c r="X27" s="204"/>
      <c r="Y27" s="206"/>
      <c r="Z27" s="377">
        <f t="shared" si="4"/>
        <v>0</v>
      </c>
      <c r="AA27" s="379">
        <f t="shared" si="6"/>
        <v>0</v>
      </c>
      <c r="AB27" s="2361"/>
      <c r="AC27" s="2358"/>
      <c r="AD27" s="174"/>
    </row>
    <row r="28" spans="1:30" ht="30" customHeight="1">
      <c r="A28" s="181">
        <f t="shared" si="5"/>
        <v>22</v>
      </c>
      <c r="B28" s="1905"/>
      <c r="C28" s="1905"/>
      <c r="D28" s="1905"/>
      <c r="E28" s="527"/>
      <c r="F28" s="527"/>
      <c r="G28" s="527"/>
      <c r="H28" s="177"/>
      <c r="I28" s="182"/>
      <c r="J28" s="179"/>
      <c r="K28" s="208"/>
      <c r="L28" s="205"/>
      <c r="M28" s="206"/>
      <c r="N28" s="380">
        <f t="shared" si="0"/>
        <v>0</v>
      </c>
      <c r="O28" s="206"/>
      <c r="P28" s="206"/>
      <c r="Q28" s="377">
        <f t="shared" si="2"/>
        <v>0</v>
      </c>
      <c r="R28" s="209"/>
      <c r="S28" s="205"/>
      <c r="T28" s="206"/>
      <c r="U28" s="378">
        <f t="shared" si="1"/>
        <v>0</v>
      </c>
      <c r="V28" s="206"/>
      <c r="W28" s="377">
        <f t="shared" si="3"/>
        <v>0</v>
      </c>
      <c r="X28" s="204"/>
      <c r="Y28" s="206"/>
      <c r="Z28" s="377">
        <f t="shared" si="4"/>
        <v>0</v>
      </c>
      <c r="AA28" s="379">
        <f t="shared" si="6"/>
        <v>0</v>
      </c>
      <c r="AB28" s="2361"/>
      <c r="AC28" s="2358"/>
      <c r="AD28" s="174"/>
    </row>
    <row r="29" spans="1:30" ht="30" customHeight="1">
      <c r="A29" s="181">
        <f t="shared" si="5"/>
        <v>23</v>
      </c>
      <c r="B29" s="1905"/>
      <c r="C29" s="1905"/>
      <c r="D29" s="1905"/>
      <c r="E29" s="527"/>
      <c r="F29" s="527"/>
      <c r="G29" s="527"/>
      <c r="H29" s="177"/>
      <c r="I29" s="182"/>
      <c r="J29" s="179"/>
      <c r="K29" s="208"/>
      <c r="L29" s="205"/>
      <c r="M29" s="206"/>
      <c r="N29" s="380">
        <f t="shared" si="0"/>
        <v>0</v>
      </c>
      <c r="O29" s="206"/>
      <c r="P29" s="206"/>
      <c r="Q29" s="377">
        <f t="shared" si="2"/>
        <v>0</v>
      </c>
      <c r="R29" s="209"/>
      <c r="S29" s="205"/>
      <c r="T29" s="206"/>
      <c r="U29" s="378">
        <f t="shared" si="1"/>
        <v>0</v>
      </c>
      <c r="V29" s="206"/>
      <c r="W29" s="377">
        <f t="shared" si="3"/>
        <v>0</v>
      </c>
      <c r="X29" s="204"/>
      <c r="Y29" s="206"/>
      <c r="Z29" s="377">
        <f t="shared" si="4"/>
        <v>0</v>
      </c>
      <c r="AA29" s="379">
        <f t="shared" si="6"/>
        <v>0</v>
      </c>
      <c r="AB29" s="2361"/>
      <c r="AC29" s="2358"/>
      <c r="AD29" s="174"/>
    </row>
    <row r="30" spans="1:30" ht="30" customHeight="1">
      <c r="A30" s="181">
        <f t="shared" si="5"/>
        <v>24</v>
      </c>
      <c r="B30" s="1905"/>
      <c r="C30" s="1905"/>
      <c r="D30" s="1905"/>
      <c r="E30" s="527"/>
      <c r="F30" s="527"/>
      <c r="G30" s="527"/>
      <c r="H30" s="177"/>
      <c r="I30" s="182"/>
      <c r="J30" s="179"/>
      <c r="K30" s="208"/>
      <c r="L30" s="205"/>
      <c r="M30" s="206"/>
      <c r="N30" s="380">
        <f t="shared" si="0"/>
        <v>0</v>
      </c>
      <c r="O30" s="206"/>
      <c r="P30" s="206"/>
      <c r="Q30" s="377">
        <f t="shared" si="2"/>
        <v>0</v>
      </c>
      <c r="R30" s="209"/>
      <c r="S30" s="205"/>
      <c r="T30" s="206"/>
      <c r="U30" s="378">
        <f t="shared" si="1"/>
        <v>0</v>
      </c>
      <c r="V30" s="206"/>
      <c r="W30" s="377">
        <f t="shared" si="3"/>
        <v>0</v>
      </c>
      <c r="X30" s="204"/>
      <c r="Y30" s="206"/>
      <c r="Z30" s="377">
        <f t="shared" si="4"/>
        <v>0</v>
      </c>
      <c r="AA30" s="379">
        <f t="shared" si="6"/>
        <v>0</v>
      </c>
      <c r="AB30" s="2361"/>
      <c r="AC30" s="2358"/>
      <c r="AD30" s="174"/>
    </row>
    <row r="31" spans="1:30" ht="30" customHeight="1">
      <c r="A31" s="181">
        <f t="shared" si="5"/>
        <v>25</v>
      </c>
      <c r="B31" s="1905"/>
      <c r="C31" s="1905"/>
      <c r="D31" s="1905"/>
      <c r="E31" s="527"/>
      <c r="F31" s="527"/>
      <c r="G31" s="527"/>
      <c r="H31" s="177"/>
      <c r="I31" s="182"/>
      <c r="J31" s="179"/>
      <c r="K31" s="208"/>
      <c r="L31" s="205"/>
      <c r="M31" s="206"/>
      <c r="N31" s="380">
        <f t="shared" si="0"/>
        <v>0</v>
      </c>
      <c r="O31" s="206"/>
      <c r="P31" s="206"/>
      <c r="Q31" s="377">
        <f t="shared" si="2"/>
        <v>0</v>
      </c>
      <c r="R31" s="209"/>
      <c r="S31" s="205"/>
      <c r="T31" s="206"/>
      <c r="U31" s="378">
        <f t="shared" si="1"/>
        <v>0</v>
      </c>
      <c r="V31" s="206"/>
      <c r="W31" s="377">
        <f t="shared" si="3"/>
        <v>0</v>
      </c>
      <c r="X31" s="204"/>
      <c r="Y31" s="206"/>
      <c r="Z31" s="377">
        <f t="shared" si="4"/>
        <v>0</v>
      </c>
      <c r="AA31" s="379">
        <f t="shared" si="6"/>
        <v>0</v>
      </c>
      <c r="AB31" s="2361"/>
      <c r="AC31" s="2358"/>
      <c r="AD31" s="174"/>
    </row>
    <row r="32" spans="1:30" ht="30" customHeight="1">
      <c r="A32" s="181">
        <f t="shared" si="5"/>
        <v>26</v>
      </c>
      <c r="B32" s="1905"/>
      <c r="C32" s="1905"/>
      <c r="D32" s="1905"/>
      <c r="E32" s="527"/>
      <c r="F32" s="527"/>
      <c r="G32" s="527"/>
      <c r="H32" s="177"/>
      <c r="I32" s="182"/>
      <c r="J32" s="179"/>
      <c r="K32" s="208"/>
      <c r="L32" s="205"/>
      <c r="M32" s="206"/>
      <c r="N32" s="380">
        <f t="shared" si="0"/>
        <v>0</v>
      </c>
      <c r="O32" s="206"/>
      <c r="P32" s="206"/>
      <c r="Q32" s="377">
        <f t="shared" si="2"/>
        <v>0</v>
      </c>
      <c r="R32" s="209"/>
      <c r="S32" s="205"/>
      <c r="T32" s="206"/>
      <c r="U32" s="378">
        <f t="shared" si="1"/>
        <v>0</v>
      </c>
      <c r="V32" s="206"/>
      <c r="W32" s="377">
        <f t="shared" si="3"/>
        <v>0</v>
      </c>
      <c r="X32" s="204"/>
      <c r="Y32" s="206"/>
      <c r="Z32" s="377">
        <f t="shared" si="4"/>
        <v>0</v>
      </c>
      <c r="AA32" s="379">
        <f t="shared" si="6"/>
        <v>0</v>
      </c>
      <c r="AB32" s="2361"/>
      <c r="AC32" s="2358"/>
      <c r="AD32" s="174"/>
    </row>
    <row r="33" spans="1:31" ht="30" customHeight="1">
      <c r="A33" s="181">
        <f t="shared" si="5"/>
        <v>27</v>
      </c>
      <c r="B33" s="1905"/>
      <c r="C33" s="1905"/>
      <c r="D33" s="1905"/>
      <c r="E33" s="527"/>
      <c r="F33" s="527"/>
      <c r="G33" s="527"/>
      <c r="H33" s="177"/>
      <c r="I33" s="182"/>
      <c r="J33" s="179"/>
      <c r="K33" s="208"/>
      <c r="L33" s="205"/>
      <c r="M33" s="206"/>
      <c r="N33" s="380">
        <f t="shared" si="0"/>
        <v>0</v>
      </c>
      <c r="O33" s="206"/>
      <c r="P33" s="206"/>
      <c r="Q33" s="377">
        <f t="shared" si="2"/>
        <v>0</v>
      </c>
      <c r="R33" s="209"/>
      <c r="S33" s="205"/>
      <c r="T33" s="206"/>
      <c r="U33" s="378">
        <f t="shared" si="1"/>
        <v>0</v>
      </c>
      <c r="V33" s="206"/>
      <c r="W33" s="377">
        <f t="shared" si="3"/>
        <v>0</v>
      </c>
      <c r="X33" s="204"/>
      <c r="Y33" s="206"/>
      <c r="Z33" s="377">
        <f t="shared" si="4"/>
        <v>0</v>
      </c>
      <c r="AA33" s="379">
        <f t="shared" si="6"/>
        <v>0</v>
      </c>
      <c r="AB33" s="2361"/>
      <c r="AC33" s="2358"/>
      <c r="AD33" s="174"/>
    </row>
    <row r="34" spans="1:31" ht="30" customHeight="1">
      <c r="A34" s="181">
        <f t="shared" si="5"/>
        <v>28</v>
      </c>
      <c r="B34" s="1905"/>
      <c r="C34" s="1905"/>
      <c r="D34" s="1905"/>
      <c r="E34" s="527"/>
      <c r="F34" s="527"/>
      <c r="G34" s="527"/>
      <c r="H34" s="177"/>
      <c r="I34" s="182"/>
      <c r="J34" s="179"/>
      <c r="K34" s="208"/>
      <c r="L34" s="205"/>
      <c r="M34" s="206"/>
      <c r="N34" s="380">
        <f t="shared" si="0"/>
        <v>0</v>
      </c>
      <c r="O34" s="206"/>
      <c r="P34" s="206"/>
      <c r="Q34" s="377">
        <f t="shared" si="2"/>
        <v>0</v>
      </c>
      <c r="R34" s="209"/>
      <c r="S34" s="205"/>
      <c r="T34" s="206"/>
      <c r="U34" s="378">
        <f t="shared" si="1"/>
        <v>0</v>
      </c>
      <c r="V34" s="206"/>
      <c r="W34" s="377">
        <f t="shared" si="3"/>
        <v>0</v>
      </c>
      <c r="X34" s="204"/>
      <c r="Y34" s="206"/>
      <c r="Z34" s="377">
        <f t="shared" si="4"/>
        <v>0</v>
      </c>
      <c r="AA34" s="379">
        <f t="shared" si="6"/>
        <v>0</v>
      </c>
      <c r="AB34" s="2361"/>
      <c r="AC34" s="2358"/>
      <c r="AD34" s="174"/>
    </row>
    <row r="35" spans="1:31" ht="30" customHeight="1">
      <c r="A35" s="181">
        <f t="shared" si="5"/>
        <v>29</v>
      </c>
      <c r="B35" s="1905"/>
      <c r="C35" s="1905"/>
      <c r="D35" s="1905"/>
      <c r="E35" s="527"/>
      <c r="F35" s="527"/>
      <c r="G35" s="527"/>
      <c r="H35" s="177"/>
      <c r="I35" s="182"/>
      <c r="J35" s="179"/>
      <c r="K35" s="208"/>
      <c r="L35" s="205"/>
      <c r="M35" s="206"/>
      <c r="N35" s="380">
        <f t="shared" si="0"/>
        <v>0</v>
      </c>
      <c r="O35" s="206"/>
      <c r="P35" s="206"/>
      <c r="Q35" s="377">
        <f t="shared" si="2"/>
        <v>0</v>
      </c>
      <c r="R35" s="207"/>
      <c r="S35" s="206"/>
      <c r="T35" s="206"/>
      <c r="U35" s="378">
        <f t="shared" si="1"/>
        <v>0</v>
      </c>
      <c r="V35" s="206"/>
      <c r="W35" s="377">
        <f t="shared" si="3"/>
        <v>0</v>
      </c>
      <c r="X35" s="204"/>
      <c r="Y35" s="206"/>
      <c r="Z35" s="377">
        <f t="shared" si="4"/>
        <v>0</v>
      </c>
      <c r="AA35" s="379">
        <f t="shared" si="6"/>
        <v>0</v>
      </c>
      <c r="AB35" s="2361"/>
      <c r="AC35" s="2358"/>
      <c r="AD35" s="174"/>
    </row>
    <row r="36" spans="1:31" ht="30" customHeight="1" thickBot="1">
      <c r="A36" s="186">
        <f>A35+1</f>
        <v>30</v>
      </c>
      <c r="B36" s="1892"/>
      <c r="C36" s="1892"/>
      <c r="D36" s="1892"/>
      <c r="E36" s="528"/>
      <c r="F36" s="528"/>
      <c r="G36" s="528"/>
      <c r="H36" s="177"/>
      <c r="I36" s="182"/>
      <c r="J36" s="187"/>
      <c r="K36" s="210"/>
      <c r="L36" s="211"/>
      <c r="M36" s="212"/>
      <c r="N36" s="381">
        <f t="shared" si="0"/>
        <v>0</v>
      </c>
      <c r="O36" s="501"/>
      <c r="P36" s="215"/>
      <c r="Q36" s="382">
        <f t="shared" si="2"/>
        <v>0</v>
      </c>
      <c r="R36" s="213"/>
      <c r="S36" s="214"/>
      <c r="T36" s="215"/>
      <c r="U36" s="383">
        <f t="shared" si="1"/>
        <v>0</v>
      </c>
      <c r="V36" s="215"/>
      <c r="W36" s="382">
        <f t="shared" si="3"/>
        <v>0</v>
      </c>
      <c r="X36" s="254"/>
      <c r="Y36" s="215"/>
      <c r="Z36" s="382">
        <f t="shared" si="4"/>
        <v>0</v>
      </c>
      <c r="AA36" s="384">
        <f t="shared" si="6"/>
        <v>0</v>
      </c>
      <c r="AB36" s="2362"/>
      <c r="AC36" s="2363"/>
      <c r="AD36" s="174"/>
    </row>
    <row r="37" spans="1:31" ht="30" customHeight="1" thickBot="1">
      <c r="A37" s="188"/>
      <c r="B37" s="1895" t="s">
        <v>261</v>
      </c>
      <c r="C37" s="1896"/>
      <c r="D37" s="1896"/>
      <c r="E37" s="1896"/>
      <c r="F37" s="1896"/>
      <c r="G37" s="1896"/>
      <c r="H37" s="1896"/>
      <c r="I37" s="1896"/>
      <c r="J37" s="1897"/>
      <c r="K37" s="385">
        <f t="shared" ref="K37:U37" si="7">SUM(K7:K36)</f>
        <v>0</v>
      </c>
      <c r="L37" s="386">
        <f t="shared" si="7"/>
        <v>0</v>
      </c>
      <c r="M37" s="386">
        <f t="shared" si="7"/>
        <v>0</v>
      </c>
      <c r="N37" s="387">
        <f t="shared" si="7"/>
        <v>0</v>
      </c>
      <c r="O37" s="388">
        <f t="shared" si="7"/>
        <v>0</v>
      </c>
      <c r="P37" s="388">
        <f t="shared" si="7"/>
        <v>0</v>
      </c>
      <c r="Q37" s="389">
        <f t="shared" si="2"/>
        <v>0</v>
      </c>
      <c r="R37" s="390">
        <f t="shared" si="7"/>
        <v>0</v>
      </c>
      <c r="S37" s="386">
        <f t="shared" si="7"/>
        <v>0</v>
      </c>
      <c r="T37" s="386">
        <f t="shared" si="7"/>
        <v>0</v>
      </c>
      <c r="U37" s="391">
        <f t="shared" si="7"/>
        <v>0</v>
      </c>
      <c r="V37" s="390">
        <f t="shared" ref="V37" si="8">SUM(V7:V36)</f>
        <v>0</v>
      </c>
      <c r="W37" s="389">
        <f t="shared" si="3"/>
        <v>0</v>
      </c>
      <c r="X37" s="385">
        <f>SUM(X7:X36)</f>
        <v>0</v>
      </c>
      <c r="Y37" s="390">
        <f>SUM(Y7:Y36)</f>
        <v>0</v>
      </c>
      <c r="Z37" s="389">
        <f t="shared" si="4"/>
        <v>0</v>
      </c>
      <c r="AA37" s="375">
        <f t="shared" si="6"/>
        <v>0</v>
      </c>
      <c r="AB37" s="2364"/>
      <c r="AC37" s="2365"/>
      <c r="AD37" s="174"/>
    </row>
    <row r="38" spans="1:31" s="119" customFormat="1" ht="19.899999999999999" customHeight="1">
      <c r="A38" s="1901" t="s">
        <v>262</v>
      </c>
      <c r="B38" s="1902"/>
      <c r="C38" s="1902"/>
      <c r="D38" s="1902"/>
      <c r="E38" s="1902"/>
      <c r="F38" s="1902"/>
      <c r="G38" s="1902"/>
      <c r="H38" s="1902"/>
      <c r="I38" s="1902"/>
      <c r="J38" s="1902"/>
      <c r="K38" s="1902"/>
      <c r="L38" s="1902"/>
      <c r="M38" s="1902"/>
      <c r="N38" s="1902"/>
      <c r="O38" s="1902"/>
      <c r="P38" s="1902"/>
      <c r="Q38" s="1902"/>
      <c r="R38" s="1902"/>
      <c r="S38" s="1902"/>
      <c r="T38" s="1902"/>
      <c r="U38" s="1902"/>
      <c r="V38" s="529"/>
      <c r="W38" s="529"/>
      <c r="X38" s="529"/>
      <c r="Y38" s="529"/>
      <c r="Z38" s="529"/>
      <c r="AA38" s="2366"/>
      <c r="AB38" s="1904"/>
      <c r="AC38" s="1904"/>
      <c r="AD38" s="190"/>
    </row>
    <row r="39" spans="1:31" s="119" customFormat="1" ht="19.899999999999999" customHeight="1">
      <c r="A39" s="1884" t="s">
        <v>263</v>
      </c>
      <c r="B39" s="1884"/>
      <c r="C39" s="1884"/>
      <c r="D39" s="1884"/>
      <c r="E39" s="1884"/>
      <c r="F39" s="1884"/>
      <c r="G39" s="1884"/>
      <c r="H39" s="1884"/>
      <c r="I39" s="1884"/>
      <c r="J39" s="1884"/>
      <c r="K39" s="1884"/>
      <c r="L39" s="1884"/>
      <c r="M39" s="1884"/>
      <c r="N39" s="1884"/>
      <c r="O39" s="1884"/>
      <c r="P39" s="1884"/>
      <c r="Q39" s="1884"/>
      <c r="R39" s="1884"/>
      <c r="S39" s="1884"/>
      <c r="T39" s="1884"/>
      <c r="U39" s="1884"/>
      <c r="V39" s="530"/>
      <c r="W39" s="530"/>
      <c r="X39" s="530"/>
      <c r="Y39" s="530"/>
      <c r="Z39" s="530"/>
      <c r="AA39" s="2367"/>
      <c r="AB39" s="1889"/>
      <c r="AC39" s="1889"/>
      <c r="AD39" s="190"/>
    </row>
    <row r="40" spans="1:31" s="119" customFormat="1" ht="19.899999999999999" customHeight="1">
      <c r="A40" s="1884" t="s">
        <v>264</v>
      </c>
      <c r="B40" s="1885"/>
      <c r="C40" s="1885"/>
      <c r="D40" s="1885"/>
      <c r="E40" s="1885"/>
      <c r="F40" s="1885"/>
      <c r="G40" s="1885"/>
      <c r="H40" s="1885"/>
      <c r="I40" s="1885"/>
      <c r="J40" s="1885"/>
      <c r="K40" s="1885"/>
      <c r="L40" s="1885"/>
      <c r="M40" s="1885"/>
      <c r="N40" s="1885"/>
      <c r="O40" s="1885"/>
      <c r="P40" s="1885"/>
      <c r="Q40" s="1885"/>
      <c r="R40" s="1885"/>
      <c r="S40" s="1885"/>
      <c r="T40" s="1885"/>
      <c r="U40" s="1885"/>
      <c r="V40" s="532"/>
      <c r="W40" s="532"/>
      <c r="X40" s="532"/>
      <c r="Y40" s="532"/>
      <c r="Z40" s="532"/>
      <c r="AA40" s="2367"/>
      <c r="AB40" s="1889"/>
      <c r="AC40" s="1889"/>
      <c r="AD40" s="190"/>
    </row>
    <row r="41" spans="1:31" s="119" customFormat="1" ht="19.899999999999999" customHeight="1">
      <c r="A41" s="120" t="s">
        <v>265</v>
      </c>
      <c r="B41" s="1885" t="s">
        <v>352</v>
      </c>
      <c r="C41" s="1885"/>
      <c r="D41" s="1885"/>
      <c r="E41" s="1885"/>
      <c r="F41" s="1885"/>
      <c r="G41" s="1885"/>
      <c r="H41" s="1885"/>
      <c r="I41" s="1885"/>
      <c r="J41" s="1885"/>
      <c r="K41" s="1885"/>
      <c r="L41" s="1885"/>
      <c r="M41" s="1885"/>
      <c r="N41" s="1885"/>
      <c r="O41" s="1885"/>
      <c r="P41" s="1885"/>
      <c r="Q41" s="1885"/>
      <c r="R41" s="1885"/>
      <c r="S41" s="1885"/>
      <c r="T41" s="1885"/>
      <c r="U41" s="1885"/>
      <c r="V41" s="532"/>
      <c r="W41" s="532"/>
      <c r="X41" s="532"/>
      <c r="Y41" s="532"/>
      <c r="Z41" s="532"/>
      <c r="AA41" s="2367"/>
      <c r="AB41" s="1889"/>
      <c r="AC41" s="1889"/>
      <c r="AD41" s="190"/>
    </row>
    <row r="42" spans="1:31" s="121" customFormat="1" ht="19.899999999999999" customHeight="1">
      <c r="A42" s="120" t="s">
        <v>266</v>
      </c>
      <c r="B42" s="1891" t="s">
        <v>267</v>
      </c>
      <c r="C42" s="1891"/>
      <c r="D42" s="1891"/>
      <c r="E42" s="1891"/>
      <c r="F42" s="1891"/>
      <c r="G42" s="1891"/>
      <c r="H42" s="1891"/>
      <c r="I42" s="1891"/>
      <c r="J42" s="1891"/>
      <c r="K42" s="1891"/>
      <c r="L42" s="1891"/>
      <c r="M42" s="1891"/>
      <c r="N42" s="1891"/>
      <c r="O42" s="1891"/>
      <c r="P42" s="1891"/>
      <c r="Q42" s="1891"/>
      <c r="R42" s="1891"/>
      <c r="S42" s="1891"/>
      <c r="T42" s="1891"/>
      <c r="U42" s="1891"/>
      <c r="V42" s="1891"/>
      <c r="W42" s="1891"/>
      <c r="X42" s="1891"/>
      <c r="Y42" s="1891"/>
      <c r="Z42" s="1891"/>
      <c r="AA42" s="1891"/>
      <c r="AB42" s="1891"/>
      <c r="AC42" s="1891"/>
      <c r="AD42" s="1891"/>
    </row>
    <row r="43" spans="1:31" s="122" customFormat="1" ht="19.899999999999999" customHeight="1">
      <c r="A43" s="120" t="s">
        <v>268</v>
      </c>
      <c r="B43" s="1882" t="s">
        <v>269</v>
      </c>
      <c r="C43" s="1882"/>
      <c r="D43" s="1882"/>
      <c r="E43" s="1882"/>
      <c r="F43" s="1882"/>
      <c r="G43" s="1882"/>
      <c r="H43" s="1882"/>
      <c r="I43" s="1882"/>
      <c r="J43" s="1882"/>
      <c r="K43" s="1882"/>
      <c r="L43" s="1882"/>
      <c r="M43" s="1882"/>
      <c r="N43" s="1882"/>
      <c r="O43" s="1882"/>
      <c r="P43" s="1882"/>
      <c r="Q43" s="1882"/>
      <c r="R43" s="1882"/>
      <c r="S43" s="1882"/>
      <c r="T43" s="1882"/>
      <c r="U43" s="1882"/>
      <c r="V43" s="531"/>
      <c r="W43" s="531"/>
      <c r="X43" s="531"/>
      <c r="Y43" s="531"/>
      <c r="Z43" s="531"/>
      <c r="AA43" s="120"/>
      <c r="AB43" s="120"/>
      <c r="AC43" s="120"/>
      <c r="AD43" s="120"/>
    </row>
    <row r="44" spans="1:31" s="119" customFormat="1" ht="19.899999999999999" customHeight="1">
      <c r="A44" s="120"/>
      <c r="B44" s="1882" t="s">
        <v>270</v>
      </c>
      <c r="C44" s="1882"/>
      <c r="D44" s="1882"/>
      <c r="E44" s="1882"/>
      <c r="F44" s="1882"/>
      <c r="G44" s="1882"/>
      <c r="H44" s="1882"/>
      <c r="I44" s="1882"/>
      <c r="J44" s="1882"/>
      <c r="K44" s="1882"/>
      <c r="L44" s="1882"/>
      <c r="M44" s="1882"/>
      <c r="N44" s="1882"/>
      <c r="O44" s="1882"/>
      <c r="P44" s="1882"/>
      <c r="Q44" s="1882"/>
      <c r="R44" s="1882"/>
      <c r="S44" s="1882"/>
      <c r="T44" s="1882"/>
      <c r="U44" s="1882"/>
      <c r="V44" s="531"/>
      <c r="W44" s="531"/>
      <c r="X44" s="531"/>
      <c r="Y44" s="531"/>
      <c r="Z44" s="531"/>
      <c r="AA44" s="120"/>
      <c r="AB44" s="120"/>
      <c r="AC44" s="120"/>
      <c r="AD44" s="120"/>
      <c r="AE44" s="123"/>
    </row>
    <row r="45" spans="1:31" s="119" customFormat="1" ht="19.899999999999999" customHeight="1">
      <c r="A45" s="120" t="s">
        <v>271</v>
      </c>
      <c r="B45" s="1891" t="s">
        <v>426</v>
      </c>
      <c r="C45" s="1891"/>
      <c r="D45" s="1891"/>
      <c r="E45" s="1891"/>
      <c r="F45" s="1891"/>
      <c r="G45" s="1891"/>
      <c r="H45" s="1891"/>
      <c r="I45" s="1891"/>
      <c r="J45" s="1891"/>
      <c r="K45" s="1891"/>
      <c r="L45" s="1891"/>
      <c r="M45" s="1891"/>
      <c r="N45" s="1891"/>
      <c r="O45" s="1891"/>
      <c r="P45" s="1891"/>
      <c r="Q45" s="1891"/>
      <c r="R45" s="1891"/>
      <c r="S45" s="1891"/>
      <c r="T45" s="1891"/>
      <c r="U45" s="1891"/>
      <c r="V45" s="1891"/>
      <c r="W45" s="1891"/>
      <c r="X45" s="1891"/>
      <c r="Y45" s="1891"/>
      <c r="Z45" s="1891"/>
      <c r="AA45" s="1891"/>
      <c r="AB45" s="1891"/>
      <c r="AC45" s="1891"/>
      <c r="AD45" s="1891"/>
    </row>
    <row r="46" spans="1:31" s="119" customFormat="1" ht="19.5" customHeight="1">
      <c r="A46" s="120" t="s">
        <v>272</v>
      </c>
      <c r="B46" s="120" t="s">
        <v>273</v>
      </c>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row>
    <row r="47" spans="1:31" ht="19.899999999999999" customHeight="1">
      <c r="A47" s="124"/>
      <c r="B47" s="125"/>
      <c r="C47" s="193"/>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row>
    <row r="48" spans="1:31" ht="12" customHeight="1">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row>
    <row r="49" spans="2:30" ht="12" customHeight="1">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row>
    <row r="50" spans="2:30" ht="12" customHeight="1">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row>
    <row r="51" spans="2:30" ht="12" customHeight="1">
      <c r="B51" s="127"/>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row>
    <row r="52" spans="2:30">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row>
  </sheetData>
  <sheetProtection insertRows="0"/>
  <mergeCells count="97">
    <mergeCell ref="B44:U44"/>
    <mergeCell ref="B45:AD45"/>
    <mergeCell ref="A40:U40"/>
    <mergeCell ref="AA40:AA41"/>
    <mergeCell ref="AB40:AC41"/>
    <mergeCell ref="B41:U41"/>
    <mergeCell ref="B42:AD42"/>
    <mergeCell ref="B43:U43"/>
    <mergeCell ref="B36:D36"/>
    <mergeCell ref="AB36:AC36"/>
    <mergeCell ref="B37:J37"/>
    <mergeCell ref="AB37:AC37"/>
    <mergeCell ref="A38:U38"/>
    <mergeCell ref="AA38:AA39"/>
    <mergeCell ref="AB38:AC39"/>
    <mergeCell ref="A39:U39"/>
    <mergeCell ref="B33:D33"/>
    <mergeCell ref="AB33:AC33"/>
    <mergeCell ref="B34:D34"/>
    <mergeCell ref="AB34:AC34"/>
    <mergeCell ref="B35:D35"/>
    <mergeCell ref="AB35:AC35"/>
    <mergeCell ref="B30:D30"/>
    <mergeCell ref="AB30:AC30"/>
    <mergeCell ref="B31:D31"/>
    <mergeCell ref="AB31:AC31"/>
    <mergeCell ref="B32:D32"/>
    <mergeCell ref="AB32:AC32"/>
    <mergeCell ref="B27:D27"/>
    <mergeCell ref="AB27:AC27"/>
    <mergeCell ref="B28:D28"/>
    <mergeCell ref="AB28:AC28"/>
    <mergeCell ref="B29:D29"/>
    <mergeCell ref="AB29:AC29"/>
    <mergeCell ref="B24:D24"/>
    <mergeCell ref="AB24:AC24"/>
    <mergeCell ref="B25:D25"/>
    <mergeCell ref="AB25:AC25"/>
    <mergeCell ref="B26:D26"/>
    <mergeCell ref="AB26:AC26"/>
    <mergeCell ref="B21:D21"/>
    <mergeCell ref="AB21:AC21"/>
    <mergeCell ref="B22:D22"/>
    <mergeCell ref="AB22:AC22"/>
    <mergeCell ref="B23:D23"/>
    <mergeCell ref="AB23:AC23"/>
    <mergeCell ref="B18:D18"/>
    <mergeCell ref="AB18:AC18"/>
    <mergeCell ref="B19:D19"/>
    <mergeCell ref="AB19:AC19"/>
    <mergeCell ref="B20:D20"/>
    <mergeCell ref="AB20:AC20"/>
    <mergeCell ref="B15:D15"/>
    <mergeCell ref="AB15:AC15"/>
    <mergeCell ref="B16:D16"/>
    <mergeCell ref="AB16:AC16"/>
    <mergeCell ref="B17:D17"/>
    <mergeCell ref="AB17:AC17"/>
    <mergeCell ref="B12:D12"/>
    <mergeCell ref="AB12:AC12"/>
    <mergeCell ref="B13:D13"/>
    <mergeCell ref="AB13:AC13"/>
    <mergeCell ref="B14:D14"/>
    <mergeCell ref="AB14:AC14"/>
    <mergeCell ref="B9:D9"/>
    <mergeCell ref="AB9:AC9"/>
    <mergeCell ref="B10:D10"/>
    <mergeCell ref="AB10:AC10"/>
    <mergeCell ref="B11:D11"/>
    <mergeCell ref="AB11:AC11"/>
    <mergeCell ref="B7:D7"/>
    <mergeCell ref="AB7:AC7"/>
    <mergeCell ref="B8:D8"/>
    <mergeCell ref="AB8:AC8"/>
    <mergeCell ref="J5:J6"/>
    <mergeCell ref="K5:N5"/>
    <mergeCell ref="O5:O6"/>
    <mergeCell ref="Q5:Q6"/>
    <mergeCell ref="V5:V6"/>
    <mergeCell ref="R5:U5"/>
    <mergeCell ref="W5:W6"/>
    <mergeCell ref="X5:X6"/>
    <mergeCell ref="Y5:Y6"/>
    <mergeCell ref="Z5:Z6"/>
    <mergeCell ref="AA5:AA6"/>
    <mergeCell ref="AB5:AC6"/>
    <mergeCell ref="P5:P6"/>
    <mergeCell ref="Y1:AC3"/>
    <mergeCell ref="W1:X3"/>
    <mergeCell ref="A3:M3"/>
    <mergeCell ref="A5:A6"/>
    <mergeCell ref="B5:D6"/>
    <mergeCell ref="E5:E6"/>
    <mergeCell ref="F5:F6"/>
    <mergeCell ref="G5:G6"/>
    <mergeCell ref="H5:H6"/>
    <mergeCell ref="I5:I6"/>
  </mergeCells>
  <phoneticPr fontId="6"/>
  <conditionalFormatting sqref="B7:U37 AA7:AC37">
    <cfRule type="containsBlanks" dxfId="62" priority="4">
      <formula>LEN(TRIM(B7))=0</formula>
    </cfRule>
  </conditionalFormatting>
  <conditionalFormatting sqref="V7:V37 X7:Y37">
    <cfRule type="containsBlanks" dxfId="61" priority="3">
      <formula>LEN(TRIM(V7))=0</formula>
    </cfRule>
  </conditionalFormatting>
  <conditionalFormatting sqref="W7:W37">
    <cfRule type="containsBlanks" dxfId="60" priority="2">
      <formula>LEN(TRIM(W7))=0</formula>
    </cfRule>
  </conditionalFormatting>
  <conditionalFormatting sqref="Z7:Z37">
    <cfRule type="containsBlanks" dxfId="59" priority="1">
      <formula>LEN(TRIM(Z7))=0</formula>
    </cfRule>
  </conditionalFormatting>
  <dataValidations count="6">
    <dataValidation type="list" showErrorMessage="1" sqref="E7:E13 J7:J13">
      <formula1>"○,×"</formula1>
    </dataValidation>
    <dataValidation type="list" allowBlank="1" showInputMessage="1" showErrorMessage="1" sqref="WVA983037:WVA983056 WVA7:WVA41 WLE7:WLE41 WBI7:WBI41 VRM7:VRM41 VHQ7:VHQ41 UXU7:UXU41 UNY7:UNY41 UEC7:UEC41 TUG7:TUG41 TKK7:TKK41 TAO7:TAO41 SQS7:SQS41 SGW7:SGW41 RXA7:RXA41 RNE7:RNE41 RDI7:RDI41 QTM7:QTM41 QJQ7:QJQ41 PZU7:PZU41 PPY7:PPY41 PGC7:PGC41 OWG7:OWG41 OMK7:OMK41 OCO7:OCO41 NSS7:NSS41 NIW7:NIW41 MZA7:MZA41 MPE7:MPE41 MFI7:MFI41 LVM7:LVM41 LLQ7:LLQ41 LBU7:LBU41 KRY7:KRY41 KIC7:KIC41 JYG7:JYG41 JOK7:JOK41 JEO7:JEO41 IUS7:IUS41 IKW7:IKW41 IBA7:IBA41 HRE7:HRE41 HHI7:HHI41 GXM7:GXM41 GNQ7:GNQ41 GDU7:GDU41 FTY7:FTY41 FKC7:FKC41 FAG7:FAG41 EQK7:EQK41 EGO7:EGO41 DWS7:DWS41 DMW7:DMW41 DDA7:DDA41 CTE7:CTE41 CJI7:CJI41 BZM7:BZM41 BPQ7:BPQ41 BFU7:BFU41 AVY7:AVY41 AMC7:AMC41 ACG7:ACG41 SK7:SK41 IO7:IO41 WLE983037:WLE983056 WBI983037:WBI983056 VRM983037:VRM983056 VHQ983037:VHQ983056 UXU983037:UXU983056 UNY983037:UNY983056 UEC983037:UEC983056 TUG983037:TUG983056 TKK983037:TKK983056 TAO983037:TAO983056 SQS983037:SQS983056 SGW983037:SGW983056 RXA983037:RXA983056 RNE983037:RNE983056 RDI983037:RDI983056 QTM983037:QTM983056 QJQ983037:QJQ983056 PZU983037:PZU983056 PPY983037:PPY983056 PGC983037:PGC983056 OWG983037:OWG983056 OMK983037:OMK983056 OCO983037:OCO983056 NSS983037:NSS983056 NIW983037:NIW983056 MZA983037:MZA983056 MPE983037:MPE983056 MFI983037:MFI983056 LVM983037:LVM983056 LLQ983037:LLQ983056 LBU983037:LBU983056 KRY983037:KRY983056 KIC983037:KIC983056 JYG983037:JYG983056 JOK983037:JOK983056 JEO983037:JEO983056 IUS983037:IUS983056 IKW983037:IKW983056 IBA983037:IBA983056 HRE983037:HRE983056 HHI983037:HHI983056 GXM983037:GXM983056 GNQ983037:GNQ983056 GDU983037:GDU983056 FTY983037:FTY983056 FKC983037:FKC983056 FAG983037:FAG983056 EQK983037:EQK983056 EGO983037:EGO983056 DWS983037:DWS983056 DMW983037:DMW983056 DDA983037:DDA983056 CTE983037:CTE983056 CJI983037:CJI983056 BZM983037:BZM983056 BPQ983037:BPQ983056 BFU983037:BFU983056 AVY983037:AVY983056 AMC983037:AMC983056 ACG983037:ACG983056 SK983037:SK983056 IO983037:IO983056 WVA917501:WVA917520 WLE917501:WLE917520 WBI917501:WBI917520 VRM917501:VRM917520 VHQ917501:VHQ917520 UXU917501:UXU917520 UNY917501:UNY917520 UEC917501:UEC917520 TUG917501:TUG917520 TKK917501:TKK917520 TAO917501:TAO917520 SQS917501:SQS917520 SGW917501:SGW917520 RXA917501:RXA917520 RNE917501:RNE917520 RDI917501:RDI917520 QTM917501:QTM917520 QJQ917501:QJQ917520 PZU917501:PZU917520 PPY917501:PPY917520 PGC917501:PGC917520 OWG917501:OWG917520 OMK917501:OMK917520 OCO917501:OCO917520 NSS917501:NSS917520 NIW917501:NIW917520 MZA917501:MZA917520 MPE917501:MPE917520 MFI917501:MFI917520 LVM917501:LVM917520 LLQ917501:LLQ917520 LBU917501:LBU917520 KRY917501:KRY917520 KIC917501:KIC917520 JYG917501:JYG917520 JOK917501:JOK917520 JEO917501:JEO917520 IUS917501:IUS917520 IKW917501:IKW917520 IBA917501:IBA917520 HRE917501:HRE917520 HHI917501:HHI917520 GXM917501:GXM917520 GNQ917501:GNQ917520 GDU917501:GDU917520 FTY917501:FTY917520 FKC917501:FKC917520 FAG917501:FAG917520 EQK917501:EQK917520 EGO917501:EGO917520 DWS917501:DWS917520 DMW917501:DMW917520 DDA917501:DDA917520 CTE917501:CTE917520 CJI917501:CJI917520 BZM917501:BZM917520 BPQ917501:BPQ917520 BFU917501:BFU917520 AVY917501:AVY917520 AMC917501:AMC917520 ACG917501:ACG917520 SK917501:SK917520 IO917501:IO917520 WVA851965:WVA851984 WLE851965:WLE851984 WBI851965:WBI851984 VRM851965:VRM851984 VHQ851965:VHQ851984 UXU851965:UXU851984 UNY851965:UNY851984 UEC851965:UEC851984 TUG851965:TUG851984 TKK851965:TKK851984 TAO851965:TAO851984 SQS851965:SQS851984 SGW851965:SGW851984 RXA851965:RXA851984 RNE851965:RNE851984 RDI851965:RDI851984 QTM851965:QTM851984 QJQ851965:QJQ851984 PZU851965:PZU851984 PPY851965:PPY851984 PGC851965:PGC851984 OWG851965:OWG851984 OMK851965:OMK851984 OCO851965:OCO851984 NSS851965:NSS851984 NIW851965:NIW851984 MZA851965:MZA851984 MPE851965:MPE851984 MFI851965:MFI851984 LVM851965:LVM851984 LLQ851965:LLQ851984 LBU851965:LBU851984 KRY851965:KRY851984 KIC851965:KIC851984 JYG851965:JYG851984 JOK851965:JOK851984 JEO851965:JEO851984 IUS851965:IUS851984 IKW851965:IKW851984 IBA851965:IBA851984 HRE851965:HRE851984 HHI851965:HHI851984 GXM851965:GXM851984 GNQ851965:GNQ851984 GDU851965:GDU851984 FTY851965:FTY851984 FKC851965:FKC851984 FAG851965:FAG851984 EQK851965:EQK851984 EGO851965:EGO851984 DWS851965:DWS851984 DMW851965:DMW851984 DDA851965:DDA851984 CTE851965:CTE851984 CJI851965:CJI851984 BZM851965:BZM851984 BPQ851965:BPQ851984 BFU851965:BFU851984 AVY851965:AVY851984 AMC851965:AMC851984 ACG851965:ACG851984 SK851965:SK851984 IO851965:IO851984 WVA786429:WVA786448 WLE786429:WLE786448 WBI786429:WBI786448 VRM786429:VRM786448 VHQ786429:VHQ786448 UXU786429:UXU786448 UNY786429:UNY786448 UEC786429:UEC786448 TUG786429:TUG786448 TKK786429:TKK786448 TAO786429:TAO786448 SQS786429:SQS786448 SGW786429:SGW786448 RXA786429:RXA786448 RNE786429:RNE786448 RDI786429:RDI786448 QTM786429:QTM786448 QJQ786429:QJQ786448 PZU786429:PZU786448 PPY786429:PPY786448 PGC786429:PGC786448 OWG786429:OWG786448 OMK786429:OMK786448 OCO786429:OCO786448 NSS786429:NSS786448 NIW786429:NIW786448 MZA786429:MZA786448 MPE786429:MPE786448 MFI786429:MFI786448 LVM786429:LVM786448 LLQ786429:LLQ786448 LBU786429:LBU786448 KRY786429:KRY786448 KIC786429:KIC786448 JYG786429:JYG786448 JOK786429:JOK786448 JEO786429:JEO786448 IUS786429:IUS786448 IKW786429:IKW786448 IBA786429:IBA786448 HRE786429:HRE786448 HHI786429:HHI786448 GXM786429:GXM786448 GNQ786429:GNQ786448 GDU786429:GDU786448 FTY786429:FTY786448 FKC786429:FKC786448 FAG786429:FAG786448 EQK786429:EQK786448 EGO786429:EGO786448 DWS786429:DWS786448 DMW786429:DMW786448 DDA786429:DDA786448 CTE786429:CTE786448 CJI786429:CJI786448 BZM786429:BZM786448 BPQ786429:BPQ786448 BFU786429:BFU786448 AVY786429:AVY786448 AMC786429:AMC786448 ACG786429:ACG786448 SK786429:SK786448 IO786429:IO786448 WVA720893:WVA720912 WLE720893:WLE720912 WBI720893:WBI720912 VRM720893:VRM720912 VHQ720893:VHQ720912 UXU720893:UXU720912 UNY720893:UNY720912 UEC720893:UEC720912 TUG720893:TUG720912 TKK720893:TKK720912 TAO720893:TAO720912 SQS720893:SQS720912 SGW720893:SGW720912 RXA720893:RXA720912 RNE720893:RNE720912 RDI720893:RDI720912 QTM720893:QTM720912 QJQ720893:QJQ720912 PZU720893:PZU720912 PPY720893:PPY720912 PGC720893:PGC720912 OWG720893:OWG720912 OMK720893:OMK720912 OCO720893:OCO720912 NSS720893:NSS720912 NIW720893:NIW720912 MZA720893:MZA720912 MPE720893:MPE720912 MFI720893:MFI720912 LVM720893:LVM720912 LLQ720893:LLQ720912 LBU720893:LBU720912 KRY720893:KRY720912 KIC720893:KIC720912 JYG720893:JYG720912 JOK720893:JOK720912 JEO720893:JEO720912 IUS720893:IUS720912 IKW720893:IKW720912 IBA720893:IBA720912 HRE720893:HRE720912 HHI720893:HHI720912 GXM720893:GXM720912 GNQ720893:GNQ720912 GDU720893:GDU720912 FTY720893:FTY720912 FKC720893:FKC720912 FAG720893:FAG720912 EQK720893:EQK720912 EGO720893:EGO720912 DWS720893:DWS720912 DMW720893:DMW720912 DDA720893:DDA720912 CTE720893:CTE720912 CJI720893:CJI720912 BZM720893:BZM720912 BPQ720893:BPQ720912 BFU720893:BFU720912 AVY720893:AVY720912 AMC720893:AMC720912 ACG720893:ACG720912 SK720893:SK720912 IO720893:IO720912 WVA655357:WVA655376 WLE655357:WLE655376 WBI655357:WBI655376 VRM655357:VRM655376 VHQ655357:VHQ655376 UXU655357:UXU655376 UNY655357:UNY655376 UEC655357:UEC655376 TUG655357:TUG655376 TKK655357:TKK655376 TAO655357:TAO655376 SQS655357:SQS655376 SGW655357:SGW655376 RXA655357:RXA655376 RNE655357:RNE655376 RDI655357:RDI655376 QTM655357:QTM655376 QJQ655357:QJQ655376 PZU655357:PZU655376 PPY655357:PPY655376 PGC655357:PGC655376 OWG655357:OWG655376 OMK655357:OMK655376 OCO655357:OCO655376 NSS655357:NSS655376 NIW655357:NIW655376 MZA655357:MZA655376 MPE655357:MPE655376 MFI655357:MFI655376 LVM655357:LVM655376 LLQ655357:LLQ655376 LBU655357:LBU655376 KRY655357:KRY655376 KIC655357:KIC655376 JYG655357:JYG655376 JOK655357:JOK655376 JEO655357:JEO655376 IUS655357:IUS655376 IKW655357:IKW655376 IBA655357:IBA655376 HRE655357:HRE655376 HHI655357:HHI655376 GXM655357:GXM655376 GNQ655357:GNQ655376 GDU655357:GDU655376 FTY655357:FTY655376 FKC655357:FKC655376 FAG655357:FAG655376 EQK655357:EQK655376 EGO655357:EGO655376 DWS655357:DWS655376 DMW655357:DMW655376 DDA655357:DDA655376 CTE655357:CTE655376 CJI655357:CJI655376 BZM655357:BZM655376 BPQ655357:BPQ655376 BFU655357:BFU655376 AVY655357:AVY655376 AMC655357:AMC655376 ACG655357:ACG655376 SK655357:SK655376 IO655357:IO655376 WVA589821:WVA589840 WLE589821:WLE589840 WBI589821:WBI589840 VRM589821:VRM589840 VHQ589821:VHQ589840 UXU589821:UXU589840 UNY589821:UNY589840 UEC589821:UEC589840 TUG589821:TUG589840 TKK589821:TKK589840 TAO589821:TAO589840 SQS589821:SQS589840 SGW589821:SGW589840 RXA589821:RXA589840 RNE589821:RNE589840 RDI589821:RDI589840 QTM589821:QTM589840 QJQ589821:QJQ589840 PZU589821:PZU589840 PPY589821:PPY589840 PGC589821:PGC589840 OWG589821:OWG589840 OMK589821:OMK589840 OCO589821:OCO589840 NSS589821:NSS589840 NIW589821:NIW589840 MZA589821:MZA589840 MPE589821:MPE589840 MFI589821:MFI589840 LVM589821:LVM589840 LLQ589821:LLQ589840 LBU589821:LBU589840 KRY589821:KRY589840 KIC589821:KIC589840 JYG589821:JYG589840 JOK589821:JOK589840 JEO589821:JEO589840 IUS589821:IUS589840 IKW589821:IKW589840 IBA589821:IBA589840 HRE589821:HRE589840 HHI589821:HHI589840 GXM589821:GXM589840 GNQ589821:GNQ589840 GDU589821:GDU589840 FTY589821:FTY589840 FKC589821:FKC589840 FAG589821:FAG589840 EQK589821:EQK589840 EGO589821:EGO589840 DWS589821:DWS589840 DMW589821:DMW589840 DDA589821:DDA589840 CTE589821:CTE589840 CJI589821:CJI589840 BZM589821:BZM589840 BPQ589821:BPQ589840 BFU589821:BFU589840 AVY589821:AVY589840 AMC589821:AMC589840 ACG589821:ACG589840 SK589821:SK589840 IO589821:IO589840 WVA524285:WVA524304 WLE524285:WLE524304 WBI524285:WBI524304 VRM524285:VRM524304 VHQ524285:VHQ524304 UXU524285:UXU524304 UNY524285:UNY524304 UEC524285:UEC524304 TUG524285:TUG524304 TKK524285:TKK524304 TAO524285:TAO524304 SQS524285:SQS524304 SGW524285:SGW524304 RXA524285:RXA524304 RNE524285:RNE524304 RDI524285:RDI524304 QTM524285:QTM524304 QJQ524285:QJQ524304 PZU524285:PZU524304 PPY524285:PPY524304 PGC524285:PGC524304 OWG524285:OWG524304 OMK524285:OMK524304 OCO524285:OCO524304 NSS524285:NSS524304 NIW524285:NIW524304 MZA524285:MZA524304 MPE524285:MPE524304 MFI524285:MFI524304 LVM524285:LVM524304 LLQ524285:LLQ524304 LBU524285:LBU524304 KRY524285:KRY524304 KIC524285:KIC524304 JYG524285:JYG524304 JOK524285:JOK524304 JEO524285:JEO524304 IUS524285:IUS524304 IKW524285:IKW524304 IBA524285:IBA524304 HRE524285:HRE524304 HHI524285:HHI524304 GXM524285:GXM524304 GNQ524285:GNQ524304 GDU524285:GDU524304 FTY524285:FTY524304 FKC524285:FKC524304 FAG524285:FAG524304 EQK524285:EQK524304 EGO524285:EGO524304 DWS524285:DWS524304 DMW524285:DMW524304 DDA524285:DDA524304 CTE524285:CTE524304 CJI524285:CJI524304 BZM524285:BZM524304 BPQ524285:BPQ524304 BFU524285:BFU524304 AVY524285:AVY524304 AMC524285:AMC524304 ACG524285:ACG524304 SK524285:SK524304 IO524285:IO524304 WVA458749:WVA458768 WLE458749:WLE458768 WBI458749:WBI458768 VRM458749:VRM458768 VHQ458749:VHQ458768 UXU458749:UXU458768 UNY458749:UNY458768 UEC458749:UEC458768 TUG458749:TUG458768 TKK458749:TKK458768 TAO458749:TAO458768 SQS458749:SQS458768 SGW458749:SGW458768 RXA458749:RXA458768 RNE458749:RNE458768 RDI458749:RDI458768 QTM458749:QTM458768 QJQ458749:QJQ458768 PZU458749:PZU458768 PPY458749:PPY458768 PGC458749:PGC458768 OWG458749:OWG458768 OMK458749:OMK458768 OCO458749:OCO458768 NSS458749:NSS458768 NIW458749:NIW458768 MZA458749:MZA458768 MPE458749:MPE458768 MFI458749:MFI458768 LVM458749:LVM458768 LLQ458749:LLQ458768 LBU458749:LBU458768 KRY458749:KRY458768 KIC458749:KIC458768 JYG458749:JYG458768 JOK458749:JOK458768 JEO458749:JEO458768 IUS458749:IUS458768 IKW458749:IKW458768 IBA458749:IBA458768 HRE458749:HRE458768 HHI458749:HHI458768 GXM458749:GXM458768 GNQ458749:GNQ458768 GDU458749:GDU458768 FTY458749:FTY458768 FKC458749:FKC458768 FAG458749:FAG458768 EQK458749:EQK458768 EGO458749:EGO458768 DWS458749:DWS458768 DMW458749:DMW458768 DDA458749:DDA458768 CTE458749:CTE458768 CJI458749:CJI458768 BZM458749:BZM458768 BPQ458749:BPQ458768 BFU458749:BFU458768 AVY458749:AVY458768 AMC458749:AMC458768 ACG458749:ACG458768 SK458749:SK458768 IO458749:IO458768 WVA393213:WVA393232 WLE393213:WLE393232 WBI393213:WBI393232 VRM393213:VRM393232 VHQ393213:VHQ393232 UXU393213:UXU393232 UNY393213:UNY393232 UEC393213:UEC393232 TUG393213:TUG393232 TKK393213:TKK393232 TAO393213:TAO393232 SQS393213:SQS393232 SGW393213:SGW393232 RXA393213:RXA393232 RNE393213:RNE393232 RDI393213:RDI393232 QTM393213:QTM393232 QJQ393213:QJQ393232 PZU393213:PZU393232 PPY393213:PPY393232 PGC393213:PGC393232 OWG393213:OWG393232 OMK393213:OMK393232 OCO393213:OCO393232 NSS393213:NSS393232 NIW393213:NIW393232 MZA393213:MZA393232 MPE393213:MPE393232 MFI393213:MFI393232 LVM393213:LVM393232 LLQ393213:LLQ393232 LBU393213:LBU393232 KRY393213:KRY393232 KIC393213:KIC393232 JYG393213:JYG393232 JOK393213:JOK393232 JEO393213:JEO393232 IUS393213:IUS393232 IKW393213:IKW393232 IBA393213:IBA393232 HRE393213:HRE393232 HHI393213:HHI393232 GXM393213:GXM393232 GNQ393213:GNQ393232 GDU393213:GDU393232 FTY393213:FTY393232 FKC393213:FKC393232 FAG393213:FAG393232 EQK393213:EQK393232 EGO393213:EGO393232 DWS393213:DWS393232 DMW393213:DMW393232 DDA393213:DDA393232 CTE393213:CTE393232 CJI393213:CJI393232 BZM393213:BZM393232 BPQ393213:BPQ393232 BFU393213:BFU393232 AVY393213:AVY393232 AMC393213:AMC393232 ACG393213:ACG393232 SK393213:SK393232 IO393213:IO393232 WVA327677:WVA327696 WLE327677:WLE327696 WBI327677:WBI327696 VRM327677:VRM327696 VHQ327677:VHQ327696 UXU327677:UXU327696 UNY327677:UNY327696 UEC327677:UEC327696 TUG327677:TUG327696 TKK327677:TKK327696 TAO327677:TAO327696 SQS327677:SQS327696 SGW327677:SGW327696 RXA327677:RXA327696 RNE327677:RNE327696 RDI327677:RDI327696 QTM327677:QTM327696 QJQ327677:QJQ327696 PZU327677:PZU327696 PPY327677:PPY327696 PGC327677:PGC327696 OWG327677:OWG327696 OMK327677:OMK327696 OCO327677:OCO327696 NSS327677:NSS327696 NIW327677:NIW327696 MZA327677:MZA327696 MPE327677:MPE327696 MFI327677:MFI327696 LVM327677:LVM327696 LLQ327677:LLQ327696 LBU327677:LBU327696 KRY327677:KRY327696 KIC327677:KIC327696 JYG327677:JYG327696 JOK327677:JOK327696 JEO327677:JEO327696 IUS327677:IUS327696 IKW327677:IKW327696 IBA327677:IBA327696 HRE327677:HRE327696 HHI327677:HHI327696 GXM327677:GXM327696 GNQ327677:GNQ327696 GDU327677:GDU327696 FTY327677:FTY327696 FKC327677:FKC327696 FAG327677:FAG327696 EQK327677:EQK327696 EGO327677:EGO327696 DWS327677:DWS327696 DMW327677:DMW327696 DDA327677:DDA327696 CTE327677:CTE327696 CJI327677:CJI327696 BZM327677:BZM327696 BPQ327677:BPQ327696 BFU327677:BFU327696 AVY327677:AVY327696 AMC327677:AMC327696 ACG327677:ACG327696 SK327677:SK327696 IO327677:IO327696 WVA262141:WVA262160 WLE262141:WLE262160 WBI262141:WBI262160 VRM262141:VRM262160 VHQ262141:VHQ262160 UXU262141:UXU262160 UNY262141:UNY262160 UEC262141:UEC262160 TUG262141:TUG262160 TKK262141:TKK262160 TAO262141:TAO262160 SQS262141:SQS262160 SGW262141:SGW262160 RXA262141:RXA262160 RNE262141:RNE262160 RDI262141:RDI262160 QTM262141:QTM262160 QJQ262141:QJQ262160 PZU262141:PZU262160 PPY262141:PPY262160 PGC262141:PGC262160 OWG262141:OWG262160 OMK262141:OMK262160 OCO262141:OCO262160 NSS262141:NSS262160 NIW262141:NIW262160 MZA262141:MZA262160 MPE262141:MPE262160 MFI262141:MFI262160 LVM262141:LVM262160 LLQ262141:LLQ262160 LBU262141:LBU262160 KRY262141:KRY262160 KIC262141:KIC262160 JYG262141:JYG262160 JOK262141:JOK262160 JEO262141:JEO262160 IUS262141:IUS262160 IKW262141:IKW262160 IBA262141:IBA262160 HRE262141:HRE262160 HHI262141:HHI262160 GXM262141:GXM262160 GNQ262141:GNQ262160 GDU262141:GDU262160 FTY262141:FTY262160 FKC262141:FKC262160 FAG262141:FAG262160 EQK262141:EQK262160 EGO262141:EGO262160 DWS262141:DWS262160 DMW262141:DMW262160 DDA262141:DDA262160 CTE262141:CTE262160 CJI262141:CJI262160 BZM262141:BZM262160 BPQ262141:BPQ262160 BFU262141:BFU262160 AVY262141:AVY262160 AMC262141:AMC262160 ACG262141:ACG262160 SK262141:SK262160 IO262141:IO262160 WVA196605:WVA196624 WLE196605:WLE196624 WBI196605:WBI196624 VRM196605:VRM196624 VHQ196605:VHQ196624 UXU196605:UXU196624 UNY196605:UNY196624 UEC196605:UEC196624 TUG196605:TUG196624 TKK196605:TKK196624 TAO196605:TAO196624 SQS196605:SQS196624 SGW196605:SGW196624 RXA196605:RXA196624 RNE196605:RNE196624 RDI196605:RDI196624 QTM196605:QTM196624 QJQ196605:QJQ196624 PZU196605:PZU196624 PPY196605:PPY196624 PGC196605:PGC196624 OWG196605:OWG196624 OMK196605:OMK196624 OCO196605:OCO196624 NSS196605:NSS196624 NIW196605:NIW196624 MZA196605:MZA196624 MPE196605:MPE196624 MFI196605:MFI196624 LVM196605:LVM196624 LLQ196605:LLQ196624 LBU196605:LBU196624 KRY196605:KRY196624 KIC196605:KIC196624 JYG196605:JYG196624 JOK196605:JOK196624 JEO196605:JEO196624 IUS196605:IUS196624 IKW196605:IKW196624 IBA196605:IBA196624 HRE196605:HRE196624 HHI196605:HHI196624 GXM196605:GXM196624 GNQ196605:GNQ196624 GDU196605:GDU196624 FTY196605:FTY196624 FKC196605:FKC196624 FAG196605:FAG196624 EQK196605:EQK196624 EGO196605:EGO196624 DWS196605:DWS196624 DMW196605:DMW196624 DDA196605:DDA196624 CTE196605:CTE196624 CJI196605:CJI196624 BZM196605:BZM196624 BPQ196605:BPQ196624 BFU196605:BFU196624 AVY196605:AVY196624 AMC196605:AMC196624 ACG196605:ACG196624 SK196605:SK196624 IO196605:IO196624 WVA131069:WVA131088 WLE131069:WLE131088 WBI131069:WBI131088 VRM131069:VRM131088 VHQ131069:VHQ131088 UXU131069:UXU131088 UNY131069:UNY131088 UEC131069:UEC131088 TUG131069:TUG131088 TKK131069:TKK131088 TAO131069:TAO131088 SQS131069:SQS131088 SGW131069:SGW131088 RXA131069:RXA131088 RNE131069:RNE131088 RDI131069:RDI131088 QTM131069:QTM131088 QJQ131069:QJQ131088 PZU131069:PZU131088 PPY131069:PPY131088 PGC131069:PGC131088 OWG131069:OWG131088 OMK131069:OMK131088 OCO131069:OCO131088 NSS131069:NSS131088 NIW131069:NIW131088 MZA131069:MZA131088 MPE131069:MPE131088 MFI131069:MFI131088 LVM131069:LVM131088 LLQ131069:LLQ131088 LBU131069:LBU131088 KRY131069:KRY131088 KIC131069:KIC131088 JYG131069:JYG131088 JOK131069:JOK131088 JEO131069:JEO131088 IUS131069:IUS131088 IKW131069:IKW131088 IBA131069:IBA131088 HRE131069:HRE131088 HHI131069:HHI131088 GXM131069:GXM131088 GNQ131069:GNQ131088 GDU131069:GDU131088 FTY131069:FTY131088 FKC131069:FKC131088 FAG131069:FAG131088 EQK131069:EQK131088 EGO131069:EGO131088 DWS131069:DWS131088 DMW131069:DMW131088 DDA131069:DDA131088 CTE131069:CTE131088 CJI131069:CJI131088 BZM131069:BZM131088 BPQ131069:BPQ131088 BFU131069:BFU131088 AVY131069:AVY131088 AMC131069:AMC131088 ACG131069:ACG131088 SK131069:SK131088 IO131069:IO131088 WVA65533:WVA65552 WLE65533:WLE65552 WBI65533:WBI65552 VRM65533:VRM65552 VHQ65533:VHQ65552 UXU65533:UXU65552 UNY65533:UNY65552 UEC65533:UEC65552 TUG65533:TUG65552 TKK65533:TKK65552 TAO65533:TAO65552 SQS65533:SQS65552 SGW65533:SGW65552 RXA65533:RXA65552 RNE65533:RNE65552 RDI65533:RDI65552 QTM65533:QTM65552 QJQ65533:QJQ65552 PZU65533:PZU65552 PPY65533:PPY65552 PGC65533:PGC65552 OWG65533:OWG65552 OMK65533:OMK65552 OCO65533:OCO65552 NSS65533:NSS65552 NIW65533:NIW65552 MZA65533:MZA65552 MPE65533:MPE65552 MFI65533:MFI65552 LVM65533:LVM65552 LLQ65533:LLQ65552 LBU65533:LBU65552 KRY65533:KRY65552 KIC65533:KIC65552 JYG65533:JYG65552 JOK65533:JOK65552 JEO65533:JEO65552 IUS65533:IUS65552 IKW65533:IKW65552 IBA65533:IBA65552 HRE65533:HRE65552 HHI65533:HHI65552 GXM65533:GXM65552 GNQ65533:GNQ65552 GDU65533:GDU65552 FTY65533:FTY65552 FKC65533:FKC65552 FAG65533:FAG65552 EQK65533:EQK65552 EGO65533:EGO65552 DWS65533:DWS65552 DMW65533:DMW65552 DDA65533:DDA65552 CTE65533:CTE65552 CJI65533:CJI65552 BZM65533:BZM65552 BPQ65533:BPQ65552 BFU65533:BFU65552 AVY65533:AVY65552 AMC65533:AMC65552 ACG65533:ACG65552 SK65533:SK65552 IO65533:IO65552">
      <formula1>$B$50:$B$51</formula1>
    </dataValidation>
    <dataValidation type="list" showInputMessage="1" showErrorMessage="1" prompt="空白にする時は、「Delete」キーを押してください。" sqref="WUY983037:WUY983056 IM65533:IM65552 SI65533:SI65552 ACE65533:ACE65552 AMA65533:AMA65552 AVW65533:AVW65552 BFS65533:BFS65552 BPO65533:BPO65552 BZK65533:BZK65552 CJG65533:CJG65552 CTC65533:CTC65552 DCY65533:DCY65552 DMU65533:DMU65552 DWQ65533:DWQ65552 EGM65533:EGM65552 EQI65533:EQI65552 FAE65533:FAE65552 FKA65533:FKA65552 FTW65533:FTW65552 GDS65533:GDS65552 GNO65533:GNO65552 GXK65533:GXK65552 HHG65533:HHG65552 HRC65533:HRC65552 IAY65533:IAY65552 IKU65533:IKU65552 IUQ65533:IUQ65552 JEM65533:JEM65552 JOI65533:JOI65552 JYE65533:JYE65552 KIA65533:KIA65552 KRW65533:KRW65552 LBS65533:LBS65552 LLO65533:LLO65552 LVK65533:LVK65552 MFG65533:MFG65552 MPC65533:MPC65552 MYY65533:MYY65552 NIU65533:NIU65552 NSQ65533:NSQ65552 OCM65533:OCM65552 OMI65533:OMI65552 OWE65533:OWE65552 PGA65533:PGA65552 PPW65533:PPW65552 PZS65533:PZS65552 QJO65533:QJO65552 QTK65533:QTK65552 RDG65533:RDG65552 RNC65533:RNC65552 RWY65533:RWY65552 SGU65533:SGU65552 SQQ65533:SQQ65552 TAM65533:TAM65552 TKI65533:TKI65552 TUE65533:TUE65552 UEA65533:UEA65552 UNW65533:UNW65552 UXS65533:UXS65552 VHO65533:VHO65552 VRK65533:VRK65552 WBG65533:WBG65552 WLC65533:WLC65552 WUY65533:WUY65552 IM131069:IM131088 SI131069:SI131088 ACE131069:ACE131088 AMA131069:AMA131088 AVW131069:AVW131088 BFS131069:BFS131088 BPO131069:BPO131088 BZK131069:BZK131088 CJG131069:CJG131088 CTC131069:CTC131088 DCY131069:DCY131088 DMU131069:DMU131088 DWQ131069:DWQ131088 EGM131069:EGM131088 EQI131069:EQI131088 FAE131069:FAE131088 FKA131069:FKA131088 FTW131069:FTW131088 GDS131069:GDS131088 GNO131069:GNO131088 GXK131069:GXK131088 HHG131069:HHG131088 HRC131069:HRC131088 IAY131069:IAY131088 IKU131069:IKU131088 IUQ131069:IUQ131088 JEM131069:JEM131088 JOI131069:JOI131088 JYE131069:JYE131088 KIA131069:KIA131088 KRW131069:KRW131088 LBS131069:LBS131088 LLO131069:LLO131088 LVK131069:LVK131088 MFG131069:MFG131088 MPC131069:MPC131088 MYY131069:MYY131088 NIU131069:NIU131088 NSQ131069:NSQ131088 OCM131069:OCM131088 OMI131069:OMI131088 OWE131069:OWE131088 PGA131069:PGA131088 PPW131069:PPW131088 PZS131069:PZS131088 QJO131069:QJO131088 QTK131069:QTK131088 RDG131069:RDG131088 RNC131069:RNC131088 RWY131069:RWY131088 SGU131069:SGU131088 SQQ131069:SQQ131088 TAM131069:TAM131088 TKI131069:TKI131088 TUE131069:TUE131088 UEA131069:UEA131088 UNW131069:UNW131088 UXS131069:UXS131088 VHO131069:VHO131088 VRK131069:VRK131088 WBG131069:WBG131088 WLC131069:WLC131088 WUY131069:WUY131088 IM196605:IM196624 SI196605:SI196624 ACE196605:ACE196624 AMA196605:AMA196624 AVW196605:AVW196624 BFS196605:BFS196624 BPO196605:BPO196624 BZK196605:BZK196624 CJG196605:CJG196624 CTC196605:CTC196624 DCY196605:DCY196624 DMU196605:DMU196624 DWQ196605:DWQ196624 EGM196605:EGM196624 EQI196605:EQI196624 FAE196605:FAE196624 FKA196605:FKA196624 FTW196605:FTW196624 GDS196605:GDS196624 GNO196605:GNO196624 GXK196605:GXK196624 HHG196605:HHG196624 HRC196605:HRC196624 IAY196605:IAY196624 IKU196605:IKU196624 IUQ196605:IUQ196624 JEM196605:JEM196624 JOI196605:JOI196624 JYE196605:JYE196624 KIA196605:KIA196624 KRW196605:KRW196624 LBS196605:LBS196624 LLO196605:LLO196624 LVK196605:LVK196624 MFG196605:MFG196624 MPC196605:MPC196624 MYY196605:MYY196624 NIU196605:NIU196624 NSQ196605:NSQ196624 OCM196605:OCM196624 OMI196605:OMI196624 OWE196605:OWE196624 PGA196605:PGA196624 PPW196605:PPW196624 PZS196605:PZS196624 QJO196605:QJO196624 QTK196605:QTK196624 RDG196605:RDG196624 RNC196605:RNC196624 RWY196605:RWY196624 SGU196605:SGU196624 SQQ196605:SQQ196624 TAM196605:TAM196624 TKI196605:TKI196624 TUE196605:TUE196624 UEA196605:UEA196624 UNW196605:UNW196624 UXS196605:UXS196624 VHO196605:VHO196624 VRK196605:VRK196624 WBG196605:WBG196624 WLC196605:WLC196624 WUY196605:WUY196624 IM262141:IM262160 SI262141:SI262160 ACE262141:ACE262160 AMA262141:AMA262160 AVW262141:AVW262160 BFS262141:BFS262160 BPO262141:BPO262160 BZK262141:BZK262160 CJG262141:CJG262160 CTC262141:CTC262160 DCY262141:DCY262160 DMU262141:DMU262160 DWQ262141:DWQ262160 EGM262141:EGM262160 EQI262141:EQI262160 FAE262141:FAE262160 FKA262141:FKA262160 FTW262141:FTW262160 GDS262141:GDS262160 GNO262141:GNO262160 GXK262141:GXK262160 HHG262141:HHG262160 HRC262141:HRC262160 IAY262141:IAY262160 IKU262141:IKU262160 IUQ262141:IUQ262160 JEM262141:JEM262160 JOI262141:JOI262160 JYE262141:JYE262160 KIA262141:KIA262160 KRW262141:KRW262160 LBS262141:LBS262160 LLO262141:LLO262160 LVK262141:LVK262160 MFG262141:MFG262160 MPC262141:MPC262160 MYY262141:MYY262160 NIU262141:NIU262160 NSQ262141:NSQ262160 OCM262141:OCM262160 OMI262141:OMI262160 OWE262141:OWE262160 PGA262141:PGA262160 PPW262141:PPW262160 PZS262141:PZS262160 QJO262141:QJO262160 QTK262141:QTK262160 RDG262141:RDG262160 RNC262141:RNC262160 RWY262141:RWY262160 SGU262141:SGU262160 SQQ262141:SQQ262160 TAM262141:TAM262160 TKI262141:TKI262160 TUE262141:TUE262160 UEA262141:UEA262160 UNW262141:UNW262160 UXS262141:UXS262160 VHO262141:VHO262160 VRK262141:VRK262160 WBG262141:WBG262160 WLC262141:WLC262160 WUY262141:WUY262160 IM327677:IM327696 SI327677:SI327696 ACE327677:ACE327696 AMA327677:AMA327696 AVW327677:AVW327696 BFS327677:BFS327696 BPO327677:BPO327696 BZK327677:BZK327696 CJG327677:CJG327696 CTC327677:CTC327696 DCY327677:DCY327696 DMU327677:DMU327696 DWQ327677:DWQ327696 EGM327677:EGM327696 EQI327677:EQI327696 FAE327677:FAE327696 FKA327677:FKA327696 FTW327677:FTW327696 GDS327677:GDS327696 GNO327677:GNO327696 GXK327677:GXK327696 HHG327677:HHG327696 HRC327677:HRC327696 IAY327677:IAY327696 IKU327677:IKU327696 IUQ327677:IUQ327696 JEM327677:JEM327696 JOI327677:JOI327696 JYE327677:JYE327696 KIA327677:KIA327696 KRW327677:KRW327696 LBS327677:LBS327696 LLO327677:LLO327696 LVK327677:LVK327696 MFG327677:MFG327696 MPC327677:MPC327696 MYY327677:MYY327696 NIU327677:NIU327696 NSQ327677:NSQ327696 OCM327677:OCM327696 OMI327677:OMI327696 OWE327677:OWE327696 PGA327677:PGA327696 PPW327677:PPW327696 PZS327677:PZS327696 QJO327677:QJO327696 QTK327677:QTK327696 RDG327677:RDG327696 RNC327677:RNC327696 RWY327677:RWY327696 SGU327677:SGU327696 SQQ327677:SQQ327696 TAM327677:TAM327696 TKI327677:TKI327696 TUE327677:TUE327696 UEA327677:UEA327696 UNW327677:UNW327696 UXS327677:UXS327696 VHO327677:VHO327696 VRK327677:VRK327696 WBG327677:WBG327696 WLC327677:WLC327696 WUY327677:WUY327696 IM393213:IM393232 SI393213:SI393232 ACE393213:ACE393232 AMA393213:AMA393232 AVW393213:AVW393232 BFS393213:BFS393232 BPO393213:BPO393232 BZK393213:BZK393232 CJG393213:CJG393232 CTC393213:CTC393232 DCY393213:DCY393232 DMU393213:DMU393232 DWQ393213:DWQ393232 EGM393213:EGM393232 EQI393213:EQI393232 FAE393213:FAE393232 FKA393213:FKA393232 FTW393213:FTW393232 GDS393213:GDS393232 GNO393213:GNO393232 GXK393213:GXK393232 HHG393213:HHG393232 HRC393213:HRC393232 IAY393213:IAY393232 IKU393213:IKU393232 IUQ393213:IUQ393232 JEM393213:JEM393232 JOI393213:JOI393232 JYE393213:JYE393232 KIA393213:KIA393232 KRW393213:KRW393232 LBS393213:LBS393232 LLO393213:LLO393232 LVK393213:LVK393232 MFG393213:MFG393232 MPC393213:MPC393232 MYY393213:MYY393232 NIU393213:NIU393232 NSQ393213:NSQ393232 OCM393213:OCM393232 OMI393213:OMI393232 OWE393213:OWE393232 PGA393213:PGA393232 PPW393213:PPW393232 PZS393213:PZS393232 QJO393213:QJO393232 QTK393213:QTK393232 RDG393213:RDG393232 RNC393213:RNC393232 RWY393213:RWY393232 SGU393213:SGU393232 SQQ393213:SQQ393232 TAM393213:TAM393232 TKI393213:TKI393232 TUE393213:TUE393232 UEA393213:UEA393232 UNW393213:UNW393232 UXS393213:UXS393232 VHO393213:VHO393232 VRK393213:VRK393232 WBG393213:WBG393232 WLC393213:WLC393232 WUY393213:WUY393232 IM458749:IM458768 SI458749:SI458768 ACE458749:ACE458768 AMA458749:AMA458768 AVW458749:AVW458768 BFS458749:BFS458768 BPO458749:BPO458768 BZK458749:BZK458768 CJG458749:CJG458768 CTC458749:CTC458768 DCY458749:DCY458768 DMU458749:DMU458768 DWQ458749:DWQ458768 EGM458749:EGM458768 EQI458749:EQI458768 FAE458749:FAE458768 FKA458749:FKA458768 FTW458749:FTW458768 GDS458749:GDS458768 GNO458749:GNO458768 GXK458749:GXK458768 HHG458749:HHG458768 HRC458749:HRC458768 IAY458749:IAY458768 IKU458749:IKU458768 IUQ458749:IUQ458768 JEM458749:JEM458768 JOI458749:JOI458768 JYE458749:JYE458768 KIA458749:KIA458768 KRW458749:KRW458768 LBS458749:LBS458768 LLO458749:LLO458768 LVK458749:LVK458768 MFG458749:MFG458768 MPC458749:MPC458768 MYY458749:MYY458768 NIU458749:NIU458768 NSQ458749:NSQ458768 OCM458749:OCM458768 OMI458749:OMI458768 OWE458749:OWE458768 PGA458749:PGA458768 PPW458749:PPW458768 PZS458749:PZS458768 QJO458749:QJO458768 QTK458749:QTK458768 RDG458749:RDG458768 RNC458749:RNC458768 RWY458749:RWY458768 SGU458749:SGU458768 SQQ458749:SQQ458768 TAM458749:TAM458768 TKI458749:TKI458768 TUE458749:TUE458768 UEA458749:UEA458768 UNW458749:UNW458768 UXS458749:UXS458768 VHO458749:VHO458768 VRK458749:VRK458768 WBG458749:WBG458768 WLC458749:WLC458768 WUY458749:WUY458768 IM524285:IM524304 SI524285:SI524304 ACE524285:ACE524304 AMA524285:AMA524304 AVW524285:AVW524304 BFS524285:BFS524304 BPO524285:BPO524304 BZK524285:BZK524304 CJG524285:CJG524304 CTC524285:CTC524304 DCY524285:DCY524304 DMU524285:DMU524304 DWQ524285:DWQ524304 EGM524285:EGM524304 EQI524285:EQI524304 FAE524285:FAE524304 FKA524285:FKA524304 FTW524285:FTW524304 GDS524285:GDS524304 GNO524285:GNO524304 GXK524285:GXK524304 HHG524285:HHG524304 HRC524285:HRC524304 IAY524285:IAY524304 IKU524285:IKU524304 IUQ524285:IUQ524304 JEM524285:JEM524304 JOI524285:JOI524304 JYE524285:JYE524304 KIA524285:KIA524304 KRW524285:KRW524304 LBS524285:LBS524304 LLO524285:LLO524304 LVK524285:LVK524304 MFG524285:MFG524304 MPC524285:MPC524304 MYY524285:MYY524304 NIU524285:NIU524304 NSQ524285:NSQ524304 OCM524285:OCM524304 OMI524285:OMI524304 OWE524285:OWE524304 PGA524285:PGA524304 PPW524285:PPW524304 PZS524285:PZS524304 QJO524285:QJO524304 QTK524285:QTK524304 RDG524285:RDG524304 RNC524285:RNC524304 RWY524285:RWY524304 SGU524285:SGU524304 SQQ524285:SQQ524304 TAM524285:TAM524304 TKI524285:TKI524304 TUE524285:TUE524304 UEA524285:UEA524304 UNW524285:UNW524304 UXS524285:UXS524304 VHO524285:VHO524304 VRK524285:VRK524304 WBG524285:WBG524304 WLC524285:WLC524304 WUY524285:WUY524304 IM589821:IM589840 SI589821:SI589840 ACE589821:ACE589840 AMA589821:AMA589840 AVW589821:AVW589840 BFS589821:BFS589840 BPO589821:BPO589840 BZK589821:BZK589840 CJG589821:CJG589840 CTC589821:CTC589840 DCY589821:DCY589840 DMU589821:DMU589840 DWQ589821:DWQ589840 EGM589821:EGM589840 EQI589821:EQI589840 FAE589821:FAE589840 FKA589821:FKA589840 FTW589821:FTW589840 GDS589821:GDS589840 GNO589821:GNO589840 GXK589821:GXK589840 HHG589821:HHG589840 HRC589821:HRC589840 IAY589821:IAY589840 IKU589821:IKU589840 IUQ589821:IUQ589840 JEM589821:JEM589840 JOI589821:JOI589840 JYE589821:JYE589840 KIA589821:KIA589840 KRW589821:KRW589840 LBS589821:LBS589840 LLO589821:LLO589840 LVK589821:LVK589840 MFG589821:MFG589840 MPC589821:MPC589840 MYY589821:MYY589840 NIU589821:NIU589840 NSQ589821:NSQ589840 OCM589821:OCM589840 OMI589821:OMI589840 OWE589821:OWE589840 PGA589821:PGA589840 PPW589821:PPW589840 PZS589821:PZS589840 QJO589821:QJO589840 QTK589821:QTK589840 RDG589821:RDG589840 RNC589821:RNC589840 RWY589821:RWY589840 SGU589821:SGU589840 SQQ589821:SQQ589840 TAM589821:TAM589840 TKI589821:TKI589840 TUE589821:TUE589840 UEA589821:UEA589840 UNW589821:UNW589840 UXS589821:UXS589840 VHO589821:VHO589840 VRK589821:VRK589840 WBG589821:WBG589840 WLC589821:WLC589840 WUY589821:WUY589840 IM655357:IM655376 SI655357:SI655376 ACE655357:ACE655376 AMA655357:AMA655376 AVW655357:AVW655376 BFS655357:BFS655376 BPO655357:BPO655376 BZK655357:BZK655376 CJG655357:CJG655376 CTC655357:CTC655376 DCY655357:DCY655376 DMU655357:DMU655376 DWQ655357:DWQ655376 EGM655357:EGM655376 EQI655357:EQI655376 FAE655357:FAE655376 FKA655357:FKA655376 FTW655357:FTW655376 GDS655357:GDS655376 GNO655357:GNO655376 GXK655357:GXK655376 HHG655357:HHG655376 HRC655357:HRC655376 IAY655357:IAY655376 IKU655357:IKU655376 IUQ655357:IUQ655376 JEM655357:JEM655376 JOI655357:JOI655376 JYE655357:JYE655376 KIA655357:KIA655376 KRW655357:KRW655376 LBS655357:LBS655376 LLO655357:LLO655376 LVK655357:LVK655376 MFG655357:MFG655376 MPC655357:MPC655376 MYY655357:MYY655376 NIU655357:NIU655376 NSQ655357:NSQ655376 OCM655357:OCM655376 OMI655357:OMI655376 OWE655357:OWE655376 PGA655357:PGA655376 PPW655357:PPW655376 PZS655357:PZS655376 QJO655357:QJO655376 QTK655357:QTK655376 RDG655357:RDG655376 RNC655357:RNC655376 RWY655357:RWY655376 SGU655357:SGU655376 SQQ655357:SQQ655376 TAM655357:TAM655376 TKI655357:TKI655376 TUE655357:TUE655376 UEA655357:UEA655376 UNW655357:UNW655376 UXS655357:UXS655376 VHO655357:VHO655376 VRK655357:VRK655376 WBG655357:WBG655376 WLC655357:WLC655376 WUY655357:WUY655376 IM720893:IM720912 SI720893:SI720912 ACE720893:ACE720912 AMA720893:AMA720912 AVW720893:AVW720912 BFS720893:BFS720912 BPO720893:BPO720912 BZK720893:BZK720912 CJG720893:CJG720912 CTC720893:CTC720912 DCY720893:DCY720912 DMU720893:DMU720912 DWQ720893:DWQ720912 EGM720893:EGM720912 EQI720893:EQI720912 FAE720893:FAE720912 FKA720893:FKA720912 FTW720893:FTW720912 GDS720893:GDS720912 GNO720893:GNO720912 GXK720893:GXK720912 HHG720893:HHG720912 HRC720893:HRC720912 IAY720893:IAY720912 IKU720893:IKU720912 IUQ720893:IUQ720912 JEM720893:JEM720912 JOI720893:JOI720912 JYE720893:JYE720912 KIA720893:KIA720912 KRW720893:KRW720912 LBS720893:LBS720912 LLO720893:LLO720912 LVK720893:LVK720912 MFG720893:MFG720912 MPC720893:MPC720912 MYY720893:MYY720912 NIU720893:NIU720912 NSQ720893:NSQ720912 OCM720893:OCM720912 OMI720893:OMI720912 OWE720893:OWE720912 PGA720893:PGA720912 PPW720893:PPW720912 PZS720893:PZS720912 QJO720893:QJO720912 QTK720893:QTK720912 RDG720893:RDG720912 RNC720893:RNC720912 RWY720893:RWY720912 SGU720893:SGU720912 SQQ720893:SQQ720912 TAM720893:TAM720912 TKI720893:TKI720912 TUE720893:TUE720912 UEA720893:UEA720912 UNW720893:UNW720912 UXS720893:UXS720912 VHO720893:VHO720912 VRK720893:VRK720912 WBG720893:WBG720912 WLC720893:WLC720912 WUY720893:WUY720912 IM786429:IM786448 SI786429:SI786448 ACE786429:ACE786448 AMA786429:AMA786448 AVW786429:AVW786448 BFS786429:BFS786448 BPO786429:BPO786448 BZK786429:BZK786448 CJG786429:CJG786448 CTC786429:CTC786448 DCY786429:DCY786448 DMU786429:DMU786448 DWQ786429:DWQ786448 EGM786429:EGM786448 EQI786429:EQI786448 FAE786429:FAE786448 FKA786429:FKA786448 FTW786429:FTW786448 GDS786429:GDS786448 GNO786429:GNO786448 GXK786429:GXK786448 HHG786429:HHG786448 HRC786429:HRC786448 IAY786429:IAY786448 IKU786429:IKU786448 IUQ786429:IUQ786448 JEM786429:JEM786448 JOI786429:JOI786448 JYE786429:JYE786448 KIA786429:KIA786448 KRW786429:KRW786448 LBS786429:LBS786448 LLO786429:LLO786448 LVK786429:LVK786448 MFG786429:MFG786448 MPC786429:MPC786448 MYY786429:MYY786448 NIU786429:NIU786448 NSQ786429:NSQ786448 OCM786429:OCM786448 OMI786429:OMI786448 OWE786429:OWE786448 PGA786429:PGA786448 PPW786429:PPW786448 PZS786429:PZS786448 QJO786429:QJO786448 QTK786429:QTK786448 RDG786429:RDG786448 RNC786429:RNC786448 RWY786429:RWY786448 SGU786429:SGU786448 SQQ786429:SQQ786448 TAM786429:TAM786448 TKI786429:TKI786448 TUE786429:TUE786448 UEA786429:UEA786448 UNW786429:UNW786448 UXS786429:UXS786448 VHO786429:VHO786448 VRK786429:VRK786448 WBG786429:WBG786448 WLC786429:WLC786448 WUY786429:WUY786448 IM851965:IM851984 SI851965:SI851984 ACE851965:ACE851984 AMA851965:AMA851984 AVW851965:AVW851984 BFS851965:BFS851984 BPO851965:BPO851984 BZK851965:BZK851984 CJG851965:CJG851984 CTC851965:CTC851984 DCY851965:DCY851984 DMU851965:DMU851984 DWQ851965:DWQ851984 EGM851965:EGM851984 EQI851965:EQI851984 FAE851965:FAE851984 FKA851965:FKA851984 FTW851965:FTW851984 GDS851965:GDS851984 GNO851965:GNO851984 GXK851965:GXK851984 HHG851965:HHG851984 HRC851965:HRC851984 IAY851965:IAY851984 IKU851965:IKU851984 IUQ851965:IUQ851984 JEM851965:JEM851984 JOI851965:JOI851984 JYE851965:JYE851984 KIA851965:KIA851984 KRW851965:KRW851984 LBS851965:LBS851984 LLO851965:LLO851984 LVK851965:LVK851984 MFG851965:MFG851984 MPC851965:MPC851984 MYY851965:MYY851984 NIU851965:NIU851984 NSQ851965:NSQ851984 OCM851965:OCM851984 OMI851965:OMI851984 OWE851965:OWE851984 PGA851965:PGA851984 PPW851965:PPW851984 PZS851965:PZS851984 QJO851965:QJO851984 QTK851965:QTK851984 RDG851965:RDG851984 RNC851965:RNC851984 RWY851965:RWY851984 SGU851965:SGU851984 SQQ851965:SQQ851984 TAM851965:TAM851984 TKI851965:TKI851984 TUE851965:TUE851984 UEA851965:UEA851984 UNW851965:UNW851984 UXS851965:UXS851984 VHO851965:VHO851984 VRK851965:VRK851984 WBG851965:WBG851984 WLC851965:WLC851984 WUY851965:WUY851984 IM917501:IM917520 SI917501:SI917520 ACE917501:ACE917520 AMA917501:AMA917520 AVW917501:AVW917520 BFS917501:BFS917520 BPO917501:BPO917520 BZK917501:BZK917520 CJG917501:CJG917520 CTC917501:CTC917520 DCY917501:DCY917520 DMU917501:DMU917520 DWQ917501:DWQ917520 EGM917501:EGM917520 EQI917501:EQI917520 FAE917501:FAE917520 FKA917501:FKA917520 FTW917501:FTW917520 GDS917501:GDS917520 GNO917501:GNO917520 GXK917501:GXK917520 HHG917501:HHG917520 HRC917501:HRC917520 IAY917501:IAY917520 IKU917501:IKU917520 IUQ917501:IUQ917520 JEM917501:JEM917520 JOI917501:JOI917520 JYE917501:JYE917520 KIA917501:KIA917520 KRW917501:KRW917520 LBS917501:LBS917520 LLO917501:LLO917520 LVK917501:LVK917520 MFG917501:MFG917520 MPC917501:MPC917520 MYY917501:MYY917520 NIU917501:NIU917520 NSQ917501:NSQ917520 OCM917501:OCM917520 OMI917501:OMI917520 OWE917501:OWE917520 PGA917501:PGA917520 PPW917501:PPW917520 PZS917501:PZS917520 QJO917501:QJO917520 QTK917501:QTK917520 RDG917501:RDG917520 RNC917501:RNC917520 RWY917501:RWY917520 SGU917501:SGU917520 SQQ917501:SQQ917520 TAM917501:TAM917520 TKI917501:TKI917520 TUE917501:TUE917520 UEA917501:UEA917520 UNW917501:UNW917520 UXS917501:UXS917520 VHO917501:VHO917520 VRK917501:VRK917520 WBG917501:WBG917520 WLC917501:WLC917520 WUY917501:WUY917520 IM983037:IM983056 SI983037:SI983056 ACE983037:ACE983056 AMA983037:AMA983056 AVW983037:AVW983056 BFS983037:BFS983056 BPO983037:BPO983056 BZK983037:BZK983056 CJG983037:CJG983056 CTC983037:CTC983056 DCY983037:DCY983056 DMU983037:DMU983056 DWQ983037:DWQ983056 EGM983037:EGM983056 EQI983037:EQI983056 FAE983037:FAE983056 FKA983037:FKA983056 FTW983037:FTW983056 GDS983037:GDS983056 GNO983037:GNO983056 GXK983037:GXK983056 HHG983037:HHG983056 HRC983037:HRC983056 IAY983037:IAY983056 IKU983037:IKU983056 IUQ983037:IUQ983056 JEM983037:JEM983056 JOI983037:JOI983056 JYE983037:JYE983056 KIA983037:KIA983056 KRW983037:KRW983056 LBS983037:LBS983056 LLO983037:LLO983056 LVK983037:LVK983056 MFG983037:MFG983056 MPC983037:MPC983056 MYY983037:MYY983056 NIU983037:NIU983056 NSQ983037:NSQ983056 OCM983037:OCM983056 OMI983037:OMI983056 OWE983037:OWE983056 PGA983037:PGA983056 PPW983037:PPW983056 PZS983037:PZS983056 QJO983037:QJO983056 QTK983037:QTK983056 RDG983037:RDG983056 RNC983037:RNC983056 RWY983037:RWY983056 SGU983037:SGU983056 SQQ983037:SQQ983056 TAM983037:TAM983056 TKI983037:TKI983056 TUE983037:TUE983056 UEA983037:UEA983056 UNW983037:UNW983056 UXS983037:UXS983056 VHO983037:VHO983056 VRK983037:VRK983056 WBG983037:WBG983056 WLC983037:WLC983056 IM7:IM41 SI7:SI41 ACE7:ACE41 AMA7:AMA41 AVW7:AVW41 BFS7:BFS41 BPO7:BPO41 BZK7:BZK41 CJG7:CJG41 CTC7:CTC41 DCY7:DCY41 DMU7:DMU41 DWQ7:DWQ41 EGM7:EGM41 EQI7:EQI41 FAE7:FAE41 FKA7:FKA41 FTW7:FTW41 GDS7:GDS41 GNO7:GNO41 GXK7:GXK41 HHG7:HHG41 HRC7:HRC41 IAY7:IAY41 IKU7:IKU41 IUQ7:IUQ41 JEM7:JEM41 JOI7:JOI41 JYE7:JYE41 KIA7:KIA41 KRW7:KRW41 LBS7:LBS41 LLO7:LLO41 LVK7:LVK41 MFG7:MFG41 MPC7:MPC41 MYY7:MYY41 NIU7:NIU41 NSQ7:NSQ41 OCM7:OCM41 OMI7:OMI41 OWE7:OWE41 PGA7:PGA41 PPW7:PPW41 PZS7:PZS41 QJO7:QJO41 QTK7:QTK41 RDG7:RDG41 RNC7:RNC41 RWY7:RWY41 SGU7:SGU41 SQQ7:SQQ41 TAM7:TAM41 TKI7:TKI41 TUE7:TUE41 UEA7:UEA41 UNW7:UNW41 UXS7:UXS41 VHO7:VHO41 VRK7:VRK41 WBG7:WBG41 WLC7:WLC41 WUY7:WUY41">
      <formula1>",×"</formula1>
    </dataValidation>
    <dataValidation type="list" allowBlank="1" showInputMessage="1" showErrorMessage="1" sqref="WUW983037:WUW983056 H65534:H65553 IK65533:IK65552 SG65533:SG65552 ACC65533:ACC65552 ALY65533:ALY65552 AVU65533:AVU65552 BFQ65533:BFQ65552 BPM65533:BPM65552 BZI65533:BZI65552 CJE65533:CJE65552 CTA65533:CTA65552 DCW65533:DCW65552 DMS65533:DMS65552 DWO65533:DWO65552 EGK65533:EGK65552 EQG65533:EQG65552 FAC65533:FAC65552 FJY65533:FJY65552 FTU65533:FTU65552 GDQ65533:GDQ65552 GNM65533:GNM65552 GXI65533:GXI65552 HHE65533:HHE65552 HRA65533:HRA65552 IAW65533:IAW65552 IKS65533:IKS65552 IUO65533:IUO65552 JEK65533:JEK65552 JOG65533:JOG65552 JYC65533:JYC65552 KHY65533:KHY65552 KRU65533:KRU65552 LBQ65533:LBQ65552 LLM65533:LLM65552 LVI65533:LVI65552 MFE65533:MFE65552 MPA65533:MPA65552 MYW65533:MYW65552 NIS65533:NIS65552 NSO65533:NSO65552 OCK65533:OCK65552 OMG65533:OMG65552 OWC65533:OWC65552 PFY65533:PFY65552 PPU65533:PPU65552 PZQ65533:PZQ65552 QJM65533:QJM65552 QTI65533:QTI65552 RDE65533:RDE65552 RNA65533:RNA65552 RWW65533:RWW65552 SGS65533:SGS65552 SQO65533:SQO65552 TAK65533:TAK65552 TKG65533:TKG65552 TUC65533:TUC65552 UDY65533:UDY65552 UNU65533:UNU65552 UXQ65533:UXQ65552 VHM65533:VHM65552 VRI65533:VRI65552 WBE65533:WBE65552 WLA65533:WLA65552 WUW65533:WUW65552 H131070:H131089 IK131069:IK131088 SG131069:SG131088 ACC131069:ACC131088 ALY131069:ALY131088 AVU131069:AVU131088 BFQ131069:BFQ131088 BPM131069:BPM131088 BZI131069:BZI131088 CJE131069:CJE131088 CTA131069:CTA131088 DCW131069:DCW131088 DMS131069:DMS131088 DWO131069:DWO131088 EGK131069:EGK131088 EQG131069:EQG131088 FAC131069:FAC131088 FJY131069:FJY131088 FTU131069:FTU131088 GDQ131069:GDQ131088 GNM131069:GNM131088 GXI131069:GXI131088 HHE131069:HHE131088 HRA131069:HRA131088 IAW131069:IAW131088 IKS131069:IKS131088 IUO131069:IUO131088 JEK131069:JEK131088 JOG131069:JOG131088 JYC131069:JYC131088 KHY131069:KHY131088 KRU131069:KRU131088 LBQ131069:LBQ131088 LLM131069:LLM131088 LVI131069:LVI131088 MFE131069:MFE131088 MPA131069:MPA131088 MYW131069:MYW131088 NIS131069:NIS131088 NSO131069:NSO131088 OCK131069:OCK131088 OMG131069:OMG131088 OWC131069:OWC131088 PFY131069:PFY131088 PPU131069:PPU131088 PZQ131069:PZQ131088 QJM131069:QJM131088 QTI131069:QTI131088 RDE131069:RDE131088 RNA131069:RNA131088 RWW131069:RWW131088 SGS131069:SGS131088 SQO131069:SQO131088 TAK131069:TAK131088 TKG131069:TKG131088 TUC131069:TUC131088 UDY131069:UDY131088 UNU131069:UNU131088 UXQ131069:UXQ131088 VHM131069:VHM131088 VRI131069:VRI131088 WBE131069:WBE131088 WLA131069:WLA131088 WUW131069:WUW131088 H196606:H196625 IK196605:IK196624 SG196605:SG196624 ACC196605:ACC196624 ALY196605:ALY196624 AVU196605:AVU196624 BFQ196605:BFQ196624 BPM196605:BPM196624 BZI196605:BZI196624 CJE196605:CJE196624 CTA196605:CTA196624 DCW196605:DCW196624 DMS196605:DMS196624 DWO196605:DWO196624 EGK196605:EGK196624 EQG196605:EQG196624 FAC196605:FAC196624 FJY196605:FJY196624 FTU196605:FTU196624 GDQ196605:GDQ196624 GNM196605:GNM196624 GXI196605:GXI196624 HHE196605:HHE196624 HRA196605:HRA196624 IAW196605:IAW196624 IKS196605:IKS196624 IUO196605:IUO196624 JEK196605:JEK196624 JOG196605:JOG196624 JYC196605:JYC196624 KHY196605:KHY196624 KRU196605:KRU196624 LBQ196605:LBQ196624 LLM196605:LLM196624 LVI196605:LVI196624 MFE196605:MFE196624 MPA196605:MPA196624 MYW196605:MYW196624 NIS196605:NIS196624 NSO196605:NSO196624 OCK196605:OCK196624 OMG196605:OMG196624 OWC196605:OWC196624 PFY196605:PFY196624 PPU196605:PPU196624 PZQ196605:PZQ196624 QJM196605:QJM196624 QTI196605:QTI196624 RDE196605:RDE196624 RNA196605:RNA196624 RWW196605:RWW196624 SGS196605:SGS196624 SQO196605:SQO196624 TAK196605:TAK196624 TKG196605:TKG196624 TUC196605:TUC196624 UDY196605:UDY196624 UNU196605:UNU196624 UXQ196605:UXQ196624 VHM196605:VHM196624 VRI196605:VRI196624 WBE196605:WBE196624 WLA196605:WLA196624 WUW196605:WUW196624 H262142:H262161 IK262141:IK262160 SG262141:SG262160 ACC262141:ACC262160 ALY262141:ALY262160 AVU262141:AVU262160 BFQ262141:BFQ262160 BPM262141:BPM262160 BZI262141:BZI262160 CJE262141:CJE262160 CTA262141:CTA262160 DCW262141:DCW262160 DMS262141:DMS262160 DWO262141:DWO262160 EGK262141:EGK262160 EQG262141:EQG262160 FAC262141:FAC262160 FJY262141:FJY262160 FTU262141:FTU262160 GDQ262141:GDQ262160 GNM262141:GNM262160 GXI262141:GXI262160 HHE262141:HHE262160 HRA262141:HRA262160 IAW262141:IAW262160 IKS262141:IKS262160 IUO262141:IUO262160 JEK262141:JEK262160 JOG262141:JOG262160 JYC262141:JYC262160 KHY262141:KHY262160 KRU262141:KRU262160 LBQ262141:LBQ262160 LLM262141:LLM262160 LVI262141:LVI262160 MFE262141:MFE262160 MPA262141:MPA262160 MYW262141:MYW262160 NIS262141:NIS262160 NSO262141:NSO262160 OCK262141:OCK262160 OMG262141:OMG262160 OWC262141:OWC262160 PFY262141:PFY262160 PPU262141:PPU262160 PZQ262141:PZQ262160 QJM262141:QJM262160 QTI262141:QTI262160 RDE262141:RDE262160 RNA262141:RNA262160 RWW262141:RWW262160 SGS262141:SGS262160 SQO262141:SQO262160 TAK262141:TAK262160 TKG262141:TKG262160 TUC262141:TUC262160 UDY262141:UDY262160 UNU262141:UNU262160 UXQ262141:UXQ262160 VHM262141:VHM262160 VRI262141:VRI262160 WBE262141:WBE262160 WLA262141:WLA262160 WUW262141:WUW262160 H327678:H327697 IK327677:IK327696 SG327677:SG327696 ACC327677:ACC327696 ALY327677:ALY327696 AVU327677:AVU327696 BFQ327677:BFQ327696 BPM327677:BPM327696 BZI327677:BZI327696 CJE327677:CJE327696 CTA327677:CTA327696 DCW327677:DCW327696 DMS327677:DMS327696 DWO327677:DWO327696 EGK327677:EGK327696 EQG327677:EQG327696 FAC327677:FAC327696 FJY327677:FJY327696 FTU327677:FTU327696 GDQ327677:GDQ327696 GNM327677:GNM327696 GXI327677:GXI327696 HHE327677:HHE327696 HRA327677:HRA327696 IAW327677:IAW327696 IKS327677:IKS327696 IUO327677:IUO327696 JEK327677:JEK327696 JOG327677:JOG327696 JYC327677:JYC327696 KHY327677:KHY327696 KRU327677:KRU327696 LBQ327677:LBQ327696 LLM327677:LLM327696 LVI327677:LVI327696 MFE327677:MFE327696 MPA327677:MPA327696 MYW327677:MYW327696 NIS327677:NIS327696 NSO327677:NSO327696 OCK327677:OCK327696 OMG327677:OMG327696 OWC327677:OWC327696 PFY327677:PFY327696 PPU327677:PPU327696 PZQ327677:PZQ327696 QJM327677:QJM327696 QTI327677:QTI327696 RDE327677:RDE327696 RNA327677:RNA327696 RWW327677:RWW327696 SGS327677:SGS327696 SQO327677:SQO327696 TAK327677:TAK327696 TKG327677:TKG327696 TUC327677:TUC327696 UDY327677:UDY327696 UNU327677:UNU327696 UXQ327677:UXQ327696 VHM327677:VHM327696 VRI327677:VRI327696 WBE327677:WBE327696 WLA327677:WLA327696 WUW327677:WUW327696 H393214:H393233 IK393213:IK393232 SG393213:SG393232 ACC393213:ACC393232 ALY393213:ALY393232 AVU393213:AVU393232 BFQ393213:BFQ393232 BPM393213:BPM393232 BZI393213:BZI393232 CJE393213:CJE393232 CTA393213:CTA393232 DCW393213:DCW393232 DMS393213:DMS393232 DWO393213:DWO393232 EGK393213:EGK393232 EQG393213:EQG393232 FAC393213:FAC393232 FJY393213:FJY393232 FTU393213:FTU393232 GDQ393213:GDQ393232 GNM393213:GNM393232 GXI393213:GXI393232 HHE393213:HHE393232 HRA393213:HRA393232 IAW393213:IAW393232 IKS393213:IKS393232 IUO393213:IUO393232 JEK393213:JEK393232 JOG393213:JOG393232 JYC393213:JYC393232 KHY393213:KHY393232 KRU393213:KRU393232 LBQ393213:LBQ393232 LLM393213:LLM393232 LVI393213:LVI393232 MFE393213:MFE393232 MPA393213:MPA393232 MYW393213:MYW393232 NIS393213:NIS393232 NSO393213:NSO393232 OCK393213:OCK393232 OMG393213:OMG393232 OWC393213:OWC393232 PFY393213:PFY393232 PPU393213:PPU393232 PZQ393213:PZQ393232 QJM393213:QJM393232 QTI393213:QTI393232 RDE393213:RDE393232 RNA393213:RNA393232 RWW393213:RWW393232 SGS393213:SGS393232 SQO393213:SQO393232 TAK393213:TAK393232 TKG393213:TKG393232 TUC393213:TUC393232 UDY393213:UDY393232 UNU393213:UNU393232 UXQ393213:UXQ393232 VHM393213:VHM393232 VRI393213:VRI393232 WBE393213:WBE393232 WLA393213:WLA393232 WUW393213:WUW393232 H458750:H458769 IK458749:IK458768 SG458749:SG458768 ACC458749:ACC458768 ALY458749:ALY458768 AVU458749:AVU458768 BFQ458749:BFQ458768 BPM458749:BPM458768 BZI458749:BZI458768 CJE458749:CJE458768 CTA458749:CTA458768 DCW458749:DCW458768 DMS458749:DMS458768 DWO458749:DWO458768 EGK458749:EGK458768 EQG458749:EQG458768 FAC458749:FAC458768 FJY458749:FJY458768 FTU458749:FTU458768 GDQ458749:GDQ458768 GNM458749:GNM458768 GXI458749:GXI458768 HHE458749:HHE458768 HRA458749:HRA458768 IAW458749:IAW458768 IKS458749:IKS458768 IUO458749:IUO458768 JEK458749:JEK458768 JOG458749:JOG458768 JYC458749:JYC458768 KHY458749:KHY458768 KRU458749:KRU458768 LBQ458749:LBQ458768 LLM458749:LLM458768 LVI458749:LVI458768 MFE458749:MFE458768 MPA458749:MPA458768 MYW458749:MYW458768 NIS458749:NIS458768 NSO458749:NSO458768 OCK458749:OCK458768 OMG458749:OMG458768 OWC458749:OWC458768 PFY458749:PFY458768 PPU458749:PPU458768 PZQ458749:PZQ458768 QJM458749:QJM458768 QTI458749:QTI458768 RDE458749:RDE458768 RNA458749:RNA458768 RWW458749:RWW458768 SGS458749:SGS458768 SQO458749:SQO458768 TAK458749:TAK458768 TKG458749:TKG458768 TUC458749:TUC458768 UDY458749:UDY458768 UNU458749:UNU458768 UXQ458749:UXQ458768 VHM458749:VHM458768 VRI458749:VRI458768 WBE458749:WBE458768 WLA458749:WLA458768 WUW458749:WUW458768 H524286:H524305 IK524285:IK524304 SG524285:SG524304 ACC524285:ACC524304 ALY524285:ALY524304 AVU524285:AVU524304 BFQ524285:BFQ524304 BPM524285:BPM524304 BZI524285:BZI524304 CJE524285:CJE524304 CTA524285:CTA524304 DCW524285:DCW524304 DMS524285:DMS524304 DWO524285:DWO524304 EGK524285:EGK524304 EQG524285:EQG524304 FAC524285:FAC524304 FJY524285:FJY524304 FTU524285:FTU524304 GDQ524285:GDQ524304 GNM524285:GNM524304 GXI524285:GXI524304 HHE524285:HHE524304 HRA524285:HRA524304 IAW524285:IAW524304 IKS524285:IKS524304 IUO524285:IUO524304 JEK524285:JEK524304 JOG524285:JOG524304 JYC524285:JYC524304 KHY524285:KHY524304 KRU524285:KRU524304 LBQ524285:LBQ524304 LLM524285:LLM524304 LVI524285:LVI524304 MFE524285:MFE524304 MPA524285:MPA524304 MYW524285:MYW524304 NIS524285:NIS524304 NSO524285:NSO524304 OCK524285:OCK524304 OMG524285:OMG524304 OWC524285:OWC524304 PFY524285:PFY524304 PPU524285:PPU524304 PZQ524285:PZQ524304 QJM524285:QJM524304 QTI524285:QTI524304 RDE524285:RDE524304 RNA524285:RNA524304 RWW524285:RWW524304 SGS524285:SGS524304 SQO524285:SQO524304 TAK524285:TAK524304 TKG524285:TKG524304 TUC524285:TUC524304 UDY524285:UDY524304 UNU524285:UNU524304 UXQ524285:UXQ524304 VHM524285:VHM524304 VRI524285:VRI524304 WBE524285:WBE524304 WLA524285:WLA524304 WUW524285:WUW524304 H589822:H589841 IK589821:IK589840 SG589821:SG589840 ACC589821:ACC589840 ALY589821:ALY589840 AVU589821:AVU589840 BFQ589821:BFQ589840 BPM589821:BPM589840 BZI589821:BZI589840 CJE589821:CJE589840 CTA589821:CTA589840 DCW589821:DCW589840 DMS589821:DMS589840 DWO589821:DWO589840 EGK589821:EGK589840 EQG589821:EQG589840 FAC589821:FAC589840 FJY589821:FJY589840 FTU589821:FTU589840 GDQ589821:GDQ589840 GNM589821:GNM589840 GXI589821:GXI589840 HHE589821:HHE589840 HRA589821:HRA589840 IAW589821:IAW589840 IKS589821:IKS589840 IUO589821:IUO589840 JEK589821:JEK589840 JOG589821:JOG589840 JYC589821:JYC589840 KHY589821:KHY589840 KRU589821:KRU589840 LBQ589821:LBQ589840 LLM589821:LLM589840 LVI589821:LVI589840 MFE589821:MFE589840 MPA589821:MPA589840 MYW589821:MYW589840 NIS589821:NIS589840 NSO589821:NSO589840 OCK589821:OCK589840 OMG589821:OMG589840 OWC589821:OWC589840 PFY589821:PFY589840 PPU589821:PPU589840 PZQ589821:PZQ589840 QJM589821:QJM589840 QTI589821:QTI589840 RDE589821:RDE589840 RNA589821:RNA589840 RWW589821:RWW589840 SGS589821:SGS589840 SQO589821:SQO589840 TAK589821:TAK589840 TKG589821:TKG589840 TUC589821:TUC589840 UDY589821:UDY589840 UNU589821:UNU589840 UXQ589821:UXQ589840 VHM589821:VHM589840 VRI589821:VRI589840 WBE589821:WBE589840 WLA589821:WLA589840 WUW589821:WUW589840 H655358:H655377 IK655357:IK655376 SG655357:SG655376 ACC655357:ACC655376 ALY655357:ALY655376 AVU655357:AVU655376 BFQ655357:BFQ655376 BPM655357:BPM655376 BZI655357:BZI655376 CJE655357:CJE655376 CTA655357:CTA655376 DCW655357:DCW655376 DMS655357:DMS655376 DWO655357:DWO655376 EGK655357:EGK655376 EQG655357:EQG655376 FAC655357:FAC655376 FJY655357:FJY655376 FTU655357:FTU655376 GDQ655357:GDQ655376 GNM655357:GNM655376 GXI655357:GXI655376 HHE655357:HHE655376 HRA655357:HRA655376 IAW655357:IAW655376 IKS655357:IKS655376 IUO655357:IUO655376 JEK655357:JEK655376 JOG655357:JOG655376 JYC655357:JYC655376 KHY655357:KHY655376 KRU655357:KRU655376 LBQ655357:LBQ655376 LLM655357:LLM655376 LVI655357:LVI655376 MFE655357:MFE655376 MPA655357:MPA655376 MYW655357:MYW655376 NIS655357:NIS655376 NSO655357:NSO655376 OCK655357:OCK655376 OMG655357:OMG655376 OWC655357:OWC655376 PFY655357:PFY655376 PPU655357:PPU655376 PZQ655357:PZQ655376 QJM655357:QJM655376 QTI655357:QTI655376 RDE655357:RDE655376 RNA655357:RNA655376 RWW655357:RWW655376 SGS655357:SGS655376 SQO655357:SQO655376 TAK655357:TAK655376 TKG655357:TKG655376 TUC655357:TUC655376 UDY655357:UDY655376 UNU655357:UNU655376 UXQ655357:UXQ655376 VHM655357:VHM655376 VRI655357:VRI655376 WBE655357:WBE655376 WLA655357:WLA655376 WUW655357:WUW655376 H720894:H720913 IK720893:IK720912 SG720893:SG720912 ACC720893:ACC720912 ALY720893:ALY720912 AVU720893:AVU720912 BFQ720893:BFQ720912 BPM720893:BPM720912 BZI720893:BZI720912 CJE720893:CJE720912 CTA720893:CTA720912 DCW720893:DCW720912 DMS720893:DMS720912 DWO720893:DWO720912 EGK720893:EGK720912 EQG720893:EQG720912 FAC720893:FAC720912 FJY720893:FJY720912 FTU720893:FTU720912 GDQ720893:GDQ720912 GNM720893:GNM720912 GXI720893:GXI720912 HHE720893:HHE720912 HRA720893:HRA720912 IAW720893:IAW720912 IKS720893:IKS720912 IUO720893:IUO720912 JEK720893:JEK720912 JOG720893:JOG720912 JYC720893:JYC720912 KHY720893:KHY720912 KRU720893:KRU720912 LBQ720893:LBQ720912 LLM720893:LLM720912 LVI720893:LVI720912 MFE720893:MFE720912 MPA720893:MPA720912 MYW720893:MYW720912 NIS720893:NIS720912 NSO720893:NSO720912 OCK720893:OCK720912 OMG720893:OMG720912 OWC720893:OWC720912 PFY720893:PFY720912 PPU720893:PPU720912 PZQ720893:PZQ720912 QJM720893:QJM720912 QTI720893:QTI720912 RDE720893:RDE720912 RNA720893:RNA720912 RWW720893:RWW720912 SGS720893:SGS720912 SQO720893:SQO720912 TAK720893:TAK720912 TKG720893:TKG720912 TUC720893:TUC720912 UDY720893:UDY720912 UNU720893:UNU720912 UXQ720893:UXQ720912 VHM720893:VHM720912 VRI720893:VRI720912 WBE720893:WBE720912 WLA720893:WLA720912 WUW720893:WUW720912 H786430:H786449 IK786429:IK786448 SG786429:SG786448 ACC786429:ACC786448 ALY786429:ALY786448 AVU786429:AVU786448 BFQ786429:BFQ786448 BPM786429:BPM786448 BZI786429:BZI786448 CJE786429:CJE786448 CTA786429:CTA786448 DCW786429:DCW786448 DMS786429:DMS786448 DWO786429:DWO786448 EGK786429:EGK786448 EQG786429:EQG786448 FAC786429:FAC786448 FJY786429:FJY786448 FTU786429:FTU786448 GDQ786429:GDQ786448 GNM786429:GNM786448 GXI786429:GXI786448 HHE786429:HHE786448 HRA786429:HRA786448 IAW786429:IAW786448 IKS786429:IKS786448 IUO786429:IUO786448 JEK786429:JEK786448 JOG786429:JOG786448 JYC786429:JYC786448 KHY786429:KHY786448 KRU786429:KRU786448 LBQ786429:LBQ786448 LLM786429:LLM786448 LVI786429:LVI786448 MFE786429:MFE786448 MPA786429:MPA786448 MYW786429:MYW786448 NIS786429:NIS786448 NSO786429:NSO786448 OCK786429:OCK786448 OMG786429:OMG786448 OWC786429:OWC786448 PFY786429:PFY786448 PPU786429:PPU786448 PZQ786429:PZQ786448 QJM786429:QJM786448 QTI786429:QTI786448 RDE786429:RDE786448 RNA786429:RNA786448 RWW786429:RWW786448 SGS786429:SGS786448 SQO786429:SQO786448 TAK786429:TAK786448 TKG786429:TKG786448 TUC786429:TUC786448 UDY786429:UDY786448 UNU786429:UNU786448 UXQ786429:UXQ786448 VHM786429:VHM786448 VRI786429:VRI786448 WBE786429:WBE786448 WLA786429:WLA786448 WUW786429:WUW786448 H851966:H851985 IK851965:IK851984 SG851965:SG851984 ACC851965:ACC851984 ALY851965:ALY851984 AVU851965:AVU851984 BFQ851965:BFQ851984 BPM851965:BPM851984 BZI851965:BZI851984 CJE851965:CJE851984 CTA851965:CTA851984 DCW851965:DCW851984 DMS851965:DMS851984 DWO851965:DWO851984 EGK851965:EGK851984 EQG851965:EQG851984 FAC851965:FAC851984 FJY851965:FJY851984 FTU851965:FTU851984 GDQ851965:GDQ851984 GNM851965:GNM851984 GXI851965:GXI851984 HHE851965:HHE851984 HRA851965:HRA851984 IAW851965:IAW851984 IKS851965:IKS851984 IUO851965:IUO851984 JEK851965:JEK851984 JOG851965:JOG851984 JYC851965:JYC851984 KHY851965:KHY851984 KRU851965:KRU851984 LBQ851965:LBQ851984 LLM851965:LLM851984 LVI851965:LVI851984 MFE851965:MFE851984 MPA851965:MPA851984 MYW851965:MYW851984 NIS851965:NIS851984 NSO851965:NSO851984 OCK851965:OCK851984 OMG851965:OMG851984 OWC851965:OWC851984 PFY851965:PFY851984 PPU851965:PPU851984 PZQ851965:PZQ851984 QJM851965:QJM851984 QTI851965:QTI851984 RDE851965:RDE851984 RNA851965:RNA851984 RWW851965:RWW851984 SGS851965:SGS851984 SQO851965:SQO851984 TAK851965:TAK851984 TKG851965:TKG851984 TUC851965:TUC851984 UDY851965:UDY851984 UNU851965:UNU851984 UXQ851965:UXQ851984 VHM851965:VHM851984 VRI851965:VRI851984 WBE851965:WBE851984 WLA851965:WLA851984 WUW851965:WUW851984 H917502:H917521 IK917501:IK917520 SG917501:SG917520 ACC917501:ACC917520 ALY917501:ALY917520 AVU917501:AVU917520 BFQ917501:BFQ917520 BPM917501:BPM917520 BZI917501:BZI917520 CJE917501:CJE917520 CTA917501:CTA917520 DCW917501:DCW917520 DMS917501:DMS917520 DWO917501:DWO917520 EGK917501:EGK917520 EQG917501:EQG917520 FAC917501:FAC917520 FJY917501:FJY917520 FTU917501:FTU917520 GDQ917501:GDQ917520 GNM917501:GNM917520 GXI917501:GXI917520 HHE917501:HHE917520 HRA917501:HRA917520 IAW917501:IAW917520 IKS917501:IKS917520 IUO917501:IUO917520 JEK917501:JEK917520 JOG917501:JOG917520 JYC917501:JYC917520 KHY917501:KHY917520 KRU917501:KRU917520 LBQ917501:LBQ917520 LLM917501:LLM917520 LVI917501:LVI917520 MFE917501:MFE917520 MPA917501:MPA917520 MYW917501:MYW917520 NIS917501:NIS917520 NSO917501:NSO917520 OCK917501:OCK917520 OMG917501:OMG917520 OWC917501:OWC917520 PFY917501:PFY917520 PPU917501:PPU917520 PZQ917501:PZQ917520 QJM917501:QJM917520 QTI917501:QTI917520 RDE917501:RDE917520 RNA917501:RNA917520 RWW917501:RWW917520 SGS917501:SGS917520 SQO917501:SQO917520 TAK917501:TAK917520 TKG917501:TKG917520 TUC917501:TUC917520 UDY917501:UDY917520 UNU917501:UNU917520 UXQ917501:UXQ917520 VHM917501:VHM917520 VRI917501:VRI917520 WBE917501:WBE917520 WLA917501:WLA917520 WUW917501:WUW917520 H983038:H983057 IK983037:IK983056 SG983037:SG983056 ACC983037:ACC983056 ALY983037:ALY983056 AVU983037:AVU983056 BFQ983037:BFQ983056 BPM983037:BPM983056 BZI983037:BZI983056 CJE983037:CJE983056 CTA983037:CTA983056 DCW983037:DCW983056 DMS983037:DMS983056 DWO983037:DWO983056 EGK983037:EGK983056 EQG983037:EQG983056 FAC983037:FAC983056 FJY983037:FJY983056 FTU983037:FTU983056 GDQ983037:GDQ983056 GNM983037:GNM983056 GXI983037:GXI983056 HHE983037:HHE983056 HRA983037:HRA983056 IAW983037:IAW983056 IKS983037:IKS983056 IUO983037:IUO983056 JEK983037:JEK983056 JOG983037:JOG983056 JYC983037:JYC983056 KHY983037:KHY983056 KRU983037:KRU983056 LBQ983037:LBQ983056 LLM983037:LLM983056 LVI983037:LVI983056 MFE983037:MFE983056 MPA983037:MPA983056 MYW983037:MYW983056 NIS983037:NIS983056 NSO983037:NSO983056 OCK983037:OCK983056 OMG983037:OMG983056 OWC983037:OWC983056 PFY983037:PFY983056 PPU983037:PPU983056 PZQ983037:PZQ983056 QJM983037:QJM983056 QTI983037:QTI983056 RDE983037:RDE983056 RNA983037:RNA983056 RWW983037:RWW983056 SGS983037:SGS983056 SQO983037:SQO983056 TAK983037:TAK983056 TKG983037:TKG983056 TUC983037:TUC983056 UDY983037:UDY983056 UNU983037:UNU983056 UXQ983037:UXQ983056 VHM983037:VHM983056 VRI983037:VRI983056 WBE983037:WBE983056 WLA983037:WLA983056 WUW7:WUW41 WLA7:WLA41 IK7:IK41 SG7:SG41 ACC7:ACC41 ALY7:ALY41 AVU7:AVU41 BFQ7:BFQ41 BPM7:BPM41 BZI7:BZI41 CJE7:CJE41 CTA7:CTA41 DCW7:DCW41 DMS7:DMS41 DWO7:DWO41 EGK7:EGK41 EQG7:EQG41 FAC7:FAC41 FJY7:FJY41 FTU7:FTU41 GDQ7:GDQ41 GNM7:GNM41 GXI7:GXI41 HHE7:HHE41 HRA7:HRA41 IAW7:IAW41 IKS7:IKS41 IUO7:IUO41 JEK7:JEK41 JOG7:JOG41 JYC7:JYC41 KHY7:KHY41 KRU7:KRU41 LBQ7:LBQ41 LLM7:LLM41 LVI7:LVI41 MFE7:MFE41 MPA7:MPA41 MYW7:MYW41 NIS7:NIS41 NSO7:NSO41 OCK7:OCK41 OMG7:OMG41 OWC7:OWC41 PFY7:PFY41 PPU7:PPU41 PZQ7:PZQ41 QJM7:QJM41 QTI7:QTI41 RDE7:RDE41 RNA7:RNA41 RWW7:RWW41 SGS7:SGS41 SQO7:SQO41 TAK7:TAK41 TKG7:TKG41 TUC7:TUC41 UDY7:UDY41 UNU7:UNU41 UXQ7:UXQ41 VHM7:VHM41 VRI7:VRI41 WBE7:WBE41 H7:H36">
      <formula1>"常勤,非常勤"</formula1>
    </dataValidation>
    <dataValidation type="list" allowBlank="1" showInputMessage="1" showErrorMessage="1" sqref="WUX983037:WUX983056 I65534:I65553 IL65533:IL65552 SH65533:SH65552 ACD65533:ACD65552 ALZ65533:ALZ65552 AVV65533:AVV65552 BFR65533:BFR65552 BPN65533:BPN65552 BZJ65533:BZJ65552 CJF65533:CJF65552 CTB65533:CTB65552 DCX65533:DCX65552 DMT65533:DMT65552 DWP65533:DWP65552 EGL65533:EGL65552 EQH65533:EQH65552 FAD65533:FAD65552 FJZ65533:FJZ65552 FTV65533:FTV65552 GDR65533:GDR65552 GNN65533:GNN65552 GXJ65533:GXJ65552 HHF65533:HHF65552 HRB65533:HRB65552 IAX65533:IAX65552 IKT65533:IKT65552 IUP65533:IUP65552 JEL65533:JEL65552 JOH65533:JOH65552 JYD65533:JYD65552 KHZ65533:KHZ65552 KRV65533:KRV65552 LBR65533:LBR65552 LLN65533:LLN65552 LVJ65533:LVJ65552 MFF65533:MFF65552 MPB65533:MPB65552 MYX65533:MYX65552 NIT65533:NIT65552 NSP65533:NSP65552 OCL65533:OCL65552 OMH65533:OMH65552 OWD65533:OWD65552 PFZ65533:PFZ65552 PPV65533:PPV65552 PZR65533:PZR65552 QJN65533:QJN65552 QTJ65533:QTJ65552 RDF65533:RDF65552 RNB65533:RNB65552 RWX65533:RWX65552 SGT65533:SGT65552 SQP65533:SQP65552 TAL65533:TAL65552 TKH65533:TKH65552 TUD65533:TUD65552 UDZ65533:UDZ65552 UNV65533:UNV65552 UXR65533:UXR65552 VHN65533:VHN65552 VRJ65533:VRJ65552 WBF65533:WBF65552 WLB65533:WLB65552 WUX65533:WUX65552 I131070:I131089 IL131069:IL131088 SH131069:SH131088 ACD131069:ACD131088 ALZ131069:ALZ131088 AVV131069:AVV131088 BFR131069:BFR131088 BPN131069:BPN131088 BZJ131069:BZJ131088 CJF131069:CJF131088 CTB131069:CTB131088 DCX131069:DCX131088 DMT131069:DMT131088 DWP131069:DWP131088 EGL131069:EGL131088 EQH131069:EQH131088 FAD131069:FAD131088 FJZ131069:FJZ131088 FTV131069:FTV131088 GDR131069:GDR131088 GNN131069:GNN131088 GXJ131069:GXJ131088 HHF131069:HHF131088 HRB131069:HRB131088 IAX131069:IAX131088 IKT131069:IKT131088 IUP131069:IUP131088 JEL131069:JEL131088 JOH131069:JOH131088 JYD131069:JYD131088 KHZ131069:KHZ131088 KRV131069:KRV131088 LBR131069:LBR131088 LLN131069:LLN131088 LVJ131069:LVJ131088 MFF131069:MFF131088 MPB131069:MPB131088 MYX131069:MYX131088 NIT131069:NIT131088 NSP131069:NSP131088 OCL131069:OCL131088 OMH131069:OMH131088 OWD131069:OWD131088 PFZ131069:PFZ131088 PPV131069:PPV131088 PZR131069:PZR131088 QJN131069:QJN131088 QTJ131069:QTJ131088 RDF131069:RDF131088 RNB131069:RNB131088 RWX131069:RWX131088 SGT131069:SGT131088 SQP131069:SQP131088 TAL131069:TAL131088 TKH131069:TKH131088 TUD131069:TUD131088 UDZ131069:UDZ131088 UNV131069:UNV131088 UXR131069:UXR131088 VHN131069:VHN131088 VRJ131069:VRJ131088 WBF131069:WBF131088 WLB131069:WLB131088 WUX131069:WUX131088 I196606:I196625 IL196605:IL196624 SH196605:SH196624 ACD196605:ACD196624 ALZ196605:ALZ196624 AVV196605:AVV196624 BFR196605:BFR196624 BPN196605:BPN196624 BZJ196605:BZJ196624 CJF196605:CJF196624 CTB196605:CTB196624 DCX196605:DCX196624 DMT196605:DMT196624 DWP196605:DWP196624 EGL196605:EGL196624 EQH196605:EQH196624 FAD196605:FAD196624 FJZ196605:FJZ196624 FTV196605:FTV196624 GDR196605:GDR196624 GNN196605:GNN196624 GXJ196605:GXJ196624 HHF196605:HHF196624 HRB196605:HRB196624 IAX196605:IAX196624 IKT196605:IKT196624 IUP196605:IUP196624 JEL196605:JEL196624 JOH196605:JOH196624 JYD196605:JYD196624 KHZ196605:KHZ196624 KRV196605:KRV196624 LBR196605:LBR196624 LLN196605:LLN196624 LVJ196605:LVJ196624 MFF196605:MFF196624 MPB196605:MPB196624 MYX196605:MYX196624 NIT196605:NIT196624 NSP196605:NSP196624 OCL196605:OCL196624 OMH196605:OMH196624 OWD196605:OWD196624 PFZ196605:PFZ196624 PPV196605:PPV196624 PZR196605:PZR196624 QJN196605:QJN196624 QTJ196605:QTJ196624 RDF196605:RDF196624 RNB196605:RNB196624 RWX196605:RWX196624 SGT196605:SGT196624 SQP196605:SQP196624 TAL196605:TAL196624 TKH196605:TKH196624 TUD196605:TUD196624 UDZ196605:UDZ196624 UNV196605:UNV196624 UXR196605:UXR196624 VHN196605:VHN196624 VRJ196605:VRJ196624 WBF196605:WBF196624 WLB196605:WLB196624 WUX196605:WUX196624 I262142:I262161 IL262141:IL262160 SH262141:SH262160 ACD262141:ACD262160 ALZ262141:ALZ262160 AVV262141:AVV262160 BFR262141:BFR262160 BPN262141:BPN262160 BZJ262141:BZJ262160 CJF262141:CJF262160 CTB262141:CTB262160 DCX262141:DCX262160 DMT262141:DMT262160 DWP262141:DWP262160 EGL262141:EGL262160 EQH262141:EQH262160 FAD262141:FAD262160 FJZ262141:FJZ262160 FTV262141:FTV262160 GDR262141:GDR262160 GNN262141:GNN262160 GXJ262141:GXJ262160 HHF262141:HHF262160 HRB262141:HRB262160 IAX262141:IAX262160 IKT262141:IKT262160 IUP262141:IUP262160 JEL262141:JEL262160 JOH262141:JOH262160 JYD262141:JYD262160 KHZ262141:KHZ262160 KRV262141:KRV262160 LBR262141:LBR262160 LLN262141:LLN262160 LVJ262141:LVJ262160 MFF262141:MFF262160 MPB262141:MPB262160 MYX262141:MYX262160 NIT262141:NIT262160 NSP262141:NSP262160 OCL262141:OCL262160 OMH262141:OMH262160 OWD262141:OWD262160 PFZ262141:PFZ262160 PPV262141:PPV262160 PZR262141:PZR262160 QJN262141:QJN262160 QTJ262141:QTJ262160 RDF262141:RDF262160 RNB262141:RNB262160 RWX262141:RWX262160 SGT262141:SGT262160 SQP262141:SQP262160 TAL262141:TAL262160 TKH262141:TKH262160 TUD262141:TUD262160 UDZ262141:UDZ262160 UNV262141:UNV262160 UXR262141:UXR262160 VHN262141:VHN262160 VRJ262141:VRJ262160 WBF262141:WBF262160 WLB262141:WLB262160 WUX262141:WUX262160 I327678:I327697 IL327677:IL327696 SH327677:SH327696 ACD327677:ACD327696 ALZ327677:ALZ327696 AVV327677:AVV327696 BFR327677:BFR327696 BPN327677:BPN327696 BZJ327677:BZJ327696 CJF327677:CJF327696 CTB327677:CTB327696 DCX327677:DCX327696 DMT327677:DMT327696 DWP327677:DWP327696 EGL327677:EGL327696 EQH327677:EQH327696 FAD327677:FAD327696 FJZ327677:FJZ327696 FTV327677:FTV327696 GDR327677:GDR327696 GNN327677:GNN327696 GXJ327677:GXJ327696 HHF327677:HHF327696 HRB327677:HRB327696 IAX327677:IAX327696 IKT327677:IKT327696 IUP327677:IUP327696 JEL327677:JEL327696 JOH327677:JOH327696 JYD327677:JYD327696 KHZ327677:KHZ327696 KRV327677:KRV327696 LBR327677:LBR327696 LLN327677:LLN327696 LVJ327677:LVJ327696 MFF327677:MFF327696 MPB327677:MPB327696 MYX327677:MYX327696 NIT327677:NIT327696 NSP327677:NSP327696 OCL327677:OCL327696 OMH327677:OMH327696 OWD327677:OWD327696 PFZ327677:PFZ327696 PPV327677:PPV327696 PZR327677:PZR327696 QJN327677:QJN327696 QTJ327677:QTJ327696 RDF327677:RDF327696 RNB327677:RNB327696 RWX327677:RWX327696 SGT327677:SGT327696 SQP327677:SQP327696 TAL327677:TAL327696 TKH327677:TKH327696 TUD327677:TUD327696 UDZ327677:UDZ327696 UNV327677:UNV327696 UXR327677:UXR327696 VHN327677:VHN327696 VRJ327677:VRJ327696 WBF327677:WBF327696 WLB327677:WLB327696 WUX327677:WUX327696 I393214:I393233 IL393213:IL393232 SH393213:SH393232 ACD393213:ACD393232 ALZ393213:ALZ393232 AVV393213:AVV393232 BFR393213:BFR393232 BPN393213:BPN393232 BZJ393213:BZJ393232 CJF393213:CJF393232 CTB393213:CTB393232 DCX393213:DCX393232 DMT393213:DMT393232 DWP393213:DWP393232 EGL393213:EGL393232 EQH393213:EQH393232 FAD393213:FAD393232 FJZ393213:FJZ393232 FTV393213:FTV393232 GDR393213:GDR393232 GNN393213:GNN393232 GXJ393213:GXJ393232 HHF393213:HHF393232 HRB393213:HRB393232 IAX393213:IAX393232 IKT393213:IKT393232 IUP393213:IUP393232 JEL393213:JEL393232 JOH393213:JOH393232 JYD393213:JYD393232 KHZ393213:KHZ393232 KRV393213:KRV393232 LBR393213:LBR393232 LLN393213:LLN393232 LVJ393213:LVJ393232 MFF393213:MFF393232 MPB393213:MPB393232 MYX393213:MYX393232 NIT393213:NIT393232 NSP393213:NSP393232 OCL393213:OCL393232 OMH393213:OMH393232 OWD393213:OWD393232 PFZ393213:PFZ393232 PPV393213:PPV393232 PZR393213:PZR393232 QJN393213:QJN393232 QTJ393213:QTJ393232 RDF393213:RDF393232 RNB393213:RNB393232 RWX393213:RWX393232 SGT393213:SGT393232 SQP393213:SQP393232 TAL393213:TAL393232 TKH393213:TKH393232 TUD393213:TUD393232 UDZ393213:UDZ393232 UNV393213:UNV393232 UXR393213:UXR393232 VHN393213:VHN393232 VRJ393213:VRJ393232 WBF393213:WBF393232 WLB393213:WLB393232 WUX393213:WUX393232 I458750:I458769 IL458749:IL458768 SH458749:SH458768 ACD458749:ACD458768 ALZ458749:ALZ458768 AVV458749:AVV458768 BFR458749:BFR458768 BPN458749:BPN458768 BZJ458749:BZJ458768 CJF458749:CJF458768 CTB458749:CTB458768 DCX458749:DCX458768 DMT458749:DMT458768 DWP458749:DWP458768 EGL458749:EGL458768 EQH458749:EQH458768 FAD458749:FAD458768 FJZ458749:FJZ458768 FTV458749:FTV458768 GDR458749:GDR458768 GNN458749:GNN458768 GXJ458749:GXJ458768 HHF458749:HHF458768 HRB458749:HRB458768 IAX458749:IAX458768 IKT458749:IKT458768 IUP458749:IUP458768 JEL458749:JEL458768 JOH458749:JOH458768 JYD458749:JYD458768 KHZ458749:KHZ458768 KRV458749:KRV458768 LBR458749:LBR458768 LLN458749:LLN458768 LVJ458749:LVJ458768 MFF458749:MFF458768 MPB458749:MPB458768 MYX458749:MYX458768 NIT458749:NIT458768 NSP458749:NSP458768 OCL458749:OCL458768 OMH458749:OMH458768 OWD458749:OWD458768 PFZ458749:PFZ458768 PPV458749:PPV458768 PZR458749:PZR458768 QJN458749:QJN458768 QTJ458749:QTJ458768 RDF458749:RDF458768 RNB458749:RNB458768 RWX458749:RWX458768 SGT458749:SGT458768 SQP458749:SQP458768 TAL458749:TAL458768 TKH458749:TKH458768 TUD458749:TUD458768 UDZ458749:UDZ458768 UNV458749:UNV458768 UXR458749:UXR458768 VHN458749:VHN458768 VRJ458749:VRJ458768 WBF458749:WBF458768 WLB458749:WLB458768 WUX458749:WUX458768 I524286:I524305 IL524285:IL524304 SH524285:SH524304 ACD524285:ACD524304 ALZ524285:ALZ524304 AVV524285:AVV524304 BFR524285:BFR524304 BPN524285:BPN524304 BZJ524285:BZJ524304 CJF524285:CJF524304 CTB524285:CTB524304 DCX524285:DCX524304 DMT524285:DMT524304 DWP524285:DWP524304 EGL524285:EGL524304 EQH524285:EQH524304 FAD524285:FAD524304 FJZ524285:FJZ524304 FTV524285:FTV524304 GDR524285:GDR524304 GNN524285:GNN524304 GXJ524285:GXJ524304 HHF524285:HHF524304 HRB524285:HRB524304 IAX524285:IAX524304 IKT524285:IKT524304 IUP524285:IUP524304 JEL524285:JEL524304 JOH524285:JOH524304 JYD524285:JYD524304 KHZ524285:KHZ524304 KRV524285:KRV524304 LBR524285:LBR524304 LLN524285:LLN524304 LVJ524285:LVJ524304 MFF524285:MFF524304 MPB524285:MPB524304 MYX524285:MYX524304 NIT524285:NIT524304 NSP524285:NSP524304 OCL524285:OCL524304 OMH524285:OMH524304 OWD524285:OWD524304 PFZ524285:PFZ524304 PPV524285:PPV524304 PZR524285:PZR524304 QJN524285:QJN524304 QTJ524285:QTJ524304 RDF524285:RDF524304 RNB524285:RNB524304 RWX524285:RWX524304 SGT524285:SGT524304 SQP524285:SQP524304 TAL524285:TAL524304 TKH524285:TKH524304 TUD524285:TUD524304 UDZ524285:UDZ524304 UNV524285:UNV524304 UXR524285:UXR524304 VHN524285:VHN524304 VRJ524285:VRJ524304 WBF524285:WBF524304 WLB524285:WLB524304 WUX524285:WUX524304 I589822:I589841 IL589821:IL589840 SH589821:SH589840 ACD589821:ACD589840 ALZ589821:ALZ589840 AVV589821:AVV589840 BFR589821:BFR589840 BPN589821:BPN589840 BZJ589821:BZJ589840 CJF589821:CJF589840 CTB589821:CTB589840 DCX589821:DCX589840 DMT589821:DMT589840 DWP589821:DWP589840 EGL589821:EGL589840 EQH589821:EQH589840 FAD589821:FAD589840 FJZ589821:FJZ589840 FTV589821:FTV589840 GDR589821:GDR589840 GNN589821:GNN589840 GXJ589821:GXJ589840 HHF589821:HHF589840 HRB589821:HRB589840 IAX589821:IAX589840 IKT589821:IKT589840 IUP589821:IUP589840 JEL589821:JEL589840 JOH589821:JOH589840 JYD589821:JYD589840 KHZ589821:KHZ589840 KRV589821:KRV589840 LBR589821:LBR589840 LLN589821:LLN589840 LVJ589821:LVJ589840 MFF589821:MFF589840 MPB589821:MPB589840 MYX589821:MYX589840 NIT589821:NIT589840 NSP589821:NSP589840 OCL589821:OCL589840 OMH589821:OMH589840 OWD589821:OWD589840 PFZ589821:PFZ589840 PPV589821:PPV589840 PZR589821:PZR589840 QJN589821:QJN589840 QTJ589821:QTJ589840 RDF589821:RDF589840 RNB589821:RNB589840 RWX589821:RWX589840 SGT589821:SGT589840 SQP589821:SQP589840 TAL589821:TAL589840 TKH589821:TKH589840 TUD589821:TUD589840 UDZ589821:UDZ589840 UNV589821:UNV589840 UXR589821:UXR589840 VHN589821:VHN589840 VRJ589821:VRJ589840 WBF589821:WBF589840 WLB589821:WLB589840 WUX589821:WUX589840 I655358:I655377 IL655357:IL655376 SH655357:SH655376 ACD655357:ACD655376 ALZ655357:ALZ655376 AVV655357:AVV655376 BFR655357:BFR655376 BPN655357:BPN655376 BZJ655357:BZJ655376 CJF655357:CJF655376 CTB655357:CTB655376 DCX655357:DCX655376 DMT655357:DMT655376 DWP655357:DWP655376 EGL655357:EGL655376 EQH655357:EQH655376 FAD655357:FAD655376 FJZ655357:FJZ655376 FTV655357:FTV655376 GDR655357:GDR655376 GNN655357:GNN655376 GXJ655357:GXJ655376 HHF655357:HHF655376 HRB655357:HRB655376 IAX655357:IAX655376 IKT655357:IKT655376 IUP655357:IUP655376 JEL655357:JEL655376 JOH655357:JOH655376 JYD655357:JYD655376 KHZ655357:KHZ655376 KRV655357:KRV655376 LBR655357:LBR655376 LLN655357:LLN655376 LVJ655357:LVJ655376 MFF655357:MFF655376 MPB655357:MPB655376 MYX655357:MYX655376 NIT655357:NIT655376 NSP655357:NSP655376 OCL655357:OCL655376 OMH655357:OMH655376 OWD655357:OWD655376 PFZ655357:PFZ655376 PPV655357:PPV655376 PZR655357:PZR655376 QJN655357:QJN655376 QTJ655357:QTJ655376 RDF655357:RDF655376 RNB655357:RNB655376 RWX655357:RWX655376 SGT655357:SGT655376 SQP655357:SQP655376 TAL655357:TAL655376 TKH655357:TKH655376 TUD655357:TUD655376 UDZ655357:UDZ655376 UNV655357:UNV655376 UXR655357:UXR655376 VHN655357:VHN655376 VRJ655357:VRJ655376 WBF655357:WBF655376 WLB655357:WLB655376 WUX655357:WUX655376 I720894:I720913 IL720893:IL720912 SH720893:SH720912 ACD720893:ACD720912 ALZ720893:ALZ720912 AVV720893:AVV720912 BFR720893:BFR720912 BPN720893:BPN720912 BZJ720893:BZJ720912 CJF720893:CJF720912 CTB720893:CTB720912 DCX720893:DCX720912 DMT720893:DMT720912 DWP720893:DWP720912 EGL720893:EGL720912 EQH720893:EQH720912 FAD720893:FAD720912 FJZ720893:FJZ720912 FTV720893:FTV720912 GDR720893:GDR720912 GNN720893:GNN720912 GXJ720893:GXJ720912 HHF720893:HHF720912 HRB720893:HRB720912 IAX720893:IAX720912 IKT720893:IKT720912 IUP720893:IUP720912 JEL720893:JEL720912 JOH720893:JOH720912 JYD720893:JYD720912 KHZ720893:KHZ720912 KRV720893:KRV720912 LBR720893:LBR720912 LLN720893:LLN720912 LVJ720893:LVJ720912 MFF720893:MFF720912 MPB720893:MPB720912 MYX720893:MYX720912 NIT720893:NIT720912 NSP720893:NSP720912 OCL720893:OCL720912 OMH720893:OMH720912 OWD720893:OWD720912 PFZ720893:PFZ720912 PPV720893:PPV720912 PZR720893:PZR720912 QJN720893:QJN720912 QTJ720893:QTJ720912 RDF720893:RDF720912 RNB720893:RNB720912 RWX720893:RWX720912 SGT720893:SGT720912 SQP720893:SQP720912 TAL720893:TAL720912 TKH720893:TKH720912 TUD720893:TUD720912 UDZ720893:UDZ720912 UNV720893:UNV720912 UXR720893:UXR720912 VHN720893:VHN720912 VRJ720893:VRJ720912 WBF720893:WBF720912 WLB720893:WLB720912 WUX720893:WUX720912 I786430:I786449 IL786429:IL786448 SH786429:SH786448 ACD786429:ACD786448 ALZ786429:ALZ786448 AVV786429:AVV786448 BFR786429:BFR786448 BPN786429:BPN786448 BZJ786429:BZJ786448 CJF786429:CJF786448 CTB786429:CTB786448 DCX786429:DCX786448 DMT786429:DMT786448 DWP786429:DWP786448 EGL786429:EGL786448 EQH786429:EQH786448 FAD786429:FAD786448 FJZ786429:FJZ786448 FTV786429:FTV786448 GDR786429:GDR786448 GNN786429:GNN786448 GXJ786429:GXJ786448 HHF786429:HHF786448 HRB786429:HRB786448 IAX786429:IAX786448 IKT786429:IKT786448 IUP786429:IUP786448 JEL786429:JEL786448 JOH786429:JOH786448 JYD786429:JYD786448 KHZ786429:KHZ786448 KRV786429:KRV786448 LBR786429:LBR786448 LLN786429:LLN786448 LVJ786429:LVJ786448 MFF786429:MFF786448 MPB786429:MPB786448 MYX786429:MYX786448 NIT786429:NIT786448 NSP786429:NSP786448 OCL786429:OCL786448 OMH786429:OMH786448 OWD786429:OWD786448 PFZ786429:PFZ786448 PPV786429:PPV786448 PZR786429:PZR786448 QJN786429:QJN786448 QTJ786429:QTJ786448 RDF786429:RDF786448 RNB786429:RNB786448 RWX786429:RWX786448 SGT786429:SGT786448 SQP786429:SQP786448 TAL786429:TAL786448 TKH786429:TKH786448 TUD786429:TUD786448 UDZ786429:UDZ786448 UNV786429:UNV786448 UXR786429:UXR786448 VHN786429:VHN786448 VRJ786429:VRJ786448 WBF786429:WBF786448 WLB786429:WLB786448 WUX786429:WUX786448 I851966:I851985 IL851965:IL851984 SH851965:SH851984 ACD851965:ACD851984 ALZ851965:ALZ851984 AVV851965:AVV851984 BFR851965:BFR851984 BPN851965:BPN851984 BZJ851965:BZJ851984 CJF851965:CJF851984 CTB851965:CTB851984 DCX851965:DCX851984 DMT851965:DMT851984 DWP851965:DWP851984 EGL851965:EGL851984 EQH851965:EQH851984 FAD851965:FAD851984 FJZ851965:FJZ851984 FTV851965:FTV851984 GDR851965:GDR851984 GNN851965:GNN851984 GXJ851965:GXJ851984 HHF851965:HHF851984 HRB851965:HRB851984 IAX851965:IAX851984 IKT851965:IKT851984 IUP851965:IUP851984 JEL851965:JEL851984 JOH851965:JOH851984 JYD851965:JYD851984 KHZ851965:KHZ851984 KRV851965:KRV851984 LBR851965:LBR851984 LLN851965:LLN851984 LVJ851965:LVJ851984 MFF851965:MFF851984 MPB851965:MPB851984 MYX851965:MYX851984 NIT851965:NIT851984 NSP851965:NSP851984 OCL851965:OCL851984 OMH851965:OMH851984 OWD851965:OWD851984 PFZ851965:PFZ851984 PPV851965:PPV851984 PZR851965:PZR851984 QJN851965:QJN851984 QTJ851965:QTJ851984 RDF851965:RDF851984 RNB851965:RNB851984 RWX851965:RWX851984 SGT851965:SGT851984 SQP851965:SQP851984 TAL851965:TAL851984 TKH851965:TKH851984 TUD851965:TUD851984 UDZ851965:UDZ851984 UNV851965:UNV851984 UXR851965:UXR851984 VHN851965:VHN851984 VRJ851965:VRJ851984 WBF851965:WBF851984 WLB851965:WLB851984 WUX851965:WUX851984 I917502:I917521 IL917501:IL917520 SH917501:SH917520 ACD917501:ACD917520 ALZ917501:ALZ917520 AVV917501:AVV917520 BFR917501:BFR917520 BPN917501:BPN917520 BZJ917501:BZJ917520 CJF917501:CJF917520 CTB917501:CTB917520 DCX917501:DCX917520 DMT917501:DMT917520 DWP917501:DWP917520 EGL917501:EGL917520 EQH917501:EQH917520 FAD917501:FAD917520 FJZ917501:FJZ917520 FTV917501:FTV917520 GDR917501:GDR917520 GNN917501:GNN917520 GXJ917501:GXJ917520 HHF917501:HHF917520 HRB917501:HRB917520 IAX917501:IAX917520 IKT917501:IKT917520 IUP917501:IUP917520 JEL917501:JEL917520 JOH917501:JOH917520 JYD917501:JYD917520 KHZ917501:KHZ917520 KRV917501:KRV917520 LBR917501:LBR917520 LLN917501:LLN917520 LVJ917501:LVJ917520 MFF917501:MFF917520 MPB917501:MPB917520 MYX917501:MYX917520 NIT917501:NIT917520 NSP917501:NSP917520 OCL917501:OCL917520 OMH917501:OMH917520 OWD917501:OWD917520 PFZ917501:PFZ917520 PPV917501:PPV917520 PZR917501:PZR917520 QJN917501:QJN917520 QTJ917501:QTJ917520 RDF917501:RDF917520 RNB917501:RNB917520 RWX917501:RWX917520 SGT917501:SGT917520 SQP917501:SQP917520 TAL917501:TAL917520 TKH917501:TKH917520 TUD917501:TUD917520 UDZ917501:UDZ917520 UNV917501:UNV917520 UXR917501:UXR917520 VHN917501:VHN917520 VRJ917501:VRJ917520 WBF917501:WBF917520 WLB917501:WLB917520 WUX917501:WUX917520 I983038:I983057 IL983037:IL983056 SH983037:SH983056 ACD983037:ACD983056 ALZ983037:ALZ983056 AVV983037:AVV983056 BFR983037:BFR983056 BPN983037:BPN983056 BZJ983037:BZJ983056 CJF983037:CJF983056 CTB983037:CTB983056 DCX983037:DCX983056 DMT983037:DMT983056 DWP983037:DWP983056 EGL983037:EGL983056 EQH983037:EQH983056 FAD983037:FAD983056 FJZ983037:FJZ983056 FTV983037:FTV983056 GDR983037:GDR983056 GNN983037:GNN983056 GXJ983037:GXJ983056 HHF983037:HHF983056 HRB983037:HRB983056 IAX983037:IAX983056 IKT983037:IKT983056 IUP983037:IUP983056 JEL983037:JEL983056 JOH983037:JOH983056 JYD983037:JYD983056 KHZ983037:KHZ983056 KRV983037:KRV983056 LBR983037:LBR983056 LLN983037:LLN983056 LVJ983037:LVJ983056 MFF983037:MFF983056 MPB983037:MPB983056 MYX983037:MYX983056 NIT983037:NIT983056 NSP983037:NSP983056 OCL983037:OCL983056 OMH983037:OMH983056 OWD983037:OWD983056 PFZ983037:PFZ983056 PPV983037:PPV983056 PZR983037:PZR983056 QJN983037:QJN983056 QTJ983037:QTJ983056 RDF983037:RDF983056 RNB983037:RNB983056 RWX983037:RWX983056 SGT983037:SGT983056 SQP983037:SQP983056 TAL983037:TAL983056 TKH983037:TKH983056 TUD983037:TUD983056 UDZ983037:UDZ983056 UNV983037:UNV983056 UXR983037:UXR983056 VHN983037:VHN983056 VRJ983037:VRJ983056 WBF983037:WBF983056 WLB983037:WLB983056 IL7:IL41 SH7:SH41 ACD7:ACD41 ALZ7:ALZ41 AVV7:AVV41 BFR7:BFR41 BPN7:BPN41 BZJ7:BZJ41 CJF7:CJF41 CTB7:CTB41 DCX7:DCX41 DMT7:DMT41 DWP7:DWP41 EGL7:EGL41 EQH7:EQH41 FAD7:FAD41 FJZ7:FJZ41 FTV7:FTV41 GDR7:GDR41 GNN7:GNN41 GXJ7:GXJ41 HHF7:HHF41 HRB7:HRB41 IAX7:IAX41 IKT7:IKT41 IUP7:IUP41 JEL7:JEL41 JOH7:JOH41 JYD7:JYD41 KHZ7:KHZ41 KRV7:KRV41 LBR7:LBR41 LLN7:LLN41 LVJ7:LVJ41 MFF7:MFF41 MPB7:MPB41 MYX7:MYX41 NIT7:NIT41 NSP7:NSP41 OCL7:OCL41 OMH7:OMH41 OWD7:OWD41 PFZ7:PFZ41 PPV7:PPV41 PZR7:PZR41 QJN7:QJN41 QTJ7:QTJ41 RDF7:RDF41 RNB7:RNB41 RWX7:RWX41 SGT7:SGT41 SQP7:SQP41 TAL7:TAL41 TKH7:TKH41 TUD7:TUD41 UDZ7:UDZ41 UNV7:UNV41 UXR7:UXR41 VHN7:VHN41 VRJ7:VRJ41 WBF7:WBF41 WLB7:WLB41 WUX7:WUX41">
      <formula1>"教育・保育従事者,教育・保育従事者以外"</formula1>
    </dataValidation>
    <dataValidation type="custom" allowBlank="1" showInputMessage="1" showErrorMessage="1" sqref="AD65533:AD65552 AD131069:AD131088 AD196605:AD196624 AD262141:AD262160 AD327677:AD327696 AD393213:AD393232 AD458749:AD458768 AD524285:AD524304 AD589821:AD589840 AD655357:AD655376 AD720893:AD720912 AD786429:AD786448 AD851965:AD851984 AD917501:AD917520 AD983037:AD983056 WVB983037:WWC983056 VRN983037:VSO983056 WBJ983037:WCK983056 IP65533:JQ65552 SL65533:TM65552 ACH65533:ADI65552 AMD65533:ANE65552 AVZ65533:AXA65552 BFV65533:BGW65552 BPR65533:BQS65552 BZN65533:CAO65552 CJJ65533:CKK65552 CTF65533:CUG65552 DDB65533:DEC65552 DMX65533:DNY65552 DWT65533:DXU65552 EGP65533:EHQ65552 EQL65533:ERM65552 FAH65533:FBI65552 FKD65533:FLE65552 FTZ65533:FVA65552 GDV65533:GEW65552 GNR65533:GOS65552 GXN65533:GYO65552 HHJ65533:HIK65552 HRF65533:HSG65552 IBB65533:ICC65552 IKX65533:ILY65552 IUT65533:IVU65552 JEP65533:JFQ65552 JOL65533:JPM65552 JYH65533:JZI65552 KID65533:KJE65552 KRZ65533:KTA65552 LBV65533:LCW65552 LLR65533:LMS65552 LVN65533:LWO65552 MFJ65533:MGK65552 MPF65533:MQG65552 MZB65533:NAC65552 NIX65533:NJY65552 NST65533:NTU65552 OCP65533:ODQ65552 OML65533:ONM65552 OWH65533:OXI65552 PGD65533:PHE65552 PPZ65533:PRA65552 PZV65533:QAW65552 QJR65533:QKS65552 QTN65533:QUO65552 RDJ65533:REK65552 RNF65533:ROG65552 RXB65533:RYC65552 SGX65533:SHY65552 SQT65533:SRU65552 TAP65533:TBQ65552 TKL65533:TLM65552 TUH65533:TVI65552 UED65533:UFE65552 UNZ65533:UPA65552 UXV65533:UYW65552 VHR65533:VIS65552 VRN65533:VSO65552 WBJ65533:WCK65552 WLF65533:WMG65552 WVB65533:WWC65552 IP131069:JQ131088 SL131069:TM131088 ACH131069:ADI131088 AMD131069:ANE131088 AVZ131069:AXA131088 BFV131069:BGW131088 BPR131069:BQS131088 BZN131069:CAO131088 CJJ131069:CKK131088 CTF131069:CUG131088 DDB131069:DEC131088 DMX131069:DNY131088 DWT131069:DXU131088 EGP131069:EHQ131088 EQL131069:ERM131088 FAH131069:FBI131088 FKD131069:FLE131088 FTZ131069:FVA131088 GDV131069:GEW131088 GNR131069:GOS131088 GXN131069:GYO131088 HHJ131069:HIK131088 HRF131069:HSG131088 IBB131069:ICC131088 IKX131069:ILY131088 IUT131069:IVU131088 JEP131069:JFQ131088 JOL131069:JPM131088 JYH131069:JZI131088 KID131069:KJE131088 KRZ131069:KTA131088 LBV131069:LCW131088 LLR131069:LMS131088 LVN131069:LWO131088 MFJ131069:MGK131088 MPF131069:MQG131088 MZB131069:NAC131088 NIX131069:NJY131088 NST131069:NTU131088 OCP131069:ODQ131088 OML131069:ONM131088 OWH131069:OXI131088 PGD131069:PHE131088 PPZ131069:PRA131088 PZV131069:QAW131088 QJR131069:QKS131088 QTN131069:QUO131088 RDJ131069:REK131088 RNF131069:ROG131088 RXB131069:RYC131088 SGX131069:SHY131088 SQT131069:SRU131088 TAP131069:TBQ131088 TKL131069:TLM131088 TUH131069:TVI131088 UED131069:UFE131088 UNZ131069:UPA131088 UXV131069:UYW131088 VHR131069:VIS131088 VRN131069:VSO131088 WBJ131069:WCK131088 WLF131069:WMG131088 WVB131069:WWC131088 IP196605:JQ196624 SL196605:TM196624 ACH196605:ADI196624 AMD196605:ANE196624 AVZ196605:AXA196624 BFV196605:BGW196624 BPR196605:BQS196624 BZN196605:CAO196624 CJJ196605:CKK196624 CTF196605:CUG196624 DDB196605:DEC196624 DMX196605:DNY196624 DWT196605:DXU196624 EGP196605:EHQ196624 EQL196605:ERM196624 FAH196605:FBI196624 FKD196605:FLE196624 FTZ196605:FVA196624 GDV196605:GEW196624 GNR196605:GOS196624 GXN196605:GYO196624 HHJ196605:HIK196624 HRF196605:HSG196624 IBB196605:ICC196624 IKX196605:ILY196624 IUT196605:IVU196624 JEP196605:JFQ196624 JOL196605:JPM196624 JYH196605:JZI196624 KID196605:KJE196624 KRZ196605:KTA196624 LBV196605:LCW196624 LLR196605:LMS196624 LVN196605:LWO196624 MFJ196605:MGK196624 MPF196605:MQG196624 MZB196605:NAC196624 NIX196605:NJY196624 NST196605:NTU196624 OCP196605:ODQ196624 OML196605:ONM196624 OWH196605:OXI196624 PGD196605:PHE196624 PPZ196605:PRA196624 PZV196605:QAW196624 QJR196605:QKS196624 QTN196605:QUO196624 RDJ196605:REK196624 RNF196605:ROG196624 RXB196605:RYC196624 SGX196605:SHY196624 SQT196605:SRU196624 TAP196605:TBQ196624 TKL196605:TLM196624 TUH196605:TVI196624 UED196605:UFE196624 UNZ196605:UPA196624 UXV196605:UYW196624 VHR196605:VIS196624 VRN196605:VSO196624 WBJ196605:WCK196624 WLF196605:WMG196624 WVB196605:WWC196624 IP262141:JQ262160 SL262141:TM262160 ACH262141:ADI262160 AMD262141:ANE262160 AVZ262141:AXA262160 BFV262141:BGW262160 BPR262141:BQS262160 BZN262141:CAO262160 CJJ262141:CKK262160 CTF262141:CUG262160 DDB262141:DEC262160 DMX262141:DNY262160 DWT262141:DXU262160 EGP262141:EHQ262160 EQL262141:ERM262160 FAH262141:FBI262160 FKD262141:FLE262160 FTZ262141:FVA262160 GDV262141:GEW262160 GNR262141:GOS262160 GXN262141:GYO262160 HHJ262141:HIK262160 HRF262141:HSG262160 IBB262141:ICC262160 IKX262141:ILY262160 IUT262141:IVU262160 JEP262141:JFQ262160 JOL262141:JPM262160 JYH262141:JZI262160 KID262141:KJE262160 KRZ262141:KTA262160 LBV262141:LCW262160 LLR262141:LMS262160 LVN262141:LWO262160 MFJ262141:MGK262160 MPF262141:MQG262160 MZB262141:NAC262160 NIX262141:NJY262160 NST262141:NTU262160 OCP262141:ODQ262160 OML262141:ONM262160 OWH262141:OXI262160 PGD262141:PHE262160 PPZ262141:PRA262160 PZV262141:QAW262160 QJR262141:QKS262160 QTN262141:QUO262160 RDJ262141:REK262160 RNF262141:ROG262160 RXB262141:RYC262160 SGX262141:SHY262160 SQT262141:SRU262160 TAP262141:TBQ262160 TKL262141:TLM262160 TUH262141:TVI262160 UED262141:UFE262160 UNZ262141:UPA262160 UXV262141:UYW262160 VHR262141:VIS262160 VRN262141:VSO262160 WBJ262141:WCK262160 WLF262141:WMG262160 WVB262141:WWC262160 IP327677:JQ327696 SL327677:TM327696 ACH327677:ADI327696 AMD327677:ANE327696 AVZ327677:AXA327696 BFV327677:BGW327696 BPR327677:BQS327696 BZN327677:CAO327696 CJJ327677:CKK327696 CTF327677:CUG327696 DDB327677:DEC327696 DMX327677:DNY327696 DWT327677:DXU327696 EGP327677:EHQ327696 EQL327677:ERM327696 FAH327677:FBI327696 FKD327677:FLE327696 FTZ327677:FVA327696 GDV327677:GEW327696 GNR327677:GOS327696 GXN327677:GYO327696 HHJ327677:HIK327696 HRF327677:HSG327696 IBB327677:ICC327696 IKX327677:ILY327696 IUT327677:IVU327696 JEP327677:JFQ327696 JOL327677:JPM327696 JYH327677:JZI327696 KID327677:KJE327696 KRZ327677:KTA327696 LBV327677:LCW327696 LLR327677:LMS327696 LVN327677:LWO327696 MFJ327677:MGK327696 MPF327677:MQG327696 MZB327677:NAC327696 NIX327677:NJY327696 NST327677:NTU327696 OCP327677:ODQ327696 OML327677:ONM327696 OWH327677:OXI327696 PGD327677:PHE327696 PPZ327677:PRA327696 PZV327677:QAW327696 QJR327677:QKS327696 QTN327677:QUO327696 RDJ327677:REK327696 RNF327677:ROG327696 RXB327677:RYC327696 SGX327677:SHY327696 SQT327677:SRU327696 TAP327677:TBQ327696 TKL327677:TLM327696 TUH327677:TVI327696 UED327677:UFE327696 UNZ327677:UPA327696 UXV327677:UYW327696 VHR327677:VIS327696 VRN327677:VSO327696 WBJ327677:WCK327696 WLF327677:WMG327696 WVB327677:WWC327696 IP393213:JQ393232 SL393213:TM393232 ACH393213:ADI393232 AMD393213:ANE393232 AVZ393213:AXA393232 BFV393213:BGW393232 BPR393213:BQS393232 BZN393213:CAO393232 CJJ393213:CKK393232 CTF393213:CUG393232 DDB393213:DEC393232 DMX393213:DNY393232 DWT393213:DXU393232 EGP393213:EHQ393232 EQL393213:ERM393232 FAH393213:FBI393232 FKD393213:FLE393232 FTZ393213:FVA393232 GDV393213:GEW393232 GNR393213:GOS393232 GXN393213:GYO393232 HHJ393213:HIK393232 HRF393213:HSG393232 IBB393213:ICC393232 IKX393213:ILY393232 IUT393213:IVU393232 JEP393213:JFQ393232 JOL393213:JPM393232 JYH393213:JZI393232 KID393213:KJE393232 KRZ393213:KTA393232 LBV393213:LCW393232 LLR393213:LMS393232 LVN393213:LWO393232 MFJ393213:MGK393232 MPF393213:MQG393232 MZB393213:NAC393232 NIX393213:NJY393232 NST393213:NTU393232 OCP393213:ODQ393232 OML393213:ONM393232 OWH393213:OXI393232 PGD393213:PHE393232 PPZ393213:PRA393232 PZV393213:QAW393232 QJR393213:QKS393232 QTN393213:QUO393232 RDJ393213:REK393232 RNF393213:ROG393232 RXB393213:RYC393232 SGX393213:SHY393232 SQT393213:SRU393232 TAP393213:TBQ393232 TKL393213:TLM393232 TUH393213:TVI393232 UED393213:UFE393232 UNZ393213:UPA393232 UXV393213:UYW393232 VHR393213:VIS393232 VRN393213:VSO393232 WBJ393213:WCK393232 WLF393213:WMG393232 WVB393213:WWC393232 IP458749:JQ458768 SL458749:TM458768 ACH458749:ADI458768 AMD458749:ANE458768 AVZ458749:AXA458768 BFV458749:BGW458768 BPR458749:BQS458768 BZN458749:CAO458768 CJJ458749:CKK458768 CTF458749:CUG458768 DDB458749:DEC458768 DMX458749:DNY458768 DWT458749:DXU458768 EGP458749:EHQ458768 EQL458749:ERM458768 FAH458749:FBI458768 FKD458749:FLE458768 FTZ458749:FVA458768 GDV458749:GEW458768 GNR458749:GOS458768 GXN458749:GYO458768 HHJ458749:HIK458768 HRF458749:HSG458768 IBB458749:ICC458768 IKX458749:ILY458768 IUT458749:IVU458768 JEP458749:JFQ458768 JOL458749:JPM458768 JYH458749:JZI458768 KID458749:KJE458768 KRZ458749:KTA458768 LBV458749:LCW458768 LLR458749:LMS458768 LVN458749:LWO458768 MFJ458749:MGK458768 MPF458749:MQG458768 MZB458749:NAC458768 NIX458749:NJY458768 NST458749:NTU458768 OCP458749:ODQ458768 OML458749:ONM458768 OWH458749:OXI458768 PGD458749:PHE458768 PPZ458749:PRA458768 PZV458749:QAW458768 QJR458749:QKS458768 QTN458749:QUO458768 RDJ458749:REK458768 RNF458749:ROG458768 RXB458749:RYC458768 SGX458749:SHY458768 SQT458749:SRU458768 TAP458749:TBQ458768 TKL458749:TLM458768 TUH458749:TVI458768 UED458749:UFE458768 UNZ458749:UPA458768 UXV458749:UYW458768 VHR458749:VIS458768 VRN458749:VSO458768 WBJ458749:WCK458768 WLF458749:WMG458768 WVB458749:WWC458768 IP524285:JQ524304 SL524285:TM524304 ACH524285:ADI524304 AMD524285:ANE524304 AVZ524285:AXA524304 BFV524285:BGW524304 BPR524285:BQS524304 BZN524285:CAO524304 CJJ524285:CKK524304 CTF524285:CUG524304 DDB524285:DEC524304 DMX524285:DNY524304 DWT524285:DXU524304 EGP524285:EHQ524304 EQL524285:ERM524304 FAH524285:FBI524304 FKD524285:FLE524304 FTZ524285:FVA524304 GDV524285:GEW524304 GNR524285:GOS524304 GXN524285:GYO524304 HHJ524285:HIK524304 HRF524285:HSG524304 IBB524285:ICC524304 IKX524285:ILY524304 IUT524285:IVU524304 JEP524285:JFQ524304 JOL524285:JPM524304 JYH524285:JZI524304 KID524285:KJE524304 KRZ524285:KTA524304 LBV524285:LCW524304 LLR524285:LMS524304 LVN524285:LWO524304 MFJ524285:MGK524304 MPF524285:MQG524304 MZB524285:NAC524304 NIX524285:NJY524304 NST524285:NTU524304 OCP524285:ODQ524304 OML524285:ONM524304 OWH524285:OXI524304 PGD524285:PHE524304 PPZ524285:PRA524304 PZV524285:QAW524304 QJR524285:QKS524304 QTN524285:QUO524304 RDJ524285:REK524304 RNF524285:ROG524304 RXB524285:RYC524304 SGX524285:SHY524304 SQT524285:SRU524304 TAP524285:TBQ524304 TKL524285:TLM524304 TUH524285:TVI524304 UED524285:UFE524304 UNZ524285:UPA524304 UXV524285:UYW524304 VHR524285:VIS524304 VRN524285:VSO524304 WBJ524285:WCK524304 WLF524285:WMG524304 WVB524285:WWC524304 IP589821:JQ589840 SL589821:TM589840 ACH589821:ADI589840 AMD589821:ANE589840 AVZ589821:AXA589840 BFV589821:BGW589840 BPR589821:BQS589840 BZN589821:CAO589840 CJJ589821:CKK589840 CTF589821:CUG589840 DDB589821:DEC589840 DMX589821:DNY589840 DWT589821:DXU589840 EGP589821:EHQ589840 EQL589821:ERM589840 FAH589821:FBI589840 FKD589821:FLE589840 FTZ589821:FVA589840 GDV589821:GEW589840 GNR589821:GOS589840 GXN589821:GYO589840 HHJ589821:HIK589840 HRF589821:HSG589840 IBB589821:ICC589840 IKX589821:ILY589840 IUT589821:IVU589840 JEP589821:JFQ589840 JOL589821:JPM589840 JYH589821:JZI589840 KID589821:KJE589840 KRZ589821:KTA589840 LBV589821:LCW589840 LLR589821:LMS589840 LVN589821:LWO589840 MFJ589821:MGK589840 MPF589821:MQG589840 MZB589821:NAC589840 NIX589821:NJY589840 NST589821:NTU589840 OCP589821:ODQ589840 OML589821:ONM589840 OWH589821:OXI589840 PGD589821:PHE589840 PPZ589821:PRA589840 PZV589821:QAW589840 QJR589821:QKS589840 QTN589821:QUO589840 RDJ589821:REK589840 RNF589821:ROG589840 RXB589821:RYC589840 SGX589821:SHY589840 SQT589821:SRU589840 TAP589821:TBQ589840 TKL589821:TLM589840 TUH589821:TVI589840 UED589821:UFE589840 UNZ589821:UPA589840 UXV589821:UYW589840 VHR589821:VIS589840 VRN589821:VSO589840 WBJ589821:WCK589840 WLF589821:WMG589840 WVB589821:WWC589840 IP655357:JQ655376 SL655357:TM655376 ACH655357:ADI655376 AMD655357:ANE655376 AVZ655357:AXA655376 BFV655357:BGW655376 BPR655357:BQS655376 BZN655357:CAO655376 CJJ655357:CKK655376 CTF655357:CUG655376 DDB655357:DEC655376 DMX655357:DNY655376 DWT655357:DXU655376 EGP655357:EHQ655376 EQL655357:ERM655376 FAH655357:FBI655376 FKD655357:FLE655376 FTZ655357:FVA655376 GDV655357:GEW655376 GNR655357:GOS655376 GXN655357:GYO655376 HHJ655357:HIK655376 HRF655357:HSG655376 IBB655357:ICC655376 IKX655357:ILY655376 IUT655357:IVU655376 JEP655357:JFQ655376 JOL655357:JPM655376 JYH655357:JZI655376 KID655357:KJE655376 KRZ655357:KTA655376 LBV655357:LCW655376 LLR655357:LMS655376 LVN655357:LWO655376 MFJ655357:MGK655376 MPF655357:MQG655376 MZB655357:NAC655376 NIX655357:NJY655376 NST655357:NTU655376 OCP655357:ODQ655376 OML655357:ONM655376 OWH655357:OXI655376 PGD655357:PHE655376 PPZ655357:PRA655376 PZV655357:QAW655376 QJR655357:QKS655376 QTN655357:QUO655376 RDJ655357:REK655376 RNF655357:ROG655376 RXB655357:RYC655376 SGX655357:SHY655376 SQT655357:SRU655376 TAP655357:TBQ655376 TKL655357:TLM655376 TUH655357:TVI655376 UED655357:UFE655376 UNZ655357:UPA655376 UXV655357:UYW655376 VHR655357:VIS655376 VRN655357:VSO655376 WBJ655357:WCK655376 WLF655357:WMG655376 WVB655357:WWC655376 IP720893:JQ720912 SL720893:TM720912 ACH720893:ADI720912 AMD720893:ANE720912 AVZ720893:AXA720912 BFV720893:BGW720912 BPR720893:BQS720912 BZN720893:CAO720912 CJJ720893:CKK720912 CTF720893:CUG720912 DDB720893:DEC720912 DMX720893:DNY720912 DWT720893:DXU720912 EGP720893:EHQ720912 EQL720893:ERM720912 FAH720893:FBI720912 FKD720893:FLE720912 FTZ720893:FVA720912 GDV720893:GEW720912 GNR720893:GOS720912 GXN720893:GYO720912 HHJ720893:HIK720912 HRF720893:HSG720912 IBB720893:ICC720912 IKX720893:ILY720912 IUT720893:IVU720912 JEP720893:JFQ720912 JOL720893:JPM720912 JYH720893:JZI720912 KID720893:KJE720912 KRZ720893:KTA720912 LBV720893:LCW720912 LLR720893:LMS720912 LVN720893:LWO720912 MFJ720893:MGK720912 MPF720893:MQG720912 MZB720893:NAC720912 NIX720893:NJY720912 NST720893:NTU720912 OCP720893:ODQ720912 OML720893:ONM720912 OWH720893:OXI720912 PGD720893:PHE720912 PPZ720893:PRA720912 PZV720893:QAW720912 QJR720893:QKS720912 QTN720893:QUO720912 RDJ720893:REK720912 RNF720893:ROG720912 RXB720893:RYC720912 SGX720893:SHY720912 SQT720893:SRU720912 TAP720893:TBQ720912 TKL720893:TLM720912 TUH720893:TVI720912 UED720893:UFE720912 UNZ720893:UPA720912 UXV720893:UYW720912 VHR720893:VIS720912 VRN720893:VSO720912 WBJ720893:WCK720912 WLF720893:WMG720912 WVB720893:WWC720912 IP786429:JQ786448 SL786429:TM786448 ACH786429:ADI786448 AMD786429:ANE786448 AVZ786429:AXA786448 BFV786429:BGW786448 BPR786429:BQS786448 BZN786429:CAO786448 CJJ786429:CKK786448 CTF786429:CUG786448 DDB786429:DEC786448 DMX786429:DNY786448 DWT786429:DXU786448 EGP786429:EHQ786448 EQL786429:ERM786448 FAH786429:FBI786448 FKD786429:FLE786448 FTZ786429:FVA786448 GDV786429:GEW786448 GNR786429:GOS786448 GXN786429:GYO786448 HHJ786429:HIK786448 HRF786429:HSG786448 IBB786429:ICC786448 IKX786429:ILY786448 IUT786429:IVU786448 JEP786429:JFQ786448 JOL786429:JPM786448 JYH786429:JZI786448 KID786429:KJE786448 KRZ786429:KTA786448 LBV786429:LCW786448 LLR786429:LMS786448 LVN786429:LWO786448 MFJ786429:MGK786448 MPF786429:MQG786448 MZB786429:NAC786448 NIX786429:NJY786448 NST786429:NTU786448 OCP786429:ODQ786448 OML786429:ONM786448 OWH786429:OXI786448 PGD786429:PHE786448 PPZ786429:PRA786448 PZV786429:QAW786448 QJR786429:QKS786448 QTN786429:QUO786448 RDJ786429:REK786448 RNF786429:ROG786448 RXB786429:RYC786448 SGX786429:SHY786448 SQT786429:SRU786448 TAP786429:TBQ786448 TKL786429:TLM786448 TUH786429:TVI786448 UED786429:UFE786448 UNZ786429:UPA786448 UXV786429:UYW786448 VHR786429:VIS786448 VRN786429:VSO786448 WBJ786429:WCK786448 WLF786429:WMG786448 WVB786429:WWC786448 IP851965:JQ851984 SL851965:TM851984 ACH851965:ADI851984 AMD851965:ANE851984 AVZ851965:AXA851984 BFV851965:BGW851984 BPR851965:BQS851984 BZN851965:CAO851984 CJJ851965:CKK851984 CTF851965:CUG851984 DDB851965:DEC851984 DMX851965:DNY851984 DWT851965:DXU851984 EGP851965:EHQ851984 EQL851965:ERM851984 FAH851965:FBI851984 FKD851965:FLE851984 FTZ851965:FVA851984 GDV851965:GEW851984 GNR851965:GOS851984 GXN851965:GYO851984 HHJ851965:HIK851984 HRF851965:HSG851984 IBB851965:ICC851984 IKX851965:ILY851984 IUT851965:IVU851984 JEP851965:JFQ851984 JOL851965:JPM851984 JYH851965:JZI851984 KID851965:KJE851984 KRZ851965:KTA851984 LBV851965:LCW851984 LLR851965:LMS851984 LVN851965:LWO851984 MFJ851965:MGK851984 MPF851965:MQG851984 MZB851965:NAC851984 NIX851965:NJY851984 NST851965:NTU851984 OCP851965:ODQ851984 OML851965:ONM851984 OWH851965:OXI851984 PGD851965:PHE851984 PPZ851965:PRA851984 PZV851965:QAW851984 QJR851965:QKS851984 QTN851965:QUO851984 RDJ851965:REK851984 RNF851965:ROG851984 RXB851965:RYC851984 SGX851965:SHY851984 SQT851965:SRU851984 TAP851965:TBQ851984 TKL851965:TLM851984 TUH851965:TVI851984 UED851965:UFE851984 UNZ851965:UPA851984 UXV851965:UYW851984 VHR851965:VIS851984 VRN851965:VSO851984 WBJ851965:WCK851984 WLF851965:WMG851984 WVB851965:WWC851984 IP917501:JQ917520 SL917501:TM917520 ACH917501:ADI917520 AMD917501:ANE917520 AVZ917501:AXA917520 BFV917501:BGW917520 BPR917501:BQS917520 BZN917501:CAO917520 CJJ917501:CKK917520 CTF917501:CUG917520 DDB917501:DEC917520 DMX917501:DNY917520 DWT917501:DXU917520 EGP917501:EHQ917520 EQL917501:ERM917520 FAH917501:FBI917520 FKD917501:FLE917520 FTZ917501:FVA917520 GDV917501:GEW917520 GNR917501:GOS917520 GXN917501:GYO917520 HHJ917501:HIK917520 HRF917501:HSG917520 IBB917501:ICC917520 IKX917501:ILY917520 IUT917501:IVU917520 JEP917501:JFQ917520 JOL917501:JPM917520 JYH917501:JZI917520 KID917501:KJE917520 KRZ917501:KTA917520 LBV917501:LCW917520 LLR917501:LMS917520 LVN917501:LWO917520 MFJ917501:MGK917520 MPF917501:MQG917520 MZB917501:NAC917520 NIX917501:NJY917520 NST917501:NTU917520 OCP917501:ODQ917520 OML917501:ONM917520 OWH917501:OXI917520 PGD917501:PHE917520 PPZ917501:PRA917520 PZV917501:QAW917520 QJR917501:QKS917520 QTN917501:QUO917520 RDJ917501:REK917520 RNF917501:ROG917520 RXB917501:RYC917520 SGX917501:SHY917520 SQT917501:SRU917520 TAP917501:TBQ917520 TKL917501:TLM917520 TUH917501:TVI917520 UED917501:UFE917520 UNZ917501:UPA917520 UXV917501:UYW917520 VHR917501:VIS917520 VRN917501:VSO917520 WBJ917501:WCK917520 WLF917501:WMG917520 WVB917501:WWC917520 IP983037:JQ983056 SL983037:TM983056 ACH983037:ADI983056 AMD983037:ANE983056 AVZ983037:AXA983056 BFV983037:BGW983056 BPR983037:BQS983056 BZN983037:CAO983056 CJJ983037:CKK983056 CTF983037:CUG983056 DDB983037:DEC983056 DMX983037:DNY983056 DWT983037:DXU983056 EGP983037:EHQ983056 EQL983037:ERM983056 FAH983037:FBI983056 FKD983037:FLE983056 FTZ983037:FVA983056 GDV983037:GEW983056 GNR983037:GOS983056 GXN983037:GYO983056 HHJ983037:HIK983056 HRF983037:HSG983056 IBB983037:ICC983056 IKX983037:ILY983056 IUT983037:IVU983056 JEP983037:JFQ983056 JOL983037:JPM983056 JYH983037:JZI983056 KID983037:KJE983056 KRZ983037:KTA983056 LBV983037:LCW983056 LLR983037:LMS983056 LVN983037:LWO983056 MFJ983037:MGK983056 MPF983037:MQG983056 MZB983037:NAC983056 NIX983037:NJY983056 NST983037:NTU983056 OCP983037:ODQ983056 OML983037:ONM983056 OWH983037:OXI983056 PGD983037:PHE983056 PPZ983037:PRA983056 PZV983037:QAW983056 QJR983037:QKS983056 QTN983037:QUO983056 RDJ983037:REK983056 RNF983037:ROG983056 RXB983037:RYC983056 SGX983037:SHY983056 SQT983037:SRU983056 TAP983037:TBQ983056 TKL983037:TLM983056 TUH983037:TVI983056 UED983037:UFE983056 UNZ983037:UPA983056 UXV983037:UYW983056 VHR983037:VIS983056 WLF983037:WMG983056 AD7:AD41 SL7:TM41 ACH7:ADI41 AMD7:ANE41 AVZ7:AXA41 BFV7:BGW41 BPR7:BQS41 BZN7:CAO41 CJJ7:CKK41 CTF7:CUG41 DDB7:DEC41 DMX7:DNY41 DWT7:DXU41 EGP7:EHQ41 EQL7:ERM41 FAH7:FBI41 FKD7:FLE41 FTZ7:FVA41 GDV7:GEW41 GNR7:GOS41 GXN7:GYO41 HHJ7:HIK41 HRF7:HSG41 IBB7:ICC41 IKX7:ILY41 IUT7:IVU41 JEP7:JFQ41 JOL7:JPM41 JYH7:JZI41 KID7:KJE41 KRZ7:KTA41 LBV7:LCW41 LLR7:LMS41 LVN7:LWO41 MFJ7:MGK41 MPF7:MQG41 MZB7:NAC41 NIX7:NJY41 NST7:NTU41 OCP7:ODQ41 OML7:ONM41 OWH7:OXI41 PGD7:PHE41 PPZ7:PRA41 PZV7:QAW41 QJR7:QKS41 QTN7:QUO41 RDJ7:REK41 RNF7:ROG41 RXB7:RYC41 SGX7:SHY41 SQT7:SRU41 TAP7:TBQ41 TKL7:TLM41 TUH7:TVI41 UED7:UFE41 UNZ7:UPA41 UXV7:UYW41 VHR7:VIS41 VRN7:VSO41 WBJ7:WCK41 WLF7:WMG41 WVB7:WWC41 IP7:JQ41 K983038:AC983057 K917502:AC917521 K851966:AC851985 K786430:AC786449 K720894:AC720913 K655358:AC655377 K589822:AC589841 K524286:AC524305 K458750:AC458769 K393214:AC393233 K327678:AC327697 K262142:AC262161 K196606:AC196625 K131070:AC131089 K65534:AC65553">
      <formula1>IF(#REF!="×","")</formula1>
    </dataValidation>
  </dataValidations>
  <printOptions horizontalCentered="1"/>
  <pageMargins left="0.51181102362204722" right="0.51181102362204722" top="0.74803149606299213" bottom="0.74803149606299213" header="0.31496062992125984" footer="0.31496062992125984"/>
  <pageSetup paperSize="9" scale="23" orientation="portrait" r:id="rId1"/>
  <headerFooter>
    <oddHeader xml:space="preserve">&amp;R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H40"/>
  <sheetViews>
    <sheetView view="pageBreakPreview" zoomScale="85" zoomScaleNormal="100" zoomScaleSheetLayoutView="85" workbookViewId="0">
      <selection activeCell="E2" sqref="E2:H2"/>
    </sheetView>
  </sheetViews>
  <sheetFormatPr defaultColWidth="9" defaultRowHeight="18" customHeight="1"/>
  <cols>
    <col min="1" max="1" width="2.5" style="1" customWidth="1"/>
    <col min="2" max="34" width="3" style="1" customWidth="1"/>
    <col min="35" max="35" width="2.5" style="1" customWidth="1"/>
    <col min="36" max="47" width="3" style="1" customWidth="1"/>
    <col min="48" max="16384" width="9" style="1"/>
  </cols>
  <sheetData>
    <row r="1" spans="1:34" ht="18" customHeight="1">
      <c r="Q1" s="7"/>
    </row>
    <row r="2" spans="1:34" ht="18" customHeight="1" thickBot="1">
      <c r="B2" s="100" t="s">
        <v>500</v>
      </c>
    </row>
    <row r="3" spans="1:34" ht="18" customHeight="1" thickBot="1">
      <c r="Q3" s="1993" t="s">
        <v>329</v>
      </c>
      <c r="R3" s="1994"/>
      <c r="S3" s="1994"/>
      <c r="T3" s="1994"/>
      <c r="U3" s="1994"/>
      <c r="V3" s="1994"/>
      <c r="W3" s="1993">
        <f>'Ｒ元用【様式５】実績報告書Ⅰ '!V5</f>
        <v>0</v>
      </c>
      <c r="X3" s="1994"/>
      <c r="Y3" s="1994"/>
      <c r="Z3" s="1994"/>
      <c r="AA3" s="1994"/>
      <c r="AB3" s="1994"/>
      <c r="AC3" s="1994"/>
      <c r="AD3" s="1994"/>
      <c r="AE3" s="1994"/>
      <c r="AF3" s="1994"/>
      <c r="AG3" s="1994"/>
      <c r="AH3" s="1995"/>
    </row>
    <row r="5" spans="1:34" ht="18" customHeight="1">
      <c r="B5" s="2373" t="s">
        <v>294</v>
      </c>
      <c r="C5" s="2373"/>
      <c r="D5" s="2373"/>
      <c r="E5" s="2373"/>
      <c r="F5" s="2373"/>
      <c r="G5" s="2373"/>
      <c r="H5" s="2373"/>
      <c r="I5" s="2373"/>
      <c r="J5" s="2373"/>
      <c r="K5" s="2373"/>
      <c r="L5" s="2373"/>
      <c r="M5" s="2373"/>
      <c r="N5" s="2373"/>
      <c r="O5" s="2373"/>
      <c r="P5" s="2373"/>
      <c r="Q5" s="2373"/>
      <c r="R5" s="2373"/>
      <c r="S5" s="2373"/>
      <c r="T5" s="2373"/>
      <c r="U5" s="2373"/>
      <c r="V5" s="2373"/>
      <c r="W5" s="2373"/>
      <c r="X5" s="2373"/>
      <c r="Y5" s="2373"/>
      <c r="Z5" s="2373"/>
      <c r="AA5" s="2373"/>
      <c r="AB5" s="2373"/>
      <c r="AC5" s="2373"/>
      <c r="AD5" s="2373"/>
      <c r="AE5" s="2373"/>
      <c r="AF5" s="2373"/>
      <c r="AG5" s="2373"/>
      <c r="AH5" s="2373"/>
    </row>
    <row r="6" spans="1:34" ht="18"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4" ht="18" customHeight="1">
      <c r="A7" s="10"/>
      <c r="B7" s="2370" t="s">
        <v>21</v>
      </c>
      <c r="C7" s="2370"/>
      <c r="D7" s="2370"/>
      <c r="E7" s="2370" t="s">
        <v>19</v>
      </c>
      <c r="F7" s="2370"/>
      <c r="G7" s="2370"/>
      <c r="H7" s="2370"/>
      <c r="I7" s="2370" t="s">
        <v>20</v>
      </c>
      <c r="J7" s="2370"/>
      <c r="K7" s="2370"/>
      <c r="L7" s="2370"/>
      <c r="M7" s="2370"/>
      <c r="N7" s="2374" t="s">
        <v>8</v>
      </c>
      <c r="O7" s="2375"/>
      <c r="P7" s="2375"/>
      <c r="Q7" s="2375"/>
      <c r="R7" s="2375"/>
      <c r="S7" s="2375"/>
      <c r="T7" s="2375"/>
      <c r="U7" s="2375"/>
      <c r="V7" s="2376"/>
      <c r="W7" s="2382" t="s">
        <v>23</v>
      </c>
      <c r="X7" s="2383"/>
      <c r="Y7" s="2383"/>
      <c r="Z7" s="2383"/>
      <c r="AA7" s="2383"/>
      <c r="AB7" s="2384"/>
      <c r="AC7" s="2382" t="s">
        <v>24</v>
      </c>
      <c r="AD7" s="2383"/>
      <c r="AE7" s="2383"/>
      <c r="AF7" s="2383"/>
      <c r="AG7" s="2383"/>
      <c r="AH7" s="2384"/>
    </row>
    <row r="8" spans="1:34" ht="18" customHeight="1">
      <c r="A8" s="10"/>
      <c r="B8" s="2370"/>
      <c r="C8" s="2370"/>
      <c r="D8" s="2370"/>
      <c r="E8" s="2370"/>
      <c r="F8" s="2370"/>
      <c r="G8" s="2370"/>
      <c r="H8" s="2370"/>
      <c r="I8" s="2370"/>
      <c r="J8" s="2370"/>
      <c r="K8" s="2370"/>
      <c r="L8" s="2370"/>
      <c r="M8" s="2370"/>
      <c r="N8" s="2377"/>
      <c r="O8" s="1546"/>
      <c r="P8" s="1546"/>
      <c r="Q8" s="1546"/>
      <c r="R8" s="1546"/>
      <c r="S8" s="1546"/>
      <c r="T8" s="1546"/>
      <c r="U8" s="1546"/>
      <c r="V8" s="2378"/>
      <c r="W8" s="2385"/>
      <c r="X8" s="1545"/>
      <c r="Y8" s="1545"/>
      <c r="Z8" s="1545"/>
      <c r="AA8" s="1545"/>
      <c r="AB8" s="2386"/>
      <c r="AC8" s="2385"/>
      <c r="AD8" s="1545"/>
      <c r="AE8" s="1545"/>
      <c r="AF8" s="1545"/>
      <c r="AG8" s="1545"/>
      <c r="AH8" s="2386"/>
    </row>
    <row r="9" spans="1:34" ht="18" customHeight="1">
      <c r="A9" s="10"/>
      <c r="B9" s="2370"/>
      <c r="C9" s="2370"/>
      <c r="D9" s="2370"/>
      <c r="E9" s="2370"/>
      <c r="F9" s="2370"/>
      <c r="G9" s="2370"/>
      <c r="H9" s="2370"/>
      <c r="I9" s="2370"/>
      <c r="J9" s="2370"/>
      <c r="K9" s="2370"/>
      <c r="L9" s="2370"/>
      <c r="M9" s="2370"/>
      <c r="N9" s="2379"/>
      <c r="O9" s="2380"/>
      <c r="P9" s="2380"/>
      <c r="Q9" s="2380"/>
      <c r="R9" s="2380"/>
      <c r="S9" s="2380"/>
      <c r="T9" s="2380"/>
      <c r="U9" s="2380"/>
      <c r="V9" s="2381"/>
      <c r="W9" s="2387"/>
      <c r="X9" s="1382"/>
      <c r="Y9" s="1382"/>
      <c r="Z9" s="1382"/>
      <c r="AA9" s="1382"/>
      <c r="AB9" s="1383"/>
      <c r="AC9" s="2387"/>
      <c r="AD9" s="1382"/>
      <c r="AE9" s="1382"/>
      <c r="AF9" s="1382"/>
      <c r="AG9" s="1382"/>
      <c r="AH9" s="1383"/>
    </row>
    <row r="10" spans="1:34" ht="18" customHeight="1">
      <c r="A10" s="10"/>
      <c r="B10" s="2372"/>
      <c r="C10" s="2372"/>
      <c r="D10" s="2372"/>
      <c r="E10" s="2372"/>
      <c r="F10" s="2372"/>
      <c r="G10" s="2372"/>
      <c r="H10" s="2372"/>
      <c r="I10" s="2372"/>
      <c r="J10" s="2372"/>
      <c r="K10" s="2372"/>
      <c r="L10" s="2372"/>
      <c r="M10" s="2372"/>
      <c r="N10" s="2372"/>
      <c r="O10" s="2372"/>
      <c r="P10" s="2372"/>
      <c r="Q10" s="2372"/>
      <c r="R10" s="2372"/>
      <c r="S10" s="2372"/>
      <c r="T10" s="2372"/>
      <c r="U10" s="2372"/>
      <c r="V10" s="2372"/>
      <c r="W10" s="2371"/>
      <c r="X10" s="2371"/>
      <c r="Y10" s="2371"/>
      <c r="Z10" s="2371"/>
      <c r="AA10" s="2371"/>
      <c r="AB10" s="2371"/>
      <c r="AC10" s="2371"/>
      <c r="AD10" s="2371"/>
      <c r="AE10" s="2371"/>
      <c r="AF10" s="2371"/>
      <c r="AG10" s="2371"/>
      <c r="AH10" s="2371"/>
    </row>
    <row r="11" spans="1:34" ht="18" customHeight="1">
      <c r="A11" s="10"/>
      <c r="B11" s="2372"/>
      <c r="C11" s="2372"/>
      <c r="D11" s="2372"/>
      <c r="E11" s="2372"/>
      <c r="F11" s="2372"/>
      <c r="G11" s="2372"/>
      <c r="H11" s="2372"/>
      <c r="I11" s="2372"/>
      <c r="J11" s="2372"/>
      <c r="K11" s="2372"/>
      <c r="L11" s="2372"/>
      <c r="M11" s="2372"/>
      <c r="N11" s="2372"/>
      <c r="O11" s="2372"/>
      <c r="P11" s="2372"/>
      <c r="Q11" s="2372"/>
      <c r="R11" s="2372"/>
      <c r="S11" s="2372"/>
      <c r="T11" s="2372"/>
      <c r="U11" s="2372"/>
      <c r="V11" s="2372"/>
      <c r="W11" s="2371"/>
      <c r="X11" s="2371"/>
      <c r="Y11" s="2371"/>
      <c r="Z11" s="2371"/>
      <c r="AA11" s="2371"/>
      <c r="AB11" s="2371"/>
      <c r="AC11" s="2371"/>
      <c r="AD11" s="2371"/>
      <c r="AE11" s="2371"/>
      <c r="AF11" s="2371"/>
      <c r="AG11" s="2371"/>
      <c r="AH11" s="2371"/>
    </row>
    <row r="12" spans="1:34" ht="18" customHeight="1">
      <c r="A12" s="10"/>
      <c r="B12" s="2372"/>
      <c r="C12" s="2372"/>
      <c r="D12" s="2372"/>
      <c r="E12" s="2372"/>
      <c r="F12" s="2372"/>
      <c r="G12" s="2372"/>
      <c r="H12" s="2372"/>
      <c r="I12" s="2372"/>
      <c r="J12" s="2372"/>
      <c r="K12" s="2372"/>
      <c r="L12" s="2372"/>
      <c r="M12" s="2372"/>
      <c r="N12" s="2372"/>
      <c r="O12" s="2372"/>
      <c r="P12" s="2372"/>
      <c r="Q12" s="2372"/>
      <c r="R12" s="2372"/>
      <c r="S12" s="2372"/>
      <c r="T12" s="2372"/>
      <c r="U12" s="2372"/>
      <c r="V12" s="2372"/>
      <c r="W12" s="2371"/>
      <c r="X12" s="2371"/>
      <c r="Y12" s="2371"/>
      <c r="Z12" s="2371"/>
      <c r="AA12" s="2371"/>
      <c r="AB12" s="2371"/>
      <c r="AC12" s="2371"/>
      <c r="AD12" s="2371"/>
      <c r="AE12" s="2371"/>
      <c r="AF12" s="2371"/>
      <c r="AG12" s="2371"/>
      <c r="AH12" s="2371"/>
    </row>
    <row r="13" spans="1:34" ht="18" customHeight="1">
      <c r="A13" s="10"/>
      <c r="B13" s="2372"/>
      <c r="C13" s="2372"/>
      <c r="D13" s="2372"/>
      <c r="E13" s="2372"/>
      <c r="F13" s="2372"/>
      <c r="G13" s="2372"/>
      <c r="H13" s="2372"/>
      <c r="I13" s="2372"/>
      <c r="J13" s="2372"/>
      <c r="K13" s="2372"/>
      <c r="L13" s="2372"/>
      <c r="M13" s="2372"/>
      <c r="N13" s="2372"/>
      <c r="O13" s="2372"/>
      <c r="P13" s="2372"/>
      <c r="Q13" s="2372"/>
      <c r="R13" s="2372"/>
      <c r="S13" s="2372"/>
      <c r="T13" s="2372"/>
      <c r="U13" s="2372"/>
      <c r="V13" s="2372"/>
      <c r="W13" s="2371"/>
      <c r="X13" s="2371"/>
      <c r="Y13" s="2371"/>
      <c r="Z13" s="2371"/>
      <c r="AA13" s="2371"/>
      <c r="AB13" s="2371"/>
      <c r="AC13" s="2371"/>
      <c r="AD13" s="2371"/>
      <c r="AE13" s="2371"/>
      <c r="AF13" s="2371"/>
      <c r="AG13" s="2371"/>
      <c r="AH13" s="2371"/>
    </row>
    <row r="14" spans="1:34" ht="18" customHeight="1">
      <c r="A14" s="10"/>
      <c r="B14" s="2372"/>
      <c r="C14" s="2372"/>
      <c r="D14" s="2372"/>
      <c r="E14" s="2372"/>
      <c r="F14" s="2372"/>
      <c r="G14" s="2372"/>
      <c r="H14" s="2372"/>
      <c r="I14" s="2372"/>
      <c r="J14" s="2372"/>
      <c r="K14" s="2372"/>
      <c r="L14" s="2372"/>
      <c r="M14" s="2372"/>
      <c r="N14" s="2372"/>
      <c r="O14" s="2372"/>
      <c r="P14" s="2372"/>
      <c r="Q14" s="2372"/>
      <c r="R14" s="2372"/>
      <c r="S14" s="2372"/>
      <c r="T14" s="2372"/>
      <c r="U14" s="2372"/>
      <c r="V14" s="2372"/>
      <c r="W14" s="2371"/>
      <c r="X14" s="2371"/>
      <c r="Y14" s="2371"/>
      <c r="Z14" s="2371"/>
      <c r="AA14" s="2371"/>
      <c r="AB14" s="2371"/>
      <c r="AC14" s="2371"/>
      <c r="AD14" s="2371"/>
      <c r="AE14" s="2371"/>
      <c r="AF14" s="2371"/>
      <c r="AG14" s="2371"/>
      <c r="AH14" s="2371"/>
    </row>
    <row r="15" spans="1:34" ht="18" customHeight="1">
      <c r="A15" s="10"/>
      <c r="B15" s="2372"/>
      <c r="C15" s="2372"/>
      <c r="D15" s="2372"/>
      <c r="E15" s="2372"/>
      <c r="F15" s="2372"/>
      <c r="G15" s="2372"/>
      <c r="H15" s="2372"/>
      <c r="I15" s="2372"/>
      <c r="J15" s="2372"/>
      <c r="K15" s="2372"/>
      <c r="L15" s="2372"/>
      <c r="M15" s="2372"/>
      <c r="N15" s="2372"/>
      <c r="O15" s="2372"/>
      <c r="P15" s="2372"/>
      <c r="Q15" s="2372"/>
      <c r="R15" s="2372"/>
      <c r="S15" s="2372"/>
      <c r="T15" s="2372"/>
      <c r="U15" s="2372"/>
      <c r="V15" s="2372"/>
      <c r="W15" s="2371"/>
      <c r="X15" s="2371"/>
      <c r="Y15" s="2371"/>
      <c r="Z15" s="2371"/>
      <c r="AA15" s="2371"/>
      <c r="AB15" s="2371"/>
      <c r="AC15" s="2371"/>
      <c r="AD15" s="2371"/>
      <c r="AE15" s="2371"/>
      <c r="AF15" s="2371"/>
      <c r="AG15" s="2371"/>
      <c r="AH15" s="2371"/>
    </row>
    <row r="16" spans="1:34" ht="18" customHeight="1">
      <c r="A16" s="10"/>
      <c r="B16" s="2372"/>
      <c r="C16" s="2372"/>
      <c r="D16" s="2372"/>
      <c r="E16" s="2372"/>
      <c r="F16" s="2372"/>
      <c r="G16" s="2372"/>
      <c r="H16" s="2372"/>
      <c r="I16" s="2372"/>
      <c r="J16" s="2372"/>
      <c r="K16" s="2372"/>
      <c r="L16" s="2372"/>
      <c r="M16" s="2372"/>
      <c r="N16" s="2372"/>
      <c r="O16" s="2372"/>
      <c r="P16" s="2372"/>
      <c r="Q16" s="2372"/>
      <c r="R16" s="2372"/>
      <c r="S16" s="2372"/>
      <c r="T16" s="2372"/>
      <c r="U16" s="2372"/>
      <c r="V16" s="2372"/>
      <c r="W16" s="2371"/>
      <c r="X16" s="2371"/>
      <c r="Y16" s="2371"/>
      <c r="Z16" s="2371"/>
      <c r="AA16" s="2371"/>
      <c r="AB16" s="2371"/>
      <c r="AC16" s="2371"/>
      <c r="AD16" s="2371"/>
      <c r="AE16" s="2371"/>
      <c r="AF16" s="2371"/>
      <c r="AG16" s="2371"/>
      <c r="AH16" s="2371"/>
    </row>
    <row r="17" spans="1:34" ht="18" customHeight="1">
      <c r="A17" s="10"/>
      <c r="B17" s="2372"/>
      <c r="C17" s="2372"/>
      <c r="D17" s="2372"/>
      <c r="E17" s="2372"/>
      <c r="F17" s="2372"/>
      <c r="G17" s="2372"/>
      <c r="H17" s="2372"/>
      <c r="I17" s="2372"/>
      <c r="J17" s="2372"/>
      <c r="K17" s="2372"/>
      <c r="L17" s="2372"/>
      <c r="M17" s="2372"/>
      <c r="N17" s="2372"/>
      <c r="O17" s="2372"/>
      <c r="P17" s="2372"/>
      <c r="Q17" s="2372"/>
      <c r="R17" s="2372"/>
      <c r="S17" s="2372"/>
      <c r="T17" s="2372"/>
      <c r="U17" s="2372"/>
      <c r="V17" s="2372"/>
      <c r="W17" s="2371"/>
      <c r="X17" s="2371"/>
      <c r="Y17" s="2371"/>
      <c r="Z17" s="2371"/>
      <c r="AA17" s="2371"/>
      <c r="AB17" s="2371"/>
      <c r="AC17" s="2371"/>
      <c r="AD17" s="2371"/>
      <c r="AE17" s="2371"/>
      <c r="AF17" s="2371"/>
      <c r="AG17" s="2371"/>
      <c r="AH17" s="2371"/>
    </row>
    <row r="18" spans="1:34" ht="18" customHeight="1">
      <c r="A18" s="10"/>
      <c r="B18" s="2372"/>
      <c r="C18" s="2372"/>
      <c r="D18" s="2372"/>
      <c r="E18" s="2372"/>
      <c r="F18" s="2372"/>
      <c r="G18" s="2372"/>
      <c r="H18" s="2372"/>
      <c r="I18" s="2372"/>
      <c r="J18" s="2372"/>
      <c r="K18" s="2372"/>
      <c r="L18" s="2372"/>
      <c r="M18" s="2372"/>
      <c r="N18" s="2372"/>
      <c r="O18" s="2372"/>
      <c r="P18" s="2372"/>
      <c r="Q18" s="2372"/>
      <c r="R18" s="2372"/>
      <c r="S18" s="2372"/>
      <c r="T18" s="2372"/>
      <c r="U18" s="2372"/>
      <c r="V18" s="2372"/>
      <c r="W18" s="2371"/>
      <c r="X18" s="2371"/>
      <c r="Y18" s="2371"/>
      <c r="Z18" s="2371"/>
      <c r="AA18" s="2371"/>
      <c r="AB18" s="2371"/>
      <c r="AC18" s="2371"/>
      <c r="AD18" s="2371"/>
      <c r="AE18" s="2371"/>
      <c r="AF18" s="2371"/>
      <c r="AG18" s="2371"/>
      <c r="AH18" s="2371"/>
    </row>
    <row r="19" spans="1:34" ht="18" customHeight="1">
      <c r="A19" s="10"/>
      <c r="B19" s="2372"/>
      <c r="C19" s="2372"/>
      <c r="D19" s="2372"/>
      <c r="E19" s="2372"/>
      <c r="F19" s="2372"/>
      <c r="G19" s="2372"/>
      <c r="H19" s="2372"/>
      <c r="I19" s="2372"/>
      <c r="J19" s="2372"/>
      <c r="K19" s="2372"/>
      <c r="L19" s="2372"/>
      <c r="M19" s="2372"/>
      <c r="N19" s="2372"/>
      <c r="O19" s="2372"/>
      <c r="P19" s="2372"/>
      <c r="Q19" s="2372"/>
      <c r="R19" s="2372"/>
      <c r="S19" s="2372"/>
      <c r="T19" s="2372"/>
      <c r="U19" s="2372"/>
      <c r="V19" s="2372"/>
      <c r="W19" s="2371"/>
      <c r="X19" s="2371"/>
      <c r="Y19" s="2371"/>
      <c r="Z19" s="2371"/>
      <c r="AA19" s="2371"/>
      <c r="AB19" s="2371"/>
      <c r="AC19" s="2371"/>
      <c r="AD19" s="2371"/>
      <c r="AE19" s="2371"/>
      <c r="AF19" s="2371"/>
      <c r="AG19" s="2371"/>
      <c r="AH19" s="2371"/>
    </row>
    <row r="20" spans="1:34" ht="18" customHeight="1">
      <c r="A20" s="10"/>
      <c r="B20" s="2372"/>
      <c r="C20" s="2372"/>
      <c r="D20" s="2372"/>
      <c r="E20" s="2372"/>
      <c r="F20" s="2372"/>
      <c r="G20" s="2372"/>
      <c r="H20" s="2372"/>
      <c r="I20" s="2372"/>
      <c r="J20" s="2372"/>
      <c r="K20" s="2372"/>
      <c r="L20" s="2372"/>
      <c r="M20" s="2372"/>
      <c r="N20" s="2372"/>
      <c r="O20" s="2372"/>
      <c r="P20" s="2372"/>
      <c r="Q20" s="2372"/>
      <c r="R20" s="2372"/>
      <c r="S20" s="2372"/>
      <c r="T20" s="2372"/>
      <c r="U20" s="2372"/>
      <c r="V20" s="2372"/>
      <c r="W20" s="2371"/>
      <c r="X20" s="2371"/>
      <c r="Y20" s="2371"/>
      <c r="Z20" s="2371"/>
      <c r="AA20" s="2371"/>
      <c r="AB20" s="2371"/>
      <c r="AC20" s="2371"/>
      <c r="AD20" s="2371"/>
      <c r="AE20" s="2371"/>
      <c r="AF20" s="2371"/>
      <c r="AG20" s="2371"/>
      <c r="AH20" s="2371"/>
    </row>
    <row r="21" spans="1:34" ht="18" customHeight="1">
      <c r="A21" s="10"/>
      <c r="B21" s="2372"/>
      <c r="C21" s="2372"/>
      <c r="D21" s="2372"/>
      <c r="E21" s="2372"/>
      <c r="F21" s="2372"/>
      <c r="G21" s="2372"/>
      <c r="H21" s="2372"/>
      <c r="I21" s="2372"/>
      <c r="J21" s="2372"/>
      <c r="K21" s="2372"/>
      <c r="L21" s="2372"/>
      <c r="M21" s="2372"/>
      <c r="N21" s="2372"/>
      <c r="O21" s="2372"/>
      <c r="P21" s="2372"/>
      <c r="Q21" s="2372"/>
      <c r="R21" s="2372"/>
      <c r="S21" s="2372"/>
      <c r="T21" s="2372"/>
      <c r="U21" s="2372"/>
      <c r="V21" s="2372"/>
      <c r="W21" s="2371"/>
      <c r="X21" s="2371"/>
      <c r="Y21" s="2371"/>
      <c r="Z21" s="2371"/>
      <c r="AA21" s="2371"/>
      <c r="AB21" s="2371"/>
      <c r="AC21" s="2371"/>
      <c r="AD21" s="2371"/>
      <c r="AE21" s="2371"/>
      <c r="AF21" s="2371"/>
      <c r="AG21" s="2371"/>
      <c r="AH21" s="2371"/>
    </row>
    <row r="22" spans="1:34" ht="18" customHeight="1">
      <c r="A22" s="10"/>
      <c r="B22" s="2372"/>
      <c r="C22" s="2372"/>
      <c r="D22" s="2372"/>
      <c r="E22" s="2372"/>
      <c r="F22" s="2372"/>
      <c r="G22" s="2372"/>
      <c r="H22" s="2372"/>
      <c r="I22" s="2372"/>
      <c r="J22" s="2372"/>
      <c r="K22" s="2372"/>
      <c r="L22" s="2372"/>
      <c r="M22" s="2372"/>
      <c r="N22" s="2372"/>
      <c r="O22" s="2372"/>
      <c r="P22" s="2372"/>
      <c r="Q22" s="2372"/>
      <c r="R22" s="2372"/>
      <c r="S22" s="2372"/>
      <c r="T22" s="2372"/>
      <c r="U22" s="2372"/>
      <c r="V22" s="2372"/>
      <c r="W22" s="2371"/>
      <c r="X22" s="2371"/>
      <c r="Y22" s="2371"/>
      <c r="Z22" s="2371"/>
      <c r="AA22" s="2371"/>
      <c r="AB22" s="2371"/>
      <c r="AC22" s="2371"/>
      <c r="AD22" s="2371"/>
      <c r="AE22" s="2371"/>
      <c r="AF22" s="2371"/>
      <c r="AG22" s="2371"/>
      <c r="AH22" s="2371"/>
    </row>
    <row r="23" spans="1:34" ht="18" customHeight="1">
      <c r="A23" s="10"/>
      <c r="B23" s="2372"/>
      <c r="C23" s="2372"/>
      <c r="D23" s="2372"/>
      <c r="E23" s="2372"/>
      <c r="F23" s="2372"/>
      <c r="G23" s="2372"/>
      <c r="H23" s="2372"/>
      <c r="I23" s="2372"/>
      <c r="J23" s="2372"/>
      <c r="K23" s="2372"/>
      <c r="L23" s="2372"/>
      <c r="M23" s="2372"/>
      <c r="N23" s="2372"/>
      <c r="O23" s="2372"/>
      <c r="P23" s="2372"/>
      <c r="Q23" s="2372"/>
      <c r="R23" s="2372"/>
      <c r="S23" s="2372"/>
      <c r="T23" s="2372"/>
      <c r="U23" s="2372"/>
      <c r="V23" s="2372"/>
      <c r="W23" s="2371"/>
      <c r="X23" s="2371"/>
      <c r="Y23" s="2371"/>
      <c r="Z23" s="2371"/>
      <c r="AA23" s="2371"/>
      <c r="AB23" s="2371"/>
      <c r="AC23" s="2371"/>
      <c r="AD23" s="2371"/>
      <c r="AE23" s="2371"/>
      <c r="AF23" s="2371"/>
      <c r="AG23" s="2371"/>
      <c r="AH23" s="2371"/>
    </row>
    <row r="24" spans="1:34" ht="18" customHeight="1">
      <c r="A24" s="10"/>
      <c r="B24" s="2372"/>
      <c r="C24" s="2372"/>
      <c r="D24" s="2372"/>
      <c r="E24" s="2372"/>
      <c r="F24" s="2372"/>
      <c r="G24" s="2372"/>
      <c r="H24" s="2372"/>
      <c r="I24" s="2372"/>
      <c r="J24" s="2372"/>
      <c r="K24" s="2372"/>
      <c r="L24" s="2372"/>
      <c r="M24" s="2372"/>
      <c r="N24" s="2372"/>
      <c r="O24" s="2372"/>
      <c r="P24" s="2372"/>
      <c r="Q24" s="2372"/>
      <c r="R24" s="2372"/>
      <c r="S24" s="2372"/>
      <c r="T24" s="2372"/>
      <c r="U24" s="2372"/>
      <c r="V24" s="2372"/>
      <c r="W24" s="2371"/>
      <c r="X24" s="2371"/>
      <c r="Y24" s="2371"/>
      <c r="Z24" s="2371"/>
      <c r="AA24" s="2371"/>
      <c r="AB24" s="2371"/>
      <c r="AC24" s="2371"/>
      <c r="AD24" s="2371"/>
      <c r="AE24" s="2371"/>
      <c r="AF24" s="2371"/>
      <c r="AG24" s="2371"/>
      <c r="AH24" s="2371"/>
    </row>
    <row r="25" spans="1:34" ht="18" customHeight="1">
      <c r="A25" s="10"/>
      <c r="B25" s="2372"/>
      <c r="C25" s="2372"/>
      <c r="D25" s="2372"/>
      <c r="E25" s="2372"/>
      <c r="F25" s="2372"/>
      <c r="G25" s="2372"/>
      <c r="H25" s="2372"/>
      <c r="I25" s="2372"/>
      <c r="J25" s="2372"/>
      <c r="K25" s="2372"/>
      <c r="L25" s="2372"/>
      <c r="M25" s="2372"/>
      <c r="N25" s="2372"/>
      <c r="O25" s="2372"/>
      <c r="P25" s="2372"/>
      <c r="Q25" s="2372"/>
      <c r="R25" s="2372"/>
      <c r="S25" s="2372"/>
      <c r="T25" s="2372"/>
      <c r="U25" s="2372"/>
      <c r="V25" s="2372"/>
      <c r="W25" s="2371"/>
      <c r="X25" s="2371"/>
      <c r="Y25" s="2371"/>
      <c r="Z25" s="2371"/>
      <c r="AA25" s="2371"/>
      <c r="AB25" s="2371"/>
      <c r="AC25" s="2371"/>
      <c r="AD25" s="2371"/>
      <c r="AE25" s="2371"/>
      <c r="AF25" s="2371"/>
      <c r="AG25" s="2371"/>
      <c r="AH25" s="2371"/>
    </row>
    <row r="26" spans="1:34" ht="18" customHeight="1">
      <c r="A26" s="10"/>
      <c r="B26" s="2372"/>
      <c r="C26" s="2372"/>
      <c r="D26" s="2372"/>
      <c r="E26" s="2372"/>
      <c r="F26" s="2372"/>
      <c r="G26" s="2372"/>
      <c r="H26" s="2372"/>
      <c r="I26" s="2372"/>
      <c r="J26" s="2372"/>
      <c r="K26" s="2372"/>
      <c r="L26" s="2372"/>
      <c r="M26" s="2372"/>
      <c r="N26" s="2372"/>
      <c r="O26" s="2372"/>
      <c r="P26" s="2372"/>
      <c r="Q26" s="2372"/>
      <c r="R26" s="2372"/>
      <c r="S26" s="2372"/>
      <c r="T26" s="2372"/>
      <c r="U26" s="2372"/>
      <c r="V26" s="2372"/>
      <c r="W26" s="2371"/>
      <c r="X26" s="2371"/>
      <c r="Y26" s="2371"/>
      <c r="Z26" s="2371"/>
      <c r="AA26" s="2371"/>
      <c r="AB26" s="2371"/>
      <c r="AC26" s="2371"/>
      <c r="AD26" s="2371"/>
      <c r="AE26" s="2371"/>
      <c r="AF26" s="2371"/>
      <c r="AG26" s="2371"/>
      <c r="AH26" s="2371"/>
    </row>
    <row r="27" spans="1:34" ht="18" customHeight="1">
      <c r="A27" s="10"/>
      <c r="B27" s="2372"/>
      <c r="C27" s="2372"/>
      <c r="D27" s="2372"/>
      <c r="E27" s="2372"/>
      <c r="F27" s="2372"/>
      <c r="G27" s="2372"/>
      <c r="H27" s="2372"/>
      <c r="I27" s="2372"/>
      <c r="J27" s="2372"/>
      <c r="K27" s="2372"/>
      <c r="L27" s="2372"/>
      <c r="M27" s="2372"/>
      <c r="N27" s="2372"/>
      <c r="O27" s="2372"/>
      <c r="P27" s="2372"/>
      <c r="Q27" s="2372"/>
      <c r="R27" s="2372"/>
      <c r="S27" s="2372"/>
      <c r="T27" s="2372"/>
      <c r="U27" s="2372"/>
      <c r="V27" s="2372"/>
      <c r="W27" s="2371"/>
      <c r="X27" s="2371"/>
      <c r="Y27" s="2371"/>
      <c r="Z27" s="2371"/>
      <c r="AA27" s="2371"/>
      <c r="AB27" s="2371"/>
      <c r="AC27" s="2371"/>
      <c r="AD27" s="2371"/>
      <c r="AE27" s="2371"/>
      <c r="AF27" s="2371"/>
      <c r="AG27" s="2371"/>
      <c r="AH27" s="2371"/>
    </row>
    <row r="28" spans="1:34" ht="18" customHeight="1">
      <c r="A28" s="10"/>
      <c r="B28" s="2372"/>
      <c r="C28" s="2372"/>
      <c r="D28" s="2372"/>
      <c r="E28" s="2372"/>
      <c r="F28" s="2372"/>
      <c r="G28" s="2372"/>
      <c r="H28" s="2372"/>
      <c r="I28" s="2372"/>
      <c r="J28" s="2372"/>
      <c r="K28" s="2372"/>
      <c r="L28" s="2372"/>
      <c r="M28" s="2372"/>
      <c r="N28" s="2372"/>
      <c r="O28" s="2372"/>
      <c r="P28" s="2372"/>
      <c r="Q28" s="2372"/>
      <c r="R28" s="2372"/>
      <c r="S28" s="2372"/>
      <c r="T28" s="2372"/>
      <c r="U28" s="2372"/>
      <c r="V28" s="2372"/>
      <c r="W28" s="2371"/>
      <c r="X28" s="2371"/>
      <c r="Y28" s="2371"/>
      <c r="Z28" s="2371"/>
      <c r="AA28" s="2371"/>
      <c r="AB28" s="2371"/>
      <c r="AC28" s="2371"/>
      <c r="AD28" s="2371"/>
      <c r="AE28" s="2371"/>
      <c r="AF28" s="2371"/>
      <c r="AG28" s="2371"/>
      <c r="AH28" s="2371"/>
    </row>
    <row r="29" spans="1:34" ht="18" customHeight="1">
      <c r="A29" s="10"/>
      <c r="B29" s="2372"/>
      <c r="C29" s="2372"/>
      <c r="D29" s="2372"/>
      <c r="E29" s="2372"/>
      <c r="F29" s="2372"/>
      <c r="G29" s="2372"/>
      <c r="H29" s="2372"/>
      <c r="I29" s="2372"/>
      <c r="J29" s="2372"/>
      <c r="K29" s="2372"/>
      <c r="L29" s="2372"/>
      <c r="M29" s="2372"/>
      <c r="N29" s="2372"/>
      <c r="O29" s="2372"/>
      <c r="P29" s="2372"/>
      <c r="Q29" s="2372"/>
      <c r="R29" s="2372"/>
      <c r="S29" s="2372"/>
      <c r="T29" s="2372"/>
      <c r="U29" s="2372"/>
      <c r="V29" s="2372"/>
      <c r="W29" s="2371"/>
      <c r="X29" s="2371"/>
      <c r="Y29" s="2371"/>
      <c r="Z29" s="2371"/>
      <c r="AA29" s="2371"/>
      <c r="AB29" s="2371"/>
      <c r="AC29" s="2371"/>
      <c r="AD29" s="2371"/>
      <c r="AE29" s="2371"/>
      <c r="AF29" s="2371"/>
      <c r="AG29" s="2371"/>
      <c r="AH29" s="2371"/>
    </row>
    <row r="30" spans="1:34" ht="18" customHeight="1">
      <c r="A30" s="10"/>
      <c r="B30" s="1546"/>
      <c r="C30" s="1546"/>
      <c r="D30" s="1546"/>
      <c r="E30" s="1546"/>
      <c r="F30" s="1546"/>
      <c r="G30" s="1546"/>
      <c r="H30" s="1546"/>
      <c r="I30" s="1546"/>
      <c r="J30" s="1546"/>
      <c r="K30" s="1546"/>
      <c r="L30" s="1546"/>
      <c r="M30" s="1546"/>
      <c r="N30" s="1546"/>
      <c r="O30" s="1546"/>
      <c r="P30" s="1546"/>
      <c r="Q30" s="1546"/>
      <c r="R30" s="1546"/>
      <c r="S30" s="1546"/>
      <c r="T30" s="1546"/>
      <c r="U30" s="1546"/>
      <c r="V30" s="1546"/>
      <c r="W30" s="2370" t="s">
        <v>22</v>
      </c>
      <c r="X30" s="2370"/>
      <c r="Y30" s="2370"/>
      <c r="Z30" s="2370"/>
      <c r="AA30" s="2370"/>
      <c r="AB30" s="2370"/>
      <c r="AC30" s="2370" t="s">
        <v>22</v>
      </c>
      <c r="AD30" s="2370"/>
      <c r="AE30" s="2370"/>
      <c r="AF30" s="2370"/>
      <c r="AG30" s="2370"/>
      <c r="AH30" s="2370"/>
    </row>
    <row r="31" spans="1:34" ht="18" customHeight="1">
      <c r="A31" s="10"/>
      <c r="B31" s="1546"/>
      <c r="C31" s="1546"/>
      <c r="D31" s="1546"/>
      <c r="E31" s="1546"/>
      <c r="F31" s="1546"/>
      <c r="G31" s="1546"/>
      <c r="H31" s="1546"/>
      <c r="I31" s="1546"/>
      <c r="J31" s="1546"/>
      <c r="K31" s="1546"/>
      <c r="L31" s="1546"/>
      <c r="M31" s="1546"/>
      <c r="N31" s="1546"/>
      <c r="O31" s="1546"/>
      <c r="P31" s="1546"/>
      <c r="Q31" s="1546"/>
      <c r="R31" s="1546"/>
      <c r="S31" s="1546"/>
      <c r="T31" s="1546"/>
      <c r="U31" s="1546"/>
      <c r="V31" s="1546"/>
      <c r="W31" s="2370"/>
      <c r="X31" s="2370"/>
      <c r="Y31" s="2370"/>
      <c r="Z31" s="2370"/>
      <c r="AA31" s="2370"/>
      <c r="AB31" s="2370"/>
      <c r="AC31" s="2370"/>
      <c r="AD31" s="2370"/>
      <c r="AE31" s="2370"/>
      <c r="AF31" s="2370"/>
      <c r="AG31" s="2370"/>
      <c r="AH31" s="2370"/>
    </row>
    <row r="32" spans="1:34" ht="18" customHeight="1">
      <c r="W32" s="2368">
        <f>SUM(W10:AB29)</f>
        <v>0</v>
      </c>
      <c r="X32" s="2368"/>
      <c r="Y32" s="2368"/>
      <c r="Z32" s="2368"/>
      <c r="AA32" s="2368"/>
      <c r="AB32" s="2368"/>
      <c r="AC32" s="2368">
        <f>SUM(AC10:AH29)</f>
        <v>0</v>
      </c>
      <c r="AD32" s="2368"/>
      <c r="AE32" s="2368"/>
      <c r="AF32" s="2368"/>
      <c r="AG32" s="2368"/>
      <c r="AH32" s="2368"/>
    </row>
    <row r="33" spans="2:34" ht="18" customHeight="1">
      <c r="W33" s="2368"/>
      <c r="X33" s="2368"/>
      <c r="Y33" s="2368"/>
      <c r="Z33" s="2368"/>
      <c r="AA33" s="2368"/>
      <c r="AB33" s="2368"/>
      <c r="AC33" s="2368"/>
      <c r="AD33" s="2368"/>
      <c r="AE33" s="2368"/>
      <c r="AF33" s="2368"/>
      <c r="AG33" s="2368"/>
      <c r="AH33" s="2368"/>
    </row>
    <row r="34" spans="2:34" ht="18" customHeight="1">
      <c r="B34" s="1" t="s">
        <v>349</v>
      </c>
    </row>
    <row r="35" spans="2:34" ht="18" customHeight="1">
      <c r="D35" s="1" t="s">
        <v>350</v>
      </c>
    </row>
    <row r="36" spans="2:34" ht="18" customHeight="1">
      <c r="D36" s="1" t="s">
        <v>312</v>
      </c>
    </row>
    <row r="37" spans="2:34" ht="18" customHeight="1">
      <c r="B37" s="1" t="s">
        <v>351</v>
      </c>
    </row>
    <row r="39" spans="2:34" ht="18" customHeight="1">
      <c r="B39" s="534" t="s">
        <v>157</v>
      </c>
      <c r="C39" s="2369" t="s">
        <v>156</v>
      </c>
      <c r="D39" s="2369"/>
      <c r="E39" s="2369"/>
      <c r="F39" s="2369"/>
      <c r="G39" s="2369"/>
      <c r="H39" s="2369"/>
      <c r="I39" s="2369"/>
      <c r="J39" s="2369"/>
      <c r="K39" s="2369"/>
      <c r="L39" s="2369"/>
      <c r="M39" s="2369"/>
      <c r="N39" s="2369"/>
      <c r="O39" s="2369"/>
      <c r="P39" s="2369"/>
      <c r="Q39" s="2369"/>
      <c r="R39" s="2369"/>
      <c r="S39" s="2369"/>
      <c r="T39" s="2369"/>
      <c r="U39" s="2369"/>
      <c r="V39" s="2369"/>
      <c r="W39" s="2369"/>
      <c r="X39" s="2369"/>
      <c r="Y39" s="2369"/>
      <c r="Z39" s="2369"/>
      <c r="AA39" s="2369"/>
      <c r="AB39" s="2369"/>
      <c r="AC39" s="2369"/>
      <c r="AD39" s="2369"/>
      <c r="AE39" s="2369"/>
      <c r="AF39" s="2369"/>
      <c r="AG39" s="2369"/>
      <c r="AH39" s="2369"/>
    </row>
    <row r="40" spans="2:34" ht="18" customHeight="1">
      <c r="B40" s="323"/>
      <c r="C40" s="2369"/>
      <c r="D40" s="2369"/>
      <c r="E40" s="2369"/>
      <c r="F40" s="2369"/>
      <c r="G40" s="2369"/>
      <c r="H40" s="2369"/>
      <c r="I40" s="2369"/>
      <c r="J40" s="2369"/>
      <c r="K40" s="2369"/>
      <c r="L40" s="2369"/>
      <c r="M40" s="2369"/>
      <c r="N40" s="2369"/>
      <c r="O40" s="2369"/>
      <c r="P40" s="2369"/>
      <c r="Q40" s="2369"/>
      <c r="R40" s="2369"/>
      <c r="S40" s="2369"/>
      <c r="T40" s="2369"/>
      <c r="U40" s="2369"/>
      <c r="V40" s="2369"/>
      <c r="W40" s="2369"/>
      <c r="X40" s="2369"/>
      <c r="Y40" s="2369"/>
      <c r="Z40" s="2369"/>
      <c r="AA40" s="2369"/>
      <c r="AB40" s="2369"/>
      <c r="AC40" s="2369"/>
      <c r="AD40" s="2369"/>
      <c r="AE40" s="2369"/>
      <c r="AF40" s="2369"/>
      <c r="AG40" s="2369"/>
      <c r="AH40" s="2369"/>
    </row>
  </sheetData>
  <sheetProtection insertRows="0"/>
  <mergeCells count="78">
    <mergeCell ref="W3:AH3"/>
    <mergeCell ref="Q3:V3"/>
    <mergeCell ref="B5:AH5"/>
    <mergeCell ref="B7:D9"/>
    <mergeCell ref="E7:H9"/>
    <mergeCell ref="I7:M9"/>
    <mergeCell ref="N7:V9"/>
    <mergeCell ref="W7:AB9"/>
    <mergeCell ref="AC7:AH9"/>
    <mergeCell ref="AC12:AH13"/>
    <mergeCell ref="B10:D11"/>
    <mergeCell ref="E10:H11"/>
    <mergeCell ref="I10:M11"/>
    <mergeCell ref="N10:V11"/>
    <mergeCell ref="W10:AB11"/>
    <mergeCell ref="AC10:AH11"/>
    <mergeCell ref="B12:D13"/>
    <mergeCell ref="E12:H13"/>
    <mergeCell ref="I12:M13"/>
    <mergeCell ref="N12:V13"/>
    <mergeCell ref="W12:AB13"/>
    <mergeCell ref="AC16:AH17"/>
    <mergeCell ref="B14:D15"/>
    <mergeCell ref="E14:H15"/>
    <mergeCell ref="I14:M15"/>
    <mergeCell ref="N14:V15"/>
    <mergeCell ref="W14:AB15"/>
    <mergeCell ref="AC14:AH15"/>
    <mergeCell ref="B16:D17"/>
    <mergeCell ref="E16:H17"/>
    <mergeCell ref="I16:M17"/>
    <mergeCell ref="N16:V17"/>
    <mergeCell ref="W16:AB17"/>
    <mergeCell ref="AC20:AH21"/>
    <mergeCell ref="B18:D19"/>
    <mergeCell ref="E18:H19"/>
    <mergeCell ref="I18:M19"/>
    <mergeCell ref="N18:V19"/>
    <mergeCell ref="W18:AB19"/>
    <mergeCell ref="AC18:AH19"/>
    <mergeCell ref="B20:D21"/>
    <mergeCell ref="E20:H21"/>
    <mergeCell ref="I20:M21"/>
    <mergeCell ref="N20:V21"/>
    <mergeCell ref="W20:AB21"/>
    <mergeCell ref="AC24:AH25"/>
    <mergeCell ref="B22:D23"/>
    <mergeCell ref="E22:H23"/>
    <mergeCell ref="I22:M23"/>
    <mergeCell ref="N22:V23"/>
    <mergeCell ref="W22:AB23"/>
    <mergeCell ref="AC22:AH23"/>
    <mergeCell ref="B24:D25"/>
    <mergeCell ref="E24:H25"/>
    <mergeCell ref="I24:M25"/>
    <mergeCell ref="N24:V25"/>
    <mergeCell ref="W24:AB25"/>
    <mergeCell ref="AC28:AH29"/>
    <mergeCell ref="B26:D27"/>
    <mergeCell ref="E26:H27"/>
    <mergeCell ref="I26:M27"/>
    <mergeCell ref="N26:V27"/>
    <mergeCell ref="W26:AB27"/>
    <mergeCell ref="AC26:AH27"/>
    <mergeCell ref="B28:D29"/>
    <mergeCell ref="E28:H29"/>
    <mergeCell ref="I28:M29"/>
    <mergeCell ref="N28:V29"/>
    <mergeCell ref="W28:AB29"/>
    <mergeCell ref="W32:AB33"/>
    <mergeCell ref="AC32:AH33"/>
    <mergeCell ref="C39:AH40"/>
    <mergeCell ref="B30:D31"/>
    <mergeCell ref="E30:H31"/>
    <mergeCell ref="I30:M31"/>
    <mergeCell ref="N30:V31"/>
    <mergeCell ref="W30:AB31"/>
    <mergeCell ref="AC30:AH31"/>
  </mergeCells>
  <phoneticPr fontId="6"/>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1"/>
  <sheetViews>
    <sheetView zoomScale="85" zoomScaleNormal="85" workbookViewId="0">
      <selection activeCell="K40" sqref="K40"/>
    </sheetView>
  </sheetViews>
  <sheetFormatPr defaultRowHeight="13.5"/>
  <cols>
    <col min="3" max="3" width="17.75" customWidth="1"/>
    <col min="4" max="4" width="9.75" customWidth="1"/>
    <col min="5" max="5" width="77.75" customWidth="1"/>
  </cols>
  <sheetData>
    <row r="1" spans="1:5" ht="14.25">
      <c r="A1" s="990" t="s">
        <v>947</v>
      </c>
      <c r="B1" s="991"/>
      <c r="C1" s="992"/>
      <c r="D1" s="993"/>
      <c r="E1" s="992"/>
    </row>
    <row r="2" spans="1:5">
      <c r="A2" s="992"/>
      <c r="B2" s="992"/>
      <c r="C2" s="992"/>
      <c r="D2" s="993"/>
      <c r="E2" s="992"/>
    </row>
    <row r="3" spans="1:5">
      <c r="A3" s="994" t="s">
        <v>948</v>
      </c>
      <c r="B3" s="994"/>
      <c r="C3" s="992"/>
      <c r="D3" s="993"/>
      <c r="E3" s="992"/>
    </row>
    <row r="4" spans="1:5">
      <c r="A4" s="1118" t="s">
        <v>849</v>
      </c>
      <c r="B4" s="996"/>
      <c r="C4" s="996"/>
      <c r="D4" s="997"/>
      <c r="E4" s="998"/>
    </row>
    <row r="5" spans="1:5" ht="14.25" thickBot="1">
      <c r="A5" s="2410" t="s">
        <v>774</v>
      </c>
      <c r="B5" s="2410"/>
      <c r="C5" s="2410"/>
      <c r="D5" s="1119" t="s">
        <v>775</v>
      </c>
      <c r="E5" s="1119" t="s">
        <v>776</v>
      </c>
    </row>
    <row r="6" spans="1:5" ht="33" customHeight="1">
      <c r="A6" s="2411" t="s">
        <v>8</v>
      </c>
      <c r="B6" s="2412"/>
      <c r="C6" s="2413"/>
      <c r="D6" s="1120" t="s">
        <v>802</v>
      </c>
      <c r="E6" s="1121" t="s">
        <v>953</v>
      </c>
    </row>
    <row r="7" spans="1:5" ht="33" customHeight="1">
      <c r="A7" s="2414" t="s">
        <v>850</v>
      </c>
      <c r="B7" s="2392"/>
      <c r="C7" s="2390"/>
      <c r="D7" s="1052" t="s">
        <v>802</v>
      </c>
      <c r="E7" s="1122" t="s">
        <v>954</v>
      </c>
    </row>
    <row r="8" spans="1:5" ht="33" customHeight="1">
      <c r="A8" s="2414" t="s">
        <v>851</v>
      </c>
      <c r="B8" s="2392"/>
      <c r="C8" s="2393"/>
      <c r="D8" s="1052" t="s">
        <v>802</v>
      </c>
      <c r="E8" s="1122" t="s">
        <v>955</v>
      </c>
    </row>
    <row r="9" spans="1:5" ht="33" customHeight="1">
      <c r="A9" s="2414" t="s">
        <v>852</v>
      </c>
      <c r="B9" s="2392"/>
      <c r="C9" s="2393"/>
      <c r="D9" s="1052" t="s">
        <v>802</v>
      </c>
      <c r="E9" s="1123" t="s">
        <v>956</v>
      </c>
    </row>
    <row r="10" spans="1:5" ht="33" customHeight="1" thickBot="1">
      <c r="A10" s="2401" t="s">
        <v>949</v>
      </c>
      <c r="B10" s="2402"/>
      <c r="C10" s="2403"/>
      <c r="D10" s="1124" t="s">
        <v>802</v>
      </c>
      <c r="E10" s="1125" t="s">
        <v>957</v>
      </c>
    </row>
    <row r="11" spans="1:5" ht="33" customHeight="1">
      <c r="A11" s="2404" t="s">
        <v>950</v>
      </c>
      <c r="B11" s="2405"/>
      <c r="C11" s="2405"/>
      <c r="D11" s="1126" t="s">
        <v>802</v>
      </c>
      <c r="E11" s="1127" t="s">
        <v>958</v>
      </c>
    </row>
    <row r="12" spans="1:5" ht="33" customHeight="1">
      <c r="A12" s="2406" t="s">
        <v>850</v>
      </c>
      <c r="B12" s="2407"/>
      <c r="C12" s="2408"/>
      <c r="D12" s="1052" t="s">
        <v>802</v>
      </c>
      <c r="E12" s="1122" t="s">
        <v>959</v>
      </c>
    </row>
    <row r="13" spans="1:5" ht="33" customHeight="1">
      <c r="A13" s="2406" t="s">
        <v>951</v>
      </c>
      <c r="B13" s="2407"/>
      <c r="C13" s="2408"/>
      <c r="D13" s="1052" t="s">
        <v>802</v>
      </c>
      <c r="E13" s="1122" t="s">
        <v>960</v>
      </c>
    </row>
    <row r="14" spans="1:5" ht="33" customHeight="1">
      <c r="A14" s="2409" t="s">
        <v>852</v>
      </c>
      <c r="B14" s="2408"/>
      <c r="C14" s="2408"/>
      <c r="D14" s="1052" t="s">
        <v>802</v>
      </c>
      <c r="E14" s="1123" t="s">
        <v>961</v>
      </c>
    </row>
    <row r="15" spans="1:5" ht="33" customHeight="1" thickBot="1">
      <c r="A15" s="2394" t="s">
        <v>854</v>
      </c>
      <c r="B15" s="2395"/>
      <c r="C15" s="2396"/>
      <c r="D15" s="1124" t="s">
        <v>802</v>
      </c>
      <c r="E15" s="1128" t="s">
        <v>962</v>
      </c>
    </row>
    <row r="16" spans="1:5" ht="33" customHeight="1" thickBot="1">
      <c r="A16" s="2397" t="s">
        <v>952</v>
      </c>
      <c r="B16" s="2398"/>
      <c r="C16" s="2399"/>
      <c r="D16" s="1129" t="s">
        <v>802</v>
      </c>
      <c r="E16" s="1130" t="s">
        <v>982</v>
      </c>
    </row>
    <row r="17" spans="1:5">
      <c r="A17" s="2400" t="s">
        <v>997</v>
      </c>
      <c r="B17" s="2400"/>
      <c r="C17" s="2400"/>
      <c r="D17" s="997"/>
      <c r="E17" s="998"/>
    </row>
    <row r="18" spans="1:5" ht="33" customHeight="1">
      <c r="A18" s="2388" t="s">
        <v>963</v>
      </c>
      <c r="B18" s="2389"/>
      <c r="C18" s="2390"/>
      <c r="D18" s="1000" t="s">
        <v>802</v>
      </c>
      <c r="E18" s="1006" t="s">
        <v>978</v>
      </c>
    </row>
    <row r="19" spans="1:5" ht="33" customHeight="1">
      <c r="A19" s="2391" t="s">
        <v>964</v>
      </c>
      <c r="B19" s="2392"/>
      <c r="C19" s="2390"/>
      <c r="D19" s="1052" t="s">
        <v>800</v>
      </c>
      <c r="E19" s="1006" t="s">
        <v>979</v>
      </c>
    </row>
    <row r="20" spans="1:5" ht="33" customHeight="1">
      <c r="A20" s="2391" t="s">
        <v>965</v>
      </c>
      <c r="B20" s="2392"/>
      <c r="C20" s="2393"/>
      <c r="D20" s="1052" t="s">
        <v>802</v>
      </c>
      <c r="E20" s="1006" t="s">
        <v>980</v>
      </c>
    </row>
    <row r="21" spans="1:5" ht="33" customHeight="1">
      <c r="A21" s="2391" t="s">
        <v>754</v>
      </c>
      <c r="B21" s="2392"/>
      <c r="C21" s="2392"/>
      <c r="D21" s="2392"/>
      <c r="E21" s="2393"/>
    </row>
    <row r="22" spans="1:5" ht="33" customHeight="1">
      <c r="A22" s="2388" t="s">
        <v>966</v>
      </c>
      <c r="B22" s="2389"/>
      <c r="C22" s="2390"/>
      <c r="D22" s="1052" t="s">
        <v>802</v>
      </c>
      <c r="E22" s="1001" t="s">
        <v>1160</v>
      </c>
    </row>
    <row r="23" spans="1:5" ht="33" customHeight="1">
      <c r="A23" s="2388" t="s">
        <v>996</v>
      </c>
      <c r="B23" s="2389"/>
      <c r="C23" s="2390"/>
      <c r="D23" s="1052" t="s">
        <v>802</v>
      </c>
      <c r="E23" s="1001" t="s">
        <v>1161</v>
      </c>
    </row>
    <row r="24" spans="1:5" ht="183" customHeight="1">
      <c r="A24" s="2391" t="s">
        <v>967</v>
      </c>
      <c r="B24" s="2392"/>
      <c r="C24" s="2390"/>
      <c r="D24" s="1052" t="s">
        <v>800</v>
      </c>
      <c r="E24" s="1006" t="s">
        <v>1162</v>
      </c>
    </row>
    <row r="25" spans="1:5" ht="33" customHeight="1">
      <c r="A25" s="2391" t="s">
        <v>968</v>
      </c>
      <c r="B25" s="2392"/>
      <c r="C25" s="2390"/>
      <c r="D25" s="1052" t="s">
        <v>802</v>
      </c>
      <c r="E25" s="1006" t="s">
        <v>1163</v>
      </c>
    </row>
    <row r="26" spans="1:5" ht="33" customHeight="1">
      <c r="A26" s="2388" t="s">
        <v>969</v>
      </c>
      <c r="B26" s="2389"/>
      <c r="C26" s="2390"/>
      <c r="D26" s="1052" t="s">
        <v>802</v>
      </c>
      <c r="E26" s="1006" t="s">
        <v>1164</v>
      </c>
    </row>
    <row r="27" spans="1:5" ht="33" customHeight="1">
      <c r="A27" s="2391" t="s">
        <v>970</v>
      </c>
      <c r="B27" s="2392"/>
      <c r="C27" s="2390"/>
      <c r="D27" s="1052" t="s">
        <v>782</v>
      </c>
      <c r="E27" s="1006" t="s">
        <v>981</v>
      </c>
    </row>
    <row r="28" spans="1:5" ht="33" customHeight="1">
      <c r="A28" s="2391" t="s">
        <v>971</v>
      </c>
      <c r="B28" s="2392"/>
      <c r="C28" s="2390"/>
      <c r="D28" s="1052" t="s">
        <v>782</v>
      </c>
      <c r="E28" s="1006" t="s">
        <v>1165</v>
      </c>
    </row>
    <row r="29" spans="1:5" ht="33" customHeight="1">
      <c r="A29" s="2391" t="s">
        <v>756</v>
      </c>
      <c r="B29" s="2392"/>
      <c r="C29" s="2392"/>
      <c r="D29" s="2392"/>
      <c r="E29" s="2393"/>
    </row>
    <row r="30" spans="1:5" ht="33" customHeight="1">
      <c r="A30" s="2388" t="s">
        <v>972</v>
      </c>
      <c r="B30" s="2389"/>
      <c r="C30" s="2390"/>
      <c r="D30" s="1052" t="s">
        <v>802</v>
      </c>
      <c r="E30" s="1001" t="s">
        <v>1166</v>
      </c>
    </row>
    <row r="31" spans="1:5" ht="135" customHeight="1">
      <c r="A31" s="2388" t="s">
        <v>967</v>
      </c>
      <c r="B31" s="2389"/>
      <c r="C31" s="2390"/>
      <c r="D31" s="1052" t="s">
        <v>800</v>
      </c>
      <c r="E31" s="1001" t="s">
        <v>1167</v>
      </c>
    </row>
    <row r="32" spans="1:5" ht="33" customHeight="1">
      <c r="A32" s="2391" t="s">
        <v>973</v>
      </c>
      <c r="B32" s="2392"/>
      <c r="C32" s="2390"/>
      <c r="D32" s="1052" t="s">
        <v>802</v>
      </c>
      <c r="E32" s="1006" t="s">
        <v>1168</v>
      </c>
    </row>
    <row r="33" spans="1:5" ht="33" customHeight="1">
      <c r="A33" s="2391" t="s">
        <v>974</v>
      </c>
      <c r="B33" s="2392"/>
      <c r="C33" s="2390"/>
      <c r="D33" s="1052" t="s">
        <v>802</v>
      </c>
      <c r="E33" s="1006" t="s">
        <v>1169</v>
      </c>
    </row>
    <row r="34" spans="1:5" ht="33" customHeight="1">
      <c r="A34" s="2388" t="s">
        <v>971</v>
      </c>
      <c r="B34" s="2389"/>
      <c r="C34" s="2390"/>
      <c r="D34" s="1052" t="s">
        <v>782</v>
      </c>
      <c r="E34" s="1006" t="s">
        <v>1170</v>
      </c>
    </row>
    <row r="35" spans="1:5" ht="33" customHeight="1">
      <c r="A35" s="2391" t="s">
        <v>1089</v>
      </c>
      <c r="B35" s="2392"/>
      <c r="C35" s="2392"/>
      <c r="D35" s="2392"/>
      <c r="E35" s="2393"/>
    </row>
    <row r="36" spans="1:5" ht="33" customHeight="1">
      <c r="A36" s="2388" t="s">
        <v>1275</v>
      </c>
      <c r="B36" s="2389"/>
      <c r="C36" s="2390"/>
      <c r="D36" s="1052" t="s">
        <v>802</v>
      </c>
      <c r="E36" s="1001" t="s">
        <v>1276</v>
      </c>
    </row>
    <row r="37" spans="1:5" ht="33" customHeight="1">
      <c r="A37" s="2388" t="s">
        <v>971</v>
      </c>
      <c r="B37" s="2389"/>
      <c r="C37" s="2390"/>
      <c r="D37" s="1052" t="s">
        <v>782</v>
      </c>
      <c r="E37" s="1006" t="s">
        <v>1277</v>
      </c>
    </row>
    <row r="38" spans="1:5" ht="33" customHeight="1">
      <c r="A38" s="2391"/>
      <c r="B38" s="2392"/>
      <c r="C38" s="2392"/>
      <c r="D38" s="2392"/>
      <c r="E38" s="2393"/>
    </row>
    <row r="39" spans="1:5" ht="33" customHeight="1">
      <c r="A39" s="2391" t="s">
        <v>975</v>
      </c>
      <c r="B39" s="2392"/>
      <c r="C39" s="2390"/>
      <c r="D39" s="1052" t="s">
        <v>802</v>
      </c>
      <c r="E39" s="1006" t="s">
        <v>1171</v>
      </c>
    </row>
    <row r="40" spans="1:5" ht="33" customHeight="1">
      <c r="A40" s="2391" t="s">
        <v>937</v>
      </c>
      <c r="B40" s="2392"/>
      <c r="C40" s="2392"/>
      <c r="D40" s="2392"/>
      <c r="E40" s="2393"/>
    </row>
    <row r="41" spans="1:5" ht="43.5" customHeight="1">
      <c r="A41" s="2391" t="s">
        <v>976</v>
      </c>
      <c r="B41" s="2392"/>
      <c r="C41" s="2390"/>
      <c r="D41" s="1052" t="s">
        <v>802</v>
      </c>
      <c r="E41" s="1006" t="s">
        <v>1172</v>
      </c>
    </row>
    <row r="42" spans="1:5" ht="43.5" customHeight="1">
      <c r="A42" s="2388" t="s">
        <v>977</v>
      </c>
      <c r="B42" s="2389"/>
      <c r="C42" s="2390"/>
      <c r="D42" s="1052" t="s">
        <v>802</v>
      </c>
      <c r="E42" s="1006" t="s">
        <v>1173</v>
      </c>
    </row>
    <row r="43" spans="1:5">
      <c r="A43" s="1342"/>
      <c r="B43" s="1342"/>
      <c r="C43" s="1342"/>
      <c r="D43" s="1342"/>
      <c r="E43" s="1342"/>
    </row>
    <row r="44" spans="1:5">
      <c r="A44" s="1342"/>
      <c r="B44" s="1342"/>
      <c r="C44" s="1342"/>
      <c r="D44" s="1342"/>
      <c r="E44" s="1342"/>
    </row>
    <row r="45" spans="1:5">
      <c r="A45" s="1342"/>
      <c r="B45" s="1342"/>
      <c r="C45" s="1342"/>
      <c r="D45" s="1342"/>
      <c r="E45" s="1342"/>
    </row>
    <row r="46" spans="1:5">
      <c r="A46" s="1342"/>
      <c r="B46" s="1342"/>
      <c r="C46" s="1342"/>
      <c r="D46" s="1342"/>
      <c r="E46" s="1342"/>
    </row>
    <row r="47" spans="1:5">
      <c r="A47" s="1342"/>
      <c r="B47" s="1342"/>
      <c r="C47" s="1342"/>
      <c r="D47" s="1342"/>
      <c r="E47" s="1342"/>
    </row>
    <row r="48" spans="1:5">
      <c r="A48" s="1342"/>
      <c r="B48" s="1342"/>
      <c r="C48" s="1342"/>
      <c r="D48" s="1342"/>
      <c r="E48" s="1342"/>
    </row>
    <row r="49" spans="1:5">
      <c r="A49" s="1342"/>
      <c r="B49" s="1342"/>
      <c r="C49" s="1342"/>
      <c r="D49" s="1342"/>
      <c r="E49" s="1342"/>
    </row>
    <row r="50" spans="1:5">
      <c r="A50" s="1342"/>
      <c r="B50" s="1342"/>
      <c r="C50" s="1342"/>
      <c r="D50" s="1342"/>
      <c r="E50" s="1342"/>
    </row>
    <row r="51" spans="1:5">
      <c r="A51" s="1342"/>
      <c r="B51" s="1342"/>
      <c r="C51" s="1342"/>
      <c r="D51" s="1342"/>
      <c r="E51" s="1342"/>
    </row>
  </sheetData>
  <mergeCells count="38">
    <mergeCell ref="A5:C5"/>
    <mergeCell ref="A6:C6"/>
    <mergeCell ref="A7:C7"/>
    <mergeCell ref="A8:C8"/>
    <mergeCell ref="A9:C9"/>
    <mergeCell ref="A10:C10"/>
    <mergeCell ref="A11:C11"/>
    <mergeCell ref="A12:C12"/>
    <mergeCell ref="A13:C13"/>
    <mergeCell ref="A14:C14"/>
    <mergeCell ref="A27:C27"/>
    <mergeCell ref="A15:C15"/>
    <mergeCell ref="A16:C16"/>
    <mergeCell ref="A18:C18"/>
    <mergeCell ref="A19:C19"/>
    <mergeCell ref="A20:C20"/>
    <mergeCell ref="A17:C17"/>
    <mergeCell ref="A22:C22"/>
    <mergeCell ref="A23:C23"/>
    <mergeCell ref="A24:C24"/>
    <mergeCell ref="A25:C25"/>
    <mergeCell ref="A26:C26"/>
    <mergeCell ref="A21:E21"/>
    <mergeCell ref="A34:C34"/>
    <mergeCell ref="A39:C39"/>
    <mergeCell ref="A42:C42"/>
    <mergeCell ref="A28:C28"/>
    <mergeCell ref="A30:C30"/>
    <mergeCell ref="A31:C31"/>
    <mergeCell ref="A32:C32"/>
    <mergeCell ref="A33:C33"/>
    <mergeCell ref="A41:C41"/>
    <mergeCell ref="A29:E29"/>
    <mergeCell ref="A40:E40"/>
    <mergeCell ref="A35:E35"/>
    <mergeCell ref="A36:C36"/>
    <mergeCell ref="A37:C37"/>
    <mergeCell ref="A38:E38"/>
  </mergeCells>
  <phoneticPr fontId="6"/>
  <dataValidations count="2">
    <dataValidation type="list" allowBlank="1" showInputMessage="1" showErrorMessage="1" sqref="D7:D16 D19:D20 D41:D42 D22:D28 D30:D34 D36:D37 D39">
      <formula1>"入力必須,自動入力,選択入力,該当入力,自動入力及び入力必須"</formula1>
    </dataValidation>
    <dataValidation type="list" allowBlank="1" showInputMessage="1" showErrorMessage="1" sqref="D6 D18">
      <formula1>"入力必須,自動入力,選択入力,該当入力"</formula1>
    </dataValidation>
  </dataValidations>
  <pageMargins left="0.7" right="0.7" top="0.75" bottom="0.75" header="0.3" footer="0.3"/>
  <pageSetup paperSize="9" scale="5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23"/>
  <sheetViews>
    <sheetView view="pageBreakPreview" topLeftCell="I10" zoomScale="85" zoomScaleNormal="100" zoomScaleSheetLayoutView="85" workbookViewId="0">
      <selection activeCell="B22" sqref="B22:J23"/>
    </sheetView>
  </sheetViews>
  <sheetFormatPr defaultRowHeight="13.5"/>
  <cols>
    <col min="1" max="1" width="2.5" customWidth="1"/>
    <col min="2" max="2" width="15" customWidth="1"/>
    <col min="3" max="3" width="11.125" customWidth="1"/>
    <col min="4" max="4" width="15.5" customWidth="1"/>
    <col min="5" max="5" width="16.125" customWidth="1"/>
    <col min="6" max="6" width="15.625" customWidth="1"/>
    <col min="7" max="7" width="10.5" customWidth="1"/>
    <col min="8" max="9" width="10.625" customWidth="1"/>
    <col min="10" max="10" width="10.5" customWidth="1"/>
    <col min="11" max="12" width="15.625" customWidth="1"/>
    <col min="13" max="13" width="10.5" customWidth="1"/>
    <col min="14" max="14" width="6.25" customWidth="1"/>
    <col min="15" max="15" width="6.125" customWidth="1"/>
    <col min="16" max="18" width="15.625" customWidth="1"/>
    <col min="19" max="19" width="10.625" customWidth="1"/>
    <col min="20" max="20" width="10.5" customWidth="1"/>
    <col min="21" max="21" width="10.625" customWidth="1"/>
    <col min="22" max="22" width="5.5" customWidth="1"/>
  </cols>
  <sheetData>
    <row r="1" spans="2:9">
      <c r="B1" s="1034" t="s">
        <v>859</v>
      </c>
    </row>
    <row r="2" spans="2:9" ht="15" customHeight="1"/>
    <row r="3" spans="2:9" ht="15" customHeight="1" thickBot="1">
      <c r="B3" s="990" t="s">
        <v>849</v>
      </c>
    </row>
    <row r="4" spans="2:9" ht="15" customHeight="1">
      <c r="B4" s="2430" t="s">
        <v>8</v>
      </c>
      <c r="C4" s="2431"/>
      <c r="D4" s="2432"/>
      <c r="E4" s="2433"/>
      <c r="F4" s="2433"/>
      <c r="G4" s="2433"/>
      <c r="H4" s="2433"/>
      <c r="I4" s="2434"/>
    </row>
    <row r="5" spans="2:9" ht="15" customHeight="1">
      <c r="B5" s="2425" t="s">
        <v>850</v>
      </c>
      <c r="C5" s="2426"/>
      <c r="D5" s="2427"/>
      <c r="E5" s="2428"/>
      <c r="F5" s="2428"/>
      <c r="G5" s="2428"/>
      <c r="H5" s="2428"/>
      <c r="I5" s="2429"/>
    </row>
    <row r="6" spans="2:9" ht="15" customHeight="1">
      <c r="B6" s="2425" t="s">
        <v>851</v>
      </c>
      <c r="C6" s="2426"/>
      <c r="D6" s="2435"/>
      <c r="E6" s="2436"/>
      <c r="F6" s="2436"/>
      <c r="G6" s="2436"/>
      <c r="H6" s="2436"/>
      <c r="I6" s="2437"/>
    </row>
    <row r="7" spans="2:9" ht="15" customHeight="1">
      <c r="B7" s="2425" t="s">
        <v>852</v>
      </c>
      <c r="C7" s="2426"/>
      <c r="D7" s="2427"/>
      <c r="E7" s="2428"/>
      <c r="F7" s="2428"/>
      <c r="G7" s="2428"/>
      <c r="H7" s="2428"/>
      <c r="I7" s="2429"/>
    </row>
    <row r="8" spans="2:9" ht="15" customHeight="1" thickBot="1">
      <c r="B8" s="2415" t="s">
        <v>854</v>
      </c>
      <c r="C8" s="2416"/>
      <c r="D8" s="2419"/>
      <c r="E8" s="2420"/>
      <c r="F8" s="2420"/>
      <c r="G8" s="2420"/>
      <c r="H8" s="2420"/>
      <c r="I8" s="2421"/>
    </row>
    <row r="9" spans="2:9" ht="15" customHeight="1">
      <c r="B9" s="2430" t="s">
        <v>855</v>
      </c>
      <c r="C9" s="2431"/>
      <c r="D9" s="2432"/>
      <c r="E9" s="2433"/>
      <c r="F9" s="2433"/>
      <c r="G9" s="2433"/>
      <c r="H9" s="2433"/>
      <c r="I9" s="2434"/>
    </row>
    <row r="10" spans="2:9" ht="15" customHeight="1">
      <c r="B10" s="2425" t="s">
        <v>856</v>
      </c>
      <c r="C10" s="2426"/>
      <c r="D10" s="2427"/>
      <c r="E10" s="2428"/>
      <c r="F10" s="2428"/>
      <c r="G10" s="2428"/>
      <c r="H10" s="2428"/>
      <c r="I10" s="2429"/>
    </row>
    <row r="11" spans="2:9" ht="15" customHeight="1">
      <c r="B11" s="2425" t="s">
        <v>857</v>
      </c>
      <c r="C11" s="2426"/>
      <c r="D11" s="2427"/>
      <c r="E11" s="2428"/>
      <c r="F11" s="2428"/>
      <c r="G11" s="2428"/>
      <c r="H11" s="2428"/>
      <c r="I11" s="2429"/>
    </row>
    <row r="12" spans="2:9" ht="15" customHeight="1">
      <c r="B12" s="2425" t="s">
        <v>858</v>
      </c>
      <c r="C12" s="2426"/>
      <c r="D12" s="2427"/>
      <c r="E12" s="2428"/>
      <c r="F12" s="2428"/>
      <c r="G12" s="2428"/>
      <c r="H12" s="2428"/>
      <c r="I12" s="2429"/>
    </row>
    <row r="13" spans="2:9" ht="15" customHeight="1" thickBot="1">
      <c r="B13" s="2415" t="s">
        <v>854</v>
      </c>
      <c r="C13" s="2416"/>
      <c r="D13" s="2419"/>
      <c r="E13" s="2420"/>
      <c r="F13" s="2420"/>
      <c r="G13" s="2420"/>
      <c r="H13" s="2420"/>
      <c r="I13" s="2421"/>
    </row>
    <row r="14" spans="2:9" ht="15" customHeight="1" thickBot="1">
      <c r="B14" s="2417" t="s">
        <v>853</v>
      </c>
      <c r="C14" s="2418"/>
      <c r="D14" s="2422"/>
      <c r="E14" s="2423"/>
      <c r="F14" s="2423"/>
      <c r="G14" s="2423"/>
      <c r="H14" s="2423"/>
      <c r="I14" s="2424"/>
    </row>
    <row r="15" spans="2:9" ht="15" customHeight="1">
      <c r="B15" s="1033"/>
      <c r="C15" s="1033"/>
      <c r="D15" s="1033"/>
      <c r="E15" s="1032"/>
      <c r="F15" s="1032"/>
      <c r="G15" s="1032"/>
      <c r="H15" s="1032"/>
      <c r="I15" s="1032"/>
    </row>
    <row r="16" spans="2:9" ht="15" customHeight="1" thickBot="1">
      <c r="B16" s="1035" t="s">
        <v>1120</v>
      </c>
      <c r="C16" s="1035"/>
      <c r="D16" s="1035"/>
      <c r="E16" s="991"/>
    </row>
    <row r="17" spans="2:21" ht="26.25" customHeight="1">
      <c r="B17" s="2456" t="s">
        <v>752</v>
      </c>
      <c r="C17" s="2458" t="s">
        <v>753</v>
      </c>
      <c r="D17" s="2443" t="s">
        <v>902</v>
      </c>
      <c r="E17" s="2460" t="s">
        <v>754</v>
      </c>
      <c r="F17" s="2461"/>
      <c r="G17" s="2461"/>
      <c r="H17" s="2461"/>
      <c r="I17" s="2461"/>
      <c r="J17" s="2461"/>
      <c r="K17" s="2462"/>
      <c r="L17" s="2440" t="s">
        <v>756</v>
      </c>
      <c r="M17" s="2441"/>
      <c r="N17" s="2441"/>
      <c r="O17" s="2441"/>
      <c r="P17" s="2442"/>
      <c r="Q17" s="2440" t="s">
        <v>1089</v>
      </c>
      <c r="R17" s="2442"/>
      <c r="S17" s="2438" t="s">
        <v>938</v>
      </c>
      <c r="T17" s="2451" t="s">
        <v>937</v>
      </c>
      <c r="U17" s="2452"/>
    </row>
    <row r="18" spans="2:21" ht="43.5" customHeight="1">
      <c r="B18" s="2457"/>
      <c r="C18" s="2459"/>
      <c r="D18" s="2444"/>
      <c r="E18" s="988" t="s">
        <v>985</v>
      </c>
      <c r="F18" s="988" t="s">
        <v>1018</v>
      </c>
      <c r="G18" s="1015" t="s">
        <v>759</v>
      </c>
      <c r="H18" s="957" t="s">
        <v>767</v>
      </c>
      <c r="I18" s="957" t="s">
        <v>755</v>
      </c>
      <c r="J18" s="1015" t="s">
        <v>771</v>
      </c>
      <c r="K18" s="982" t="s">
        <v>758</v>
      </c>
      <c r="L18" s="984" t="s">
        <v>986</v>
      </c>
      <c r="M18" s="1135" t="s">
        <v>759</v>
      </c>
      <c r="N18" s="957" t="s">
        <v>136</v>
      </c>
      <c r="O18" s="957" t="s">
        <v>135</v>
      </c>
      <c r="P18" s="1337" t="s">
        <v>758</v>
      </c>
      <c r="Q18" s="984" t="s">
        <v>1090</v>
      </c>
      <c r="R18" s="985" t="s">
        <v>1091</v>
      </c>
      <c r="S18" s="2439"/>
      <c r="T18" s="1333" t="s">
        <v>916</v>
      </c>
      <c r="U18" s="1334" t="s">
        <v>917</v>
      </c>
    </row>
    <row r="19" spans="2:21" ht="38.25" customHeight="1" thickBot="1">
      <c r="B19" s="1036">
        <f>D4</f>
        <v>0</v>
      </c>
      <c r="C19" s="1066"/>
      <c r="D19" s="1067"/>
      <c r="E19" s="1065"/>
      <c r="F19" s="989"/>
      <c r="G19" s="958"/>
      <c r="H19" s="1110"/>
      <c r="I19" s="1111"/>
      <c r="J19" s="1111"/>
      <c r="K19" s="983"/>
      <c r="L19" s="986"/>
      <c r="M19" s="958"/>
      <c r="N19" s="958"/>
      <c r="O19" s="958"/>
      <c r="P19" s="987"/>
      <c r="Q19" s="986"/>
      <c r="R19" s="987"/>
      <c r="S19" s="1159">
        <v>1.2E-2</v>
      </c>
      <c r="T19" s="1151"/>
      <c r="U19" s="1152"/>
    </row>
    <row r="20" spans="2:21" ht="15" customHeight="1"/>
    <row r="21" spans="2:21">
      <c r="B21" s="1016" t="s">
        <v>983</v>
      </c>
      <c r="C21" s="1016"/>
      <c r="D21" s="1016"/>
      <c r="L21" s="1102" t="s">
        <v>984</v>
      </c>
      <c r="M21" s="1102"/>
      <c r="N21" s="1102"/>
    </row>
    <row r="22" spans="2:21" ht="113.25" customHeight="1">
      <c r="B22" s="2445" t="s">
        <v>998</v>
      </c>
      <c r="C22" s="2446"/>
      <c r="D22" s="2446"/>
      <c r="E22" s="2446"/>
      <c r="F22" s="2446"/>
      <c r="G22" s="2446"/>
      <c r="H22" s="2446"/>
      <c r="I22" s="2446"/>
      <c r="J22" s="2447"/>
      <c r="K22" s="1037"/>
      <c r="L22" s="2453" t="s">
        <v>1017</v>
      </c>
      <c r="M22" s="2454"/>
      <c r="N22" s="2454"/>
      <c r="O22" s="2454"/>
      <c r="P22" s="2454"/>
      <c r="Q22" s="2454"/>
      <c r="R22" s="2454"/>
      <c r="S22" s="2455"/>
      <c r="T22" s="1037"/>
      <c r="U22" s="1090"/>
    </row>
    <row r="23" spans="2:21" ht="33" customHeight="1">
      <c r="B23" s="2448"/>
      <c r="C23" s="2449"/>
      <c r="D23" s="2449"/>
      <c r="E23" s="2449"/>
      <c r="F23" s="2449"/>
      <c r="G23" s="2449"/>
      <c r="H23" s="2449"/>
      <c r="I23" s="2449"/>
      <c r="J23" s="2450"/>
    </row>
  </sheetData>
  <sheetProtection formatCells="0"/>
  <mergeCells count="32">
    <mergeCell ref="S17:S18"/>
    <mergeCell ref="L17:P17"/>
    <mergeCell ref="D17:D18"/>
    <mergeCell ref="B22:J23"/>
    <mergeCell ref="T17:U17"/>
    <mergeCell ref="Q17:R17"/>
    <mergeCell ref="L22:S22"/>
    <mergeCell ref="B17:B18"/>
    <mergeCell ref="C17:C18"/>
    <mergeCell ref="E17:K17"/>
    <mergeCell ref="B4:C4"/>
    <mergeCell ref="B5:C5"/>
    <mergeCell ref="B6:C6"/>
    <mergeCell ref="D4:I4"/>
    <mergeCell ref="D5:I5"/>
    <mergeCell ref="D6:I6"/>
    <mergeCell ref="B7:C7"/>
    <mergeCell ref="B8:C8"/>
    <mergeCell ref="B9:C9"/>
    <mergeCell ref="D7:I7"/>
    <mergeCell ref="D8:I8"/>
    <mergeCell ref="D9:I9"/>
    <mergeCell ref="B13:C13"/>
    <mergeCell ref="B14:C14"/>
    <mergeCell ref="D13:I13"/>
    <mergeCell ref="D14:I14"/>
    <mergeCell ref="B10:C10"/>
    <mergeCell ref="B11:C11"/>
    <mergeCell ref="B12:C12"/>
    <mergeCell ref="D10:I10"/>
    <mergeCell ref="D11:I11"/>
    <mergeCell ref="D12:I12"/>
  </mergeCells>
  <phoneticPr fontId="6"/>
  <dataValidations count="2">
    <dataValidation type="list" allowBlank="1" showInputMessage="1" showErrorMessage="1" sqref="M19 G19">
      <formula1>"あり,なし"</formula1>
    </dataValidation>
    <dataValidation type="list" allowBlank="1" showInputMessage="1" showErrorMessage="1" sqref="C19">
      <formula1>"保育所,幼稚園,小規模保育事業,家庭的保育事業,認定こども園"</formula1>
    </dataValidation>
  </dataValidations>
  <pageMargins left="0.70866141732283472" right="0.70866141732283472" top="0.74803149606299213" bottom="0.74803149606299213" header="0.31496062992125984" footer="0.31496062992125984"/>
  <pageSetup paperSize="9" scale="5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95"/>
  <sheetViews>
    <sheetView topLeftCell="A10" zoomScaleNormal="100" workbookViewId="0">
      <selection activeCell="E7" sqref="E7"/>
    </sheetView>
  </sheetViews>
  <sheetFormatPr defaultRowHeight="13.5"/>
  <cols>
    <col min="3" max="3" width="15.25" customWidth="1"/>
    <col min="4" max="4" width="9.75" customWidth="1"/>
    <col min="5" max="5" width="74.875" customWidth="1"/>
  </cols>
  <sheetData>
    <row r="1" spans="1:5" ht="14.25">
      <c r="A1" s="990" t="s">
        <v>772</v>
      </c>
      <c r="B1" s="991"/>
      <c r="C1" s="992"/>
      <c r="D1" s="993"/>
      <c r="E1" s="992"/>
    </row>
    <row r="2" spans="1:5">
      <c r="A2" s="992"/>
      <c r="B2" s="992"/>
      <c r="C2" s="992"/>
      <c r="D2" s="993"/>
      <c r="E2" s="992"/>
    </row>
    <row r="3" spans="1:5">
      <c r="A3" s="994" t="s">
        <v>1098</v>
      </c>
      <c r="B3" s="994"/>
      <c r="C3" s="992"/>
      <c r="D3" s="993"/>
      <c r="E3" s="992"/>
    </row>
    <row r="4" spans="1:5">
      <c r="A4" s="995" t="s">
        <v>773</v>
      </c>
      <c r="B4" s="996"/>
      <c r="C4" s="996"/>
      <c r="D4" s="997"/>
      <c r="E4" s="998"/>
    </row>
    <row r="5" spans="1:5">
      <c r="A5" s="2469" t="s">
        <v>774</v>
      </c>
      <c r="B5" s="2469"/>
      <c r="C5" s="2469"/>
      <c r="D5" s="999" t="s">
        <v>775</v>
      </c>
      <c r="E5" s="999" t="s">
        <v>776</v>
      </c>
    </row>
    <row r="6" spans="1:5" ht="48" customHeight="1">
      <c r="A6" s="2388" t="s">
        <v>1143</v>
      </c>
      <c r="B6" s="2389"/>
      <c r="C6" s="2390"/>
      <c r="D6" s="1000" t="s">
        <v>781</v>
      </c>
      <c r="E6" s="1006" t="s">
        <v>1238</v>
      </c>
    </row>
    <row r="7" spans="1:5" ht="51" customHeight="1">
      <c r="A7" s="2391" t="s">
        <v>1174</v>
      </c>
      <c r="B7" s="2392"/>
      <c r="C7" s="2390"/>
      <c r="D7" s="1052" t="s">
        <v>894</v>
      </c>
      <c r="E7" s="1006" t="s">
        <v>1269</v>
      </c>
    </row>
    <row r="8" spans="1:5">
      <c r="A8" s="2391" t="s">
        <v>780</v>
      </c>
      <c r="B8" s="2392"/>
      <c r="C8" s="2392"/>
      <c r="D8" s="2392"/>
      <c r="E8" s="2393"/>
    </row>
    <row r="9" spans="1:5" ht="63" customHeight="1">
      <c r="A9" s="2391" t="s">
        <v>1121</v>
      </c>
      <c r="B9" s="2392"/>
      <c r="C9" s="2393"/>
      <c r="D9" s="1000" t="s">
        <v>781</v>
      </c>
      <c r="E9" s="1006" t="s">
        <v>1175</v>
      </c>
    </row>
    <row r="10" spans="1:5" ht="45" customHeight="1">
      <c r="A10" s="2391" t="s">
        <v>1122</v>
      </c>
      <c r="B10" s="2392"/>
      <c r="C10" s="2393"/>
      <c r="D10" s="1000" t="s">
        <v>782</v>
      </c>
      <c r="E10" s="1001" t="s">
        <v>1263</v>
      </c>
    </row>
    <row r="11" spans="1:5">
      <c r="A11" s="2388" t="s">
        <v>783</v>
      </c>
      <c r="B11" s="2389"/>
      <c r="C11" s="2389"/>
      <c r="D11" s="2389"/>
      <c r="E11" s="2390"/>
    </row>
    <row r="12" spans="1:5" ht="57.75" customHeight="1">
      <c r="A12" s="2388" t="s">
        <v>832</v>
      </c>
      <c r="B12" s="2389"/>
      <c r="C12" s="2390"/>
      <c r="D12" s="1000" t="s">
        <v>778</v>
      </c>
      <c r="E12" s="1001" t="s">
        <v>1239</v>
      </c>
    </row>
    <row r="13" spans="1:5" ht="65.25" customHeight="1">
      <c r="A13" s="2388" t="s">
        <v>833</v>
      </c>
      <c r="B13" s="2389"/>
      <c r="C13" s="2390"/>
      <c r="D13" s="1000" t="s">
        <v>778</v>
      </c>
      <c r="E13" s="1001" t="s">
        <v>1176</v>
      </c>
    </row>
    <row r="14" spans="1:5">
      <c r="A14" s="1002" t="s">
        <v>784</v>
      </c>
      <c r="B14" s="1003"/>
      <c r="C14" s="1003"/>
      <c r="D14" s="1004"/>
      <c r="E14" s="1005"/>
    </row>
    <row r="15" spans="1:5" ht="56.25" customHeight="1">
      <c r="A15" s="2391" t="s">
        <v>785</v>
      </c>
      <c r="B15" s="2392"/>
      <c r="C15" s="2390"/>
      <c r="D15" s="1000" t="s">
        <v>781</v>
      </c>
      <c r="E15" s="1006" t="s">
        <v>1264</v>
      </c>
    </row>
    <row r="16" spans="1:5" ht="72" customHeight="1">
      <c r="A16" s="2391" t="s">
        <v>786</v>
      </c>
      <c r="B16" s="2392"/>
      <c r="C16" s="2390"/>
      <c r="D16" s="1000" t="s">
        <v>781</v>
      </c>
      <c r="E16" s="1006" t="s">
        <v>1131</v>
      </c>
    </row>
    <row r="17" spans="1:5">
      <c r="A17" s="2470" t="s">
        <v>787</v>
      </c>
      <c r="B17" s="2471"/>
      <c r="C17" s="2472"/>
      <c r="D17" s="1000" t="s">
        <v>788</v>
      </c>
      <c r="E17" s="1007" t="s">
        <v>789</v>
      </c>
    </row>
    <row r="18" spans="1:5">
      <c r="A18" s="2400" t="s">
        <v>790</v>
      </c>
      <c r="B18" s="2400"/>
      <c r="C18" s="2400"/>
      <c r="D18" s="997"/>
      <c r="E18" s="998"/>
    </row>
    <row r="19" spans="1:5" ht="27" customHeight="1">
      <c r="A19" s="2391" t="s">
        <v>1265</v>
      </c>
      <c r="B19" s="2392"/>
      <c r="C19" s="2390"/>
      <c r="D19" s="1000" t="s">
        <v>781</v>
      </c>
      <c r="E19" s="2476" t="s">
        <v>1132</v>
      </c>
    </row>
    <row r="20" spans="1:5" ht="28.5" customHeight="1">
      <c r="A20" s="2391" t="s">
        <v>1123</v>
      </c>
      <c r="B20" s="2392"/>
      <c r="C20" s="2390"/>
      <c r="D20" s="1000" t="s">
        <v>781</v>
      </c>
      <c r="E20" s="2477"/>
    </row>
    <row r="21" spans="1:5">
      <c r="A21" s="2407" t="s">
        <v>792</v>
      </c>
      <c r="B21" s="2407"/>
      <c r="C21" s="2407"/>
      <c r="D21" s="1000" t="s">
        <v>781</v>
      </c>
      <c r="E21" s="2477"/>
    </row>
    <row r="22" spans="1:5">
      <c r="A22" s="2479" t="s">
        <v>1124</v>
      </c>
      <c r="B22" s="2479"/>
      <c r="C22" s="2479"/>
      <c r="D22" s="1000" t="s">
        <v>781</v>
      </c>
      <c r="E22" s="2477"/>
    </row>
    <row r="23" spans="1:5">
      <c r="A23" s="2407" t="s">
        <v>1130</v>
      </c>
      <c r="B23" s="2407"/>
      <c r="C23" s="2407"/>
      <c r="D23" s="1000" t="s">
        <v>781</v>
      </c>
      <c r="E23" s="2477"/>
    </row>
    <row r="24" spans="1:5">
      <c r="A24" s="2407" t="s">
        <v>1125</v>
      </c>
      <c r="B24" s="2407"/>
      <c r="C24" s="2407"/>
      <c r="D24" s="1000" t="s">
        <v>781</v>
      </c>
      <c r="E24" s="2477"/>
    </row>
    <row r="25" spans="1:5">
      <c r="A25" s="2407" t="s">
        <v>1126</v>
      </c>
      <c r="B25" s="2407"/>
      <c r="C25" s="2407"/>
      <c r="D25" s="1000" t="s">
        <v>781</v>
      </c>
      <c r="E25" s="2477"/>
    </row>
    <row r="26" spans="1:5" ht="25.5" customHeight="1">
      <c r="A26" s="2407" t="s">
        <v>1127</v>
      </c>
      <c r="B26" s="2407"/>
      <c r="C26" s="2407"/>
      <c r="D26" s="1000" t="s">
        <v>781</v>
      </c>
      <c r="E26" s="2477"/>
    </row>
    <row r="27" spans="1:5" ht="31.5" customHeight="1">
      <c r="A27" s="2407" t="s">
        <v>1128</v>
      </c>
      <c r="B27" s="2407"/>
      <c r="C27" s="2407"/>
      <c r="D27" s="1000" t="s">
        <v>781</v>
      </c>
      <c r="E27" s="2478"/>
    </row>
    <row r="28" spans="1:5" ht="56.25" customHeight="1">
      <c r="A28" s="2407" t="s">
        <v>1129</v>
      </c>
      <c r="B28" s="2407"/>
      <c r="C28" s="2407"/>
      <c r="D28" s="1000" t="s">
        <v>781</v>
      </c>
      <c r="E28" s="1089" t="s">
        <v>918</v>
      </c>
    </row>
    <row r="29" spans="1:5">
      <c r="A29" s="1008" t="s">
        <v>794</v>
      </c>
      <c r="B29" s="1009"/>
      <c r="C29" s="1009"/>
      <c r="D29" s="997"/>
      <c r="E29" s="998"/>
    </row>
    <row r="30" spans="1:5">
      <c r="A30" s="2407" t="s">
        <v>795</v>
      </c>
      <c r="B30" s="2407"/>
      <c r="C30" s="2407"/>
      <c r="D30" s="1000" t="s">
        <v>781</v>
      </c>
      <c r="E30" s="2473" t="s">
        <v>1133</v>
      </c>
    </row>
    <row r="31" spans="1:5">
      <c r="A31" s="2407" t="s">
        <v>796</v>
      </c>
      <c r="B31" s="2407"/>
      <c r="C31" s="2407"/>
      <c r="D31" s="1000" t="s">
        <v>781</v>
      </c>
      <c r="E31" s="2474"/>
    </row>
    <row r="32" spans="1:5">
      <c r="A32" s="2407" t="s">
        <v>797</v>
      </c>
      <c r="B32" s="2407"/>
      <c r="C32" s="2407"/>
      <c r="D32" s="1000" t="s">
        <v>781</v>
      </c>
      <c r="E32" s="2474"/>
    </row>
    <row r="33" spans="1:5">
      <c r="A33" s="2407" t="s">
        <v>798</v>
      </c>
      <c r="B33" s="2407"/>
      <c r="C33" s="2407"/>
      <c r="D33" s="1000" t="s">
        <v>781</v>
      </c>
      <c r="E33" s="2475"/>
    </row>
    <row r="34" spans="1:5">
      <c r="A34" s="1002" t="s">
        <v>927</v>
      </c>
      <c r="B34" s="1003"/>
      <c r="C34" s="1003"/>
      <c r="D34" s="1004"/>
      <c r="E34" s="1005"/>
    </row>
    <row r="35" spans="1:5" ht="114" customHeight="1">
      <c r="A35" s="2407" t="s">
        <v>799</v>
      </c>
      <c r="B35" s="2407"/>
      <c r="C35" s="2407"/>
      <c r="D35" s="1000" t="s">
        <v>781</v>
      </c>
      <c r="E35" s="1001" t="s">
        <v>1266</v>
      </c>
    </row>
    <row r="36" spans="1:5" ht="111.75" customHeight="1">
      <c r="A36" s="2480" t="s">
        <v>834</v>
      </c>
      <c r="B36" s="2481"/>
      <c r="C36" s="2482"/>
      <c r="D36" s="1000" t="s">
        <v>800</v>
      </c>
      <c r="E36" s="1001" t="s">
        <v>1177</v>
      </c>
    </row>
    <row r="37" spans="1:5" ht="63" customHeight="1">
      <c r="A37" s="2391" t="s">
        <v>934</v>
      </c>
      <c r="B37" s="2392"/>
      <c r="C37" s="2393"/>
      <c r="D37" s="1000" t="s">
        <v>781</v>
      </c>
      <c r="E37" s="1006" t="s">
        <v>999</v>
      </c>
    </row>
    <row r="38" spans="1:5" ht="62.25" customHeight="1">
      <c r="A38" s="2391" t="s">
        <v>933</v>
      </c>
      <c r="B38" s="2392"/>
      <c r="C38" s="2393"/>
      <c r="D38" s="1000" t="s">
        <v>782</v>
      </c>
      <c r="E38" s="1006" t="s">
        <v>1000</v>
      </c>
    </row>
    <row r="39" spans="1:5" ht="72" customHeight="1">
      <c r="A39" s="2391" t="s">
        <v>801</v>
      </c>
      <c r="B39" s="2392"/>
      <c r="C39" s="2393"/>
      <c r="D39" s="1000" t="s">
        <v>782</v>
      </c>
      <c r="E39" s="1006" t="s">
        <v>1134</v>
      </c>
    </row>
    <row r="40" spans="1:5" ht="114" customHeight="1">
      <c r="A40" s="2388" t="s">
        <v>835</v>
      </c>
      <c r="B40" s="2389"/>
      <c r="C40" s="2390"/>
      <c r="D40" s="1000" t="s">
        <v>782</v>
      </c>
      <c r="E40" s="1006" t="s">
        <v>1135</v>
      </c>
    </row>
    <row r="41" spans="1:5" ht="19.5" customHeight="1">
      <c r="A41" s="1013" t="s">
        <v>930</v>
      </c>
      <c r="B41" s="1103"/>
      <c r="C41" s="1103"/>
      <c r="D41" s="997"/>
      <c r="E41" s="1104"/>
    </row>
    <row r="42" spans="1:5" ht="64.5" customHeight="1">
      <c r="A42" s="2391" t="s">
        <v>932</v>
      </c>
      <c r="B42" s="2392"/>
      <c r="C42" s="2393"/>
      <c r="D42" s="1000" t="s">
        <v>781</v>
      </c>
      <c r="E42" s="1006" t="s">
        <v>1001</v>
      </c>
    </row>
    <row r="43" spans="1:5" ht="57.75" customHeight="1">
      <c r="A43" s="2391" t="s">
        <v>933</v>
      </c>
      <c r="B43" s="2392"/>
      <c r="C43" s="2393"/>
      <c r="D43" s="1000" t="s">
        <v>782</v>
      </c>
      <c r="E43" s="1006" t="s">
        <v>1000</v>
      </c>
    </row>
    <row r="44" spans="1:5" ht="63.75" customHeight="1">
      <c r="A44" s="2391" t="s">
        <v>931</v>
      </c>
      <c r="B44" s="2392"/>
      <c r="C44" s="2393"/>
      <c r="D44" s="1000" t="s">
        <v>782</v>
      </c>
      <c r="E44" s="1006" t="s">
        <v>1134</v>
      </c>
    </row>
    <row r="45" spans="1:5" ht="66" customHeight="1">
      <c r="A45" s="2388" t="s">
        <v>835</v>
      </c>
      <c r="B45" s="2389"/>
      <c r="C45" s="2390"/>
      <c r="D45" s="1000" t="s">
        <v>782</v>
      </c>
      <c r="E45" s="1006" t="s">
        <v>1135</v>
      </c>
    </row>
    <row r="46" spans="1:5">
      <c r="A46" s="1010" t="s">
        <v>1136</v>
      </c>
      <c r="B46" s="1010"/>
      <c r="C46" s="1009"/>
      <c r="D46" s="1011"/>
      <c r="E46" s="998"/>
    </row>
    <row r="47" spans="1:5">
      <c r="A47" s="2469" t="s">
        <v>774</v>
      </c>
      <c r="B47" s="2469"/>
      <c r="C47" s="2469"/>
      <c r="D47" s="1335" t="s">
        <v>775</v>
      </c>
      <c r="E47" s="1335" t="s">
        <v>776</v>
      </c>
    </row>
    <row r="48" spans="1:5" ht="65.25" customHeight="1">
      <c r="A48" s="2407" t="s">
        <v>836</v>
      </c>
      <c r="B48" s="2407"/>
      <c r="C48" s="2407"/>
      <c r="D48" s="1000" t="s">
        <v>802</v>
      </c>
      <c r="E48" s="1001" t="s">
        <v>1178</v>
      </c>
    </row>
    <row r="49" spans="1:5" ht="51" customHeight="1">
      <c r="A49" s="2407" t="s">
        <v>803</v>
      </c>
      <c r="B49" s="2407"/>
      <c r="C49" s="2407"/>
      <c r="D49" s="1000" t="s">
        <v>800</v>
      </c>
      <c r="E49" s="1001" t="s">
        <v>1179</v>
      </c>
    </row>
    <row r="50" spans="1:5" ht="93.75" customHeight="1">
      <c r="A50" s="2466" t="s">
        <v>3</v>
      </c>
      <c r="B50" s="2467"/>
      <c r="C50" s="2468"/>
      <c r="D50" s="1012" t="s">
        <v>802</v>
      </c>
      <c r="E50" s="1006" t="s">
        <v>1259</v>
      </c>
    </row>
    <row r="51" spans="1:5" ht="46.5" customHeight="1">
      <c r="A51" s="2407" t="s">
        <v>838</v>
      </c>
      <c r="B51" s="2407"/>
      <c r="C51" s="2407"/>
      <c r="D51" s="1000" t="s">
        <v>800</v>
      </c>
      <c r="E51" s="1001" t="s">
        <v>824</v>
      </c>
    </row>
    <row r="52" spans="1:5" ht="66.75" customHeight="1">
      <c r="A52" s="2407" t="s">
        <v>839</v>
      </c>
      <c r="B52" s="2407"/>
      <c r="C52" s="2407"/>
      <c r="D52" s="1000" t="s">
        <v>802</v>
      </c>
      <c r="E52" s="1006" t="s">
        <v>825</v>
      </c>
    </row>
    <row r="53" spans="1:5" ht="69" customHeight="1">
      <c r="A53" s="2466" t="s">
        <v>770</v>
      </c>
      <c r="B53" s="2467"/>
      <c r="C53" s="2468"/>
      <c r="D53" s="1012" t="s">
        <v>802</v>
      </c>
      <c r="E53" s="1006" t="s">
        <v>1260</v>
      </c>
    </row>
    <row r="54" spans="1:5" ht="60.75" customHeight="1">
      <c r="A54" s="2407" t="s">
        <v>837</v>
      </c>
      <c r="B54" s="2407"/>
      <c r="C54" s="2407"/>
      <c r="D54" s="1000" t="s">
        <v>802</v>
      </c>
      <c r="E54" s="1001" t="s">
        <v>1180</v>
      </c>
    </row>
    <row r="55" spans="1:5" ht="52.5" customHeight="1">
      <c r="A55" s="2407" t="s">
        <v>840</v>
      </c>
      <c r="B55" s="2407"/>
      <c r="C55" s="2407"/>
      <c r="D55" s="1000" t="s">
        <v>800</v>
      </c>
      <c r="E55" s="1001" t="s">
        <v>826</v>
      </c>
    </row>
    <row r="56" spans="1:5">
      <c r="A56" s="2391" t="s">
        <v>804</v>
      </c>
      <c r="B56" s="2392"/>
      <c r="C56" s="2392"/>
      <c r="D56" s="2392"/>
      <c r="E56" s="2393"/>
    </row>
    <row r="57" spans="1:5" ht="17.25" customHeight="1">
      <c r="A57" s="1336"/>
      <c r="B57" s="2392" t="s">
        <v>805</v>
      </c>
      <c r="C57" s="2392"/>
      <c r="D57" s="2392"/>
      <c r="E57" s="2393"/>
    </row>
    <row r="58" spans="1:5" ht="33" customHeight="1">
      <c r="A58" s="2466" t="s">
        <v>806</v>
      </c>
      <c r="B58" s="2467"/>
      <c r="C58" s="2468"/>
      <c r="D58" s="1012" t="s">
        <v>802</v>
      </c>
      <c r="E58" s="2463" t="s">
        <v>1181</v>
      </c>
    </row>
    <row r="59" spans="1:5" ht="33" customHeight="1">
      <c r="A59" s="2466" t="s">
        <v>807</v>
      </c>
      <c r="B59" s="2467"/>
      <c r="C59" s="2468"/>
      <c r="D59" s="1012" t="s">
        <v>782</v>
      </c>
      <c r="E59" s="2464"/>
    </row>
    <row r="60" spans="1:5" ht="42" customHeight="1">
      <c r="A60" s="2466" t="s">
        <v>808</v>
      </c>
      <c r="B60" s="2467"/>
      <c r="C60" s="2468"/>
      <c r="D60" s="1012" t="s">
        <v>782</v>
      </c>
      <c r="E60" s="2464"/>
    </row>
    <row r="61" spans="1:5" ht="42" customHeight="1">
      <c r="A61" s="2466" t="s">
        <v>809</v>
      </c>
      <c r="B61" s="2467"/>
      <c r="C61" s="2468"/>
      <c r="D61" s="1012" t="s">
        <v>781</v>
      </c>
      <c r="E61" s="2465"/>
    </row>
    <row r="62" spans="1:5" ht="94.5" customHeight="1">
      <c r="A62" s="2391" t="s">
        <v>810</v>
      </c>
      <c r="B62" s="2392"/>
      <c r="C62" s="2393"/>
      <c r="D62" s="1000" t="s">
        <v>781</v>
      </c>
      <c r="E62" s="1006" t="s">
        <v>1182</v>
      </c>
    </row>
    <row r="63" spans="1:5">
      <c r="A63" s="1336"/>
      <c r="B63" s="2392" t="s">
        <v>811</v>
      </c>
      <c r="C63" s="2393"/>
      <c r="D63" s="1000" t="s">
        <v>781</v>
      </c>
      <c r="E63" s="1007" t="s">
        <v>827</v>
      </c>
    </row>
    <row r="64" spans="1:5">
      <c r="A64" s="2391" t="s">
        <v>812</v>
      </c>
      <c r="B64" s="2392"/>
      <c r="C64" s="2392"/>
      <c r="D64" s="2392"/>
      <c r="E64" s="2393"/>
    </row>
    <row r="65" spans="1:5" ht="12" customHeight="1">
      <c r="A65" s="1336"/>
      <c r="B65" s="2392" t="s">
        <v>813</v>
      </c>
      <c r="C65" s="2392"/>
      <c r="D65" s="2392"/>
      <c r="E65" s="2393"/>
    </row>
    <row r="66" spans="1:5" ht="33.75" customHeight="1">
      <c r="A66" s="2391" t="s">
        <v>814</v>
      </c>
      <c r="B66" s="2392"/>
      <c r="C66" s="2393"/>
      <c r="D66" s="1000" t="s">
        <v>802</v>
      </c>
      <c r="E66" s="2463" t="s">
        <v>1183</v>
      </c>
    </row>
    <row r="67" spans="1:5" ht="27" customHeight="1">
      <c r="A67" s="2391" t="s">
        <v>815</v>
      </c>
      <c r="B67" s="2392"/>
      <c r="C67" s="2393"/>
      <c r="D67" s="1000" t="s">
        <v>802</v>
      </c>
      <c r="E67" s="2464"/>
    </row>
    <row r="68" spans="1:5" ht="30" customHeight="1">
      <c r="A68" s="2391" t="s">
        <v>816</v>
      </c>
      <c r="B68" s="2392"/>
      <c r="C68" s="2393"/>
      <c r="D68" s="1000" t="s">
        <v>802</v>
      </c>
      <c r="E68" s="2464"/>
    </row>
    <row r="69" spans="1:5" ht="30" customHeight="1">
      <c r="A69" s="2391" t="s">
        <v>817</v>
      </c>
      <c r="B69" s="2392"/>
      <c r="C69" s="2393"/>
      <c r="D69" s="1000" t="s">
        <v>781</v>
      </c>
      <c r="E69" s="2465"/>
    </row>
    <row r="70" spans="1:5" ht="35.25" customHeight="1">
      <c r="A70" s="2466" t="s">
        <v>842</v>
      </c>
      <c r="B70" s="2467"/>
      <c r="C70" s="2468"/>
      <c r="D70" s="1012" t="s">
        <v>782</v>
      </c>
      <c r="E70" s="1006" t="s">
        <v>1184</v>
      </c>
    </row>
    <row r="71" spans="1:5" ht="32.25" customHeight="1">
      <c r="A71" s="2466" t="s">
        <v>843</v>
      </c>
      <c r="B71" s="2467"/>
      <c r="C71" s="2468"/>
      <c r="D71" s="1012" t="s">
        <v>782</v>
      </c>
      <c r="E71" s="1006" t="s">
        <v>1185</v>
      </c>
    </row>
    <row r="72" spans="1:5" ht="32.25" customHeight="1">
      <c r="A72" s="2466" t="s">
        <v>1229</v>
      </c>
      <c r="B72" s="2467"/>
      <c r="C72" s="2468"/>
      <c r="D72" s="1012" t="s">
        <v>782</v>
      </c>
      <c r="E72" s="1006" t="s">
        <v>1228</v>
      </c>
    </row>
    <row r="73" spans="1:5" ht="32.25" customHeight="1">
      <c r="A73" s="2466" t="s">
        <v>1137</v>
      </c>
      <c r="B73" s="2467"/>
      <c r="C73" s="2468"/>
      <c r="D73" s="1000" t="s">
        <v>782</v>
      </c>
      <c r="E73" s="1018" t="s">
        <v>844</v>
      </c>
    </row>
    <row r="74" spans="1:5" ht="32.25" customHeight="1">
      <c r="A74" s="2466" t="s">
        <v>1267</v>
      </c>
      <c r="B74" s="2467"/>
      <c r="C74" s="2468"/>
      <c r="D74" s="1012" t="s">
        <v>802</v>
      </c>
      <c r="E74" s="1006" t="s">
        <v>929</v>
      </c>
    </row>
    <row r="75" spans="1:5" ht="33" customHeight="1">
      <c r="A75" s="2391" t="s">
        <v>1139</v>
      </c>
      <c r="B75" s="2392"/>
      <c r="C75" s="2393"/>
      <c r="D75" s="1000" t="s">
        <v>781</v>
      </c>
      <c r="E75" s="1007" t="s">
        <v>1140</v>
      </c>
    </row>
    <row r="76" spans="1:5" ht="33" customHeight="1">
      <c r="A76" s="2391" t="s">
        <v>1268</v>
      </c>
      <c r="B76" s="2392"/>
      <c r="C76" s="2393"/>
      <c r="D76" s="1000" t="s">
        <v>781</v>
      </c>
      <c r="E76" s="1007" t="s">
        <v>1186</v>
      </c>
    </row>
    <row r="77" spans="1:5">
      <c r="A77" s="2407" t="s">
        <v>253</v>
      </c>
      <c r="B77" s="2407"/>
      <c r="C77" s="2407"/>
      <c r="D77" s="1000" t="s">
        <v>782</v>
      </c>
      <c r="E77" s="1007" t="s">
        <v>828</v>
      </c>
    </row>
    <row r="78" spans="1:5">
      <c r="A78" s="1013" t="s">
        <v>1141</v>
      </c>
      <c r="B78" s="1014"/>
      <c r="C78" s="1014"/>
      <c r="D78" s="1011"/>
      <c r="E78" s="998"/>
    </row>
    <row r="79" spans="1:5">
      <c r="A79" s="2469" t="s">
        <v>774</v>
      </c>
      <c r="B79" s="2469"/>
      <c r="C79" s="2469"/>
      <c r="D79" s="1335" t="s">
        <v>775</v>
      </c>
      <c r="E79" s="1335" t="s">
        <v>776</v>
      </c>
    </row>
    <row r="80" spans="1:5">
      <c r="A80" s="2407" t="s">
        <v>19</v>
      </c>
      <c r="B80" s="2407"/>
      <c r="C80" s="2407"/>
      <c r="D80" s="1000" t="s">
        <v>782</v>
      </c>
      <c r="E80" s="1007" t="s">
        <v>818</v>
      </c>
    </row>
    <row r="81" spans="1:5">
      <c r="A81" s="2407" t="s">
        <v>5</v>
      </c>
      <c r="B81" s="2407"/>
      <c r="C81" s="2407"/>
      <c r="D81" s="1000" t="s">
        <v>782</v>
      </c>
      <c r="E81" s="1007" t="s">
        <v>819</v>
      </c>
    </row>
    <row r="82" spans="1:5" ht="55.5" customHeight="1">
      <c r="A82" s="2407" t="s">
        <v>8</v>
      </c>
      <c r="B82" s="2407"/>
      <c r="C82" s="2407"/>
      <c r="D82" s="1000" t="s">
        <v>782</v>
      </c>
      <c r="E82" s="1001" t="s">
        <v>820</v>
      </c>
    </row>
    <row r="83" spans="1:5" ht="63" customHeight="1">
      <c r="A83" s="2407" t="s">
        <v>821</v>
      </c>
      <c r="B83" s="2407"/>
      <c r="C83" s="2407"/>
      <c r="D83" s="1000" t="s">
        <v>782</v>
      </c>
      <c r="E83" s="1001" t="s">
        <v>1187</v>
      </c>
    </row>
    <row r="84" spans="1:5" ht="77.25" customHeight="1">
      <c r="A84" s="2407" t="s">
        <v>822</v>
      </c>
      <c r="B84" s="2407"/>
      <c r="C84" s="2407"/>
      <c r="D84" s="1000" t="s">
        <v>782</v>
      </c>
      <c r="E84" s="1006" t="s">
        <v>1188</v>
      </c>
    </row>
    <row r="85" spans="1:5" ht="45.75" customHeight="1">
      <c r="A85" s="2407" t="s">
        <v>823</v>
      </c>
      <c r="B85" s="2407"/>
      <c r="C85" s="2407"/>
      <c r="D85" s="1000" t="s">
        <v>782</v>
      </c>
      <c r="E85" s="1006" t="s">
        <v>829</v>
      </c>
    </row>
    <row r="86" spans="1:5" ht="81" customHeight="1">
      <c r="A86" s="2407" t="s">
        <v>822</v>
      </c>
      <c r="B86" s="2407"/>
      <c r="C86" s="2407"/>
      <c r="D86" s="1000" t="s">
        <v>782</v>
      </c>
      <c r="E86" s="1006" t="s">
        <v>1189</v>
      </c>
    </row>
    <row r="87" spans="1:5">
      <c r="A87" s="1342"/>
      <c r="B87" s="1342"/>
      <c r="C87" s="1342"/>
      <c r="D87" s="1342"/>
      <c r="E87" s="1342"/>
    </row>
    <row r="88" spans="1:5">
      <c r="A88" s="1342"/>
      <c r="B88" s="1342"/>
      <c r="C88" s="1342"/>
      <c r="D88" s="1342"/>
      <c r="E88" s="1342"/>
    </row>
    <row r="89" spans="1:5">
      <c r="A89" s="1342"/>
      <c r="B89" s="1342"/>
      <c r="C89" s="1342"/>
      <c r="D89" s="1342"/>
      <c r="E89" s="1342"/>
    </row>
    <row r="90" spans="1:5">
      <c r="A90" s="1342"/>
      <c r="B90" s="1342"/>
      <c r="C90" s="1342"/>
      <c r="D90" s="1342"/>
      <c r="E90" s="1342"/>
    </row>
    <row r="91" spans="1:5">
      <c r="A91" s="1342"/>
      <c r="B91" s="1342"/>
      <c r="C91" s="1342"/>
      <c r="D91" s="1342"/>
      <c r="E91" s="1342"/>
    </row>
    <row r="92" spans="1:5">
      <c r="A92" s="1342"/>
      <c r="B92" s="1342"/>
      <c r="C92" s="1342"/>
      <c r="D92" s="1342"/>
      <c r="E92" s="1342"/>
    </row>
    <row r="93" spans="1:5">
      <c r="A93" s="1342"/>
      <c r="B93" s="1342"/>
      <c r="C93" s="1342"/>
      <c r="D93" s="1342"/>
      <c r="E93" s="1342"/>
    </row>
    <row r="94" spans="1:5">
      <c r="A94" s="1342"/>
      <c r="B94" s="1342"/>
      <c r="C94" s="1342"/>
      <c r="D94" s="1342"/>
      <c r="E94" s="1342"/>
    </row>
    <row r="95" spans="1:5">
      <c r="A95" s="1342"/>
      <c r="B95" s="1342"/>
      <c r="C95" s="1342"/>
      <c r="D95" s="1342"/>
      <c r="E95" s="1342"/>
    </row>
  </sheetData>
  <mergeCells count="80">
    <mergeCell ref="A54:C54"/>
    <mergeCell ref="A51:C51"/>
    <mergeCell ref="A37:C37"/>
    <mergeCell ref="A39:C39"/>
    <mergeCell ref="A47:C47"/>
    <mergeCell ref="A48:C48"/>
    <mergeCell ref="A38:C38"/>
    <mergeCell ref="A40:C40"/>
    <mergeCell ref="A52:C52"/>
    <mergeCell ref="A53:C53"/>
    <mergeCell ref="A20:C20"/>
    <mergeCell ref="A21:C21"/>
    <mergeCell ref="A22:C22"/>
    <mergeCell ref="A35:C35"/>
    <mergeCell ref="A50:C50"/>
    <mergeCell ref="A49:C49"/>
    <mergeCell ref="A36:C36"/>
    <mergeCell ref="A42:C42"/>
    <mergeCell ref="A43:C43"/>
    <mergeCell ref="A44:C44"/>
    <mergeCell ref="A45:C45"/>
    <mergeCell ref="A5:C5"/>
    <mergeCell ref="A6:C6"/>
    <mergeCell ref="A7:C7"/>
    <mergeCell ref="A8:E8"/>
    <mergeCell ref="A9:C9"/>
    <mergeCell ref="A10:C10"/>
    <mergeCell ref="A12:C12"/>
    <mergeCell ref="A13:C13"/>
    <mergeCell ref="A11:E11"/>
    <mergeCell ref="A15:C15"/>
    <mergeCell ref="A16:C16"/>
    <mergeCell ref="A17:C17"/>
    <mergeCell ref="E30:E33"/>
    <mergeCell ref="A31:C31"/>
    <mergeCell ref="A32:C32"/>
    <mergeCell ref="A33:C33"/>
    <mergeCell ref="A30:C30"/>
    <mergeCell ref="A23:C23"/>
    <mergeCell ref="A25:C25"/>
    <mergeCell ref="A26:C26"/>
    <mergeCell ref="A27:C27"/>
    <mergeCell ref="A28:C28"/>
    <mergeCell ref="A24:C24"/>
    <mergeCell ref="A18:C18"/>
    <mergeCell ref="A19:C19"/>
    <mergeCell ref="E19:E27"/>
    <mergeCell ref="A83:C83"/>
    <mergeCell ref="A84:C84"/>
    <mergeCell ref="A85:C85"/>
    <mergeCell ref="A86:C86"/>
    <mergeCell ref="A73:C73"/>
    <mergeCell ref="A74:C74"/>
    <mergeCell ref="A76:C76"/>
    <mergeCell ref="A75:C75"/>
    <mergeCell ref="A77:C77"/>
    <mergeCell ref="A79:C79"/>
    <mergeCell ref="A80:C80"/>
    <mergeCell ref="A81:C81"/>
    <mergeCell ref="A82:C82"/>
    <mergeCell ref="A71:C71"/>
    <mergeCell ref="A64:E64"/>
    <mergeCell ref="B65:E65"/>
    <mergeCell ref="E66:E69"/>
    <mergeCell ref="A72:C72"/>
    <mergeCell ref="A70:C70"/>
    <mergeCell ref="A66:C66"/>
    <mergeCell ref="A67:C67"/>
    <mergeCell ref="A68:C68"/>
    <mergeCell ref="A69:C69"/>
    <mergeCell ref="A55:C55"/>
    <mergeCell ref="A56:E56"/>
    <mergeCell ref="B57:E57"/>
    <mergeCell ref="E58:E61"/>
    <mergeCell ref="B63:C63"/>
    <mergeCell ref="A58:C58"/>
    <mergeCell ref="A59:C59"/>
    <mergeCell ref="A60:C60"/>
    <mergeCell ref="A61:C61"/>
    <mergeCell ref="A62:C62"/>
  </mergeCells>
  <phoneticPr fontId="6"/>
  <dataValidations count="2">
    <dataValidation type="list" allowBlank="1" showInputMessage="1" showErrorMessage="1" sqref="D9:D10 D6 D30:D33 D15:D17 D12:D13 D35:D45 D58:D63 D19:D28 D48:D55 D66:D77 D80:D86">
      <formula1>"入力必須,自動入力,選択入力,該当入力"</formula1>
    </dataValidation>
    <dataValidation type="list" allowBlank="1" showInputMessage="1" showErrorMessage="1" sqref="D7">
      <formula1>"入力必須,自動入力,選択入力,該当入力,自動入力及び入力必須"</formula1>
    </dataValidation>
  </dataValidations>
  <pageMargins left="0.70866141732283472" right="0.70866141732283472" top="0.74803149606299213" bottom="0.74803149606299213" header="0.31496062992125984" footer="0.31496062992125984"/>
  <pageSetup paperSize="9" scale="71"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85" zoomScaleNormal="85" workbookViewId="0">
      <selection activeCell="G22" sqref="G22"/>
    </sheetView>
  </sheetViews>
  <sheetFormatPr defaultRowHeight="13.5"/>
  <cols>
    <col min="1" max="1" width="14.875" bestFit="1" customWidth="1"/>
    <col min="2" max="2" width="7.875" customWidth="1"/>
    <col min="3" max="3" width="17.125" bestFit="1" customWidth="1"/>
    <col min="4" max="4" width="14.875" bestFit="1" customWidth="1"/>
  </cols>
  <sheetData>
    <row r="1" spans="1:4" ht="13.5" customHeight="1">
      <c r="A1" s="555" t="s">
        <v>511</v>
      </c>
      <c r="B1" s="555" t="s">
        <v>512</v>
      </c>
      <c r="C1" s="555" t="s">
        <v>514</v>
      </c>
      <c r="D1" s="555" t="s">
        <v>513</v>
      </c>
    </row>
    <row r="2" spans="1:4" ht="14.25">
      <c r="A2" s="570">
        <v>25</v>
      </c>
      <c r="B2" s="570">
        <v>12</v>
      </c>
      <c r="C2" s="570">
        <v>7</v>
      </c>
      <c r="D2" s="570">
        <v>2</v>
      </c>
    </row>
    <row r="3" spans="1:4" ht="14.25">
      <c r="A3" s="570">
        <v>24</v>
      </c>
      <c r="B3" s="570">
        <v>12</v>
      </c>
      <c r="C3" s="570">
        <v>7</v>
      </c>
      <c r="D3" s="570">
        <v>2</v>
      </c>
    </row>
    <row r="4" spans="1:4" ht="14.25">
      <c r="A4" s="570">
        <v>23</v>
      </c>
      <c r="B4" s="570">
        <v>12</v>
      </c>
      <c r="C4" s="570">
        <v>7</v>
      </c>
      <c r="D4" s="570">
        <v>2</v>
      </c>
    </row>
    <row r="5" spans="1:4" ht="14.25">
      <c r="A5" s="570">
        <v>22</v>
      </c>
      <c r="B5" s="570">
        <v>12</v>
      </c>
      <c r="C5" s="570">
        <v>7</v>
      </c>
      <c r="D5" s="570">
        <v>2</v>
      </c>
    </row>
    <row r="6" spans="1:4" ht="14.25">
      <c r="A6" s="570">
        <v>21</v>
      </c>
      <c r="B6" s="570">
        <v>12</v>
      </c>
      <c r="C6" s="570">
        <v>7</v>
      </c>
      <c r="D6" s="570">
        <v>2</v>
      </c>
    </row>
    <row r="7" spans="1:4" ht="14.25">
      <c r="A7" s="570">
        <v>20</v>
      </c>
      <c r="B7" s="570">
        <v>12</v>
      </c>
      <c r="C7" s="570">
        <v>7</v>
      </c>
      <c r="D7" s="570">
        <v>2</v>
      </c>
    </row>
    <row r="8" spans="1:4" ht="14.25">
      <c r="A8" s="570">
        <v>19</v>
      </c>
      <c r="B8" s="570">
        <v>12</v>
      </c>
      <c r="C8" s="570">
        <v>7</v>
      </c>
      <c r="D8" s="570">
        <v>2</v>
      </c>
    </row>
    <row r="9" spans="1:4" ht="14.25">
      <c r="A9" s="570">
        <v>18</v>
      </c>
      <c r="B9" s="570">
        <v>12</v>
      </c>
      <c r="C9" s="570">
        <v>7</v>
      </c>
      <c r="D9" s="570">
        <v>2</v>
      </c>
    </row>
    <row r="10" spans="1:4" ht="14.25">
      <c r="A10" s="570">
        <v>17</v>
      </c>
      <c r="B10" s="570">
        <v>12</v>
      </c>
      <c r="C10" s="570">
        <v>7</v>
      </c>
      <c r="D10" s="570">
        <v>2</v>
      </c>
    </row>
    <row r="11" spans="1:4" ht="14.25">
      <c r="A11" s="570">
        <v>16</v>
      </c>
      <c r="B11" s="570">
        <v>12</v>
      </c>
      <c r="C11" s="570">
        <v>7</v>
      </c>
      <c r="D11" s="570">
        <v>2</v>
      </c>
    </row>
    <row r="12" spans="1:4" ht="14.25">
      <c r="A12" s="570">
        <v>15</v>
      </c>
      <c r="B12" s="570">
        <v>12</v>
      </c>
      <c r="C12" s="570">
        <v>7</v>
      </c>
      <c r="D12" s="570">
        <v>2</v>
      </c>
    </row>
    <row r="13" spans="1:4" ht="14.25">
      <c r="A13" s="570">
        <v>14</v>
      </c>
      <c r="B13" s="570">
        <v>12</v>
      </c>
      <c r="C13" s="570">
        <v>7</v>
      </c>
      <c r="D13" s="570">
        <v>2</v>
      </c>
    </row>
    <row r="14" spans="1:4" ht="14.25">
      <c r="A14" s="570">
        <v>13</v>
      </c>
      <c r="B14" s="570">
        <v>12</v>
      </c>
      <c r="C14" s="570">
        <v>7</v>
      </c>
      <c r="D14" s="570">
        <v>2</v>
      </c>
    </row>
    <row r="15" spans="1:4" ht="14.25">
      <c r="A15" s="570">
        <v>12</v>
      </c>
      <c r="B15" s="570">
        <v>12</v>
      </c>
      <c r="C15" s="570">
        <v>7</v>
      </c>
      <c r="D15" s="570">
        <v>2</v>
      </c>
    </row>
    <row r="16" spans="1:4" ht="14.25">
      <c r="A16" s="570">
        <v>11</v>
      </c>
      <c r="B16" s="570">
        <v>12</v>
      </c>
      <c r="C16" s="570">
        <v>7</v>
      </c>
      <c r="D16" s="570">
        <v>2</v>
      </c>
    </row>
    <row r="17" spans="1:4" ht="14.25">
      <c r="A17" s="570">
        <v>10</v>
      </c>
      <c r="B17" s="570">
        <v>12</v>
      </c>
      <c r="C17" s="570">
        <v>6</v>
      </c>
      <c r="D17" s="570">
        <v>2</v>
      </c>
    </row>
    <row r="18" spans="1:4" ht="14.25">
      <c r="A18" s="570">
        <v>9</v>
      </c>
      <c r="B18" s="570">
        <v>11</v>
      </c>
      <c r="C18" s="570">
        <v>6</v>
      </c>
      <c r="D18" s="570">
        <v>2</v>
      </c>
    </row>
    <row r="19" spans="1:4" ht="14.25">
      <c r="A19" s="570">
        <v>8</v>
      </c>
      <c r="B19" s="570">
        <v>10</v>
      </c>
      <c r="C19" s="570">
        <v>6</v>
      </c>
      <c r="D19" s="570">
        <v>2</v>
      </c>
    </row>
    <row r="20" spans="1:4" ht="14.25">
      <c r="A20" s="570">
        <v>7</v>
      </c>
      <c r="B20" s="570">
        <v>9</v>
      </c>
      <c r="C20" s="570">
        <v>6</v>
      </c>
      <c r="D20" s="570">
        <v>2</v>
      </c>
    </row>
    <row r="21" spans="1:4" ht="14.25">
      <c r="A21" s="570">
        <v>6</v>
      </c>
      <c r="B21" s="570">
        <v>8</v>
      </c>
      <c r="C21" s="570">
        <v>6</v>
      </c>
      <c r="D21" s="570">
        <v>2</v>
      </c>
    </row>
    <row r="22" spans="1:4" ht="14.25">
      <c r="A22" s="570">
        <v>5</v>
      </c>
      <c r="B22" s="570">
        <v>7</v>
      </c>
      <c r="C22" s="570">
        <v>6</v>
      </c>
      <c r="D22" s="570">
        <v>2</v>
      </c>
    </row>
    <row r="23" spans="1:4" ht="14.25">
      <c r="A23" s="570">
        <v>4</v>
      </c>
      <c r="B23" s="570">
        <v>6</v>
      </c>
      <c r="C23" s="570">
        <v>6</v>
      </c>
      <c r="D23" s="570">
        <v>2</v>
      </c>
    </row>
    <row r="24" spans="1:4" ht="14.25">
      <c r="A24" s="570">
        <v>3</v>
      </c>
      <c r="B24" s="570">
        <v>5</v>
      </c>
      <c r="C24" s="570">
        <v>6</v>
      </c>
      <c r="D24" s="570">
        <v>2</v>
      </c>
    </row>
    <row r="25" spans="1:4" ht="14.25">
      <c r="A25" s="570">
        <v>2</v>
      </c>
      <c r="B25" s="570">
        <v>4</v>
      </c>
      <c r="C25" s="570">
        <v>6</v>
      </c>
      <c r="D25" s="570">
        <v>2</v>
      </c>
    </row>
    <row r="26" spans="1:4" ht="14.25">
      <c r="A26" s="570">
        <v>1</v>
      </c>
      <c r="B26" s="570">
        <v>3</v>
      </c>
      <c r="C26" s="570">
        <v>6</v>
      </c>
      <c r="D26" s="570">
        <v>2</v>
      </c>
    </row>
    <row r="27" spans="1:4" ht="14.25">
      <c r="A27" s="570">
        <v>0</v>
      </c>
      <c r="B27" s="570">
        <v>2</v>
      </c>
      <c r="C27" s="570">
        <v>6</v>
      </c>
      <c r="D27" s="570">
        <v>2</v>
      </c>
    </row>
  </sheetData>
  <phoneticPr fontId="6"/>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AV72"/>
  <sheetViews>
    <sheetView tabSelected="1" view="pageBreakPreview" zoomScale="70" zoomScaleNormal="100" zoomScaleSheetLayoutView="70" workbookViewId="0">
      <selection activeCell="AZ31" sqref="AZ31"/>
    </sheetView>
  </sheetViews>
  <sheetFormatPr defaultColWidth="9" defaultRowHeight="18" customHeight="1"/>
  <cols>
    <col min="1" max="1" width="2.5" style="94" customWidth="1"/>
    <col min="2" max="3" width="3" style="94" customWidth="1"/>
    <col min="4" max="16" width="3.125" style="94" customWidth="1"/>
    <col min="17" max="34" width="3" style="94" customWidth="1"/>
    <col min="35" max="35" width="2.5" style="94" customWidth="1"/>
    <col min="36" max="36" width="3" style="94" customWidth="1"/>
    <col min="37" max="40" width="3" style="94" hidden="1" customWidth="1"/>
    <col min="41" max="44" width="3" style="94" customWidth="1"/>
    <col min="45" max="45" width="14.5" style="94" customWidth="1"/>
    <col min="46" max="47" width="3" style="94" customWidth="1"/>
    <col min="48" max="49" width="9" style="94"/>
    <col min="50" max="50" width="12.625" style="94" customWidth="1"/>
    <col min="51" max="51" width="18.75" style="94" customWidth="1"/>
    <col min="52" max="52" width="12.625" style="94" customWidth="1"/>
    <col min="53" max="16384" width="9" style="94"/>
  </cols>
  <sheetData>
    <row r="1" spans="1:40" ht="18" customHeight="1">
      <c r="B1" s="324" t="s">
        <v>501</v>
      </c>
      <c r="AI1" s="959" t="s">
        <v>765</v>
      </c>
      <c r="AM1" s="94" t="s">
        <v>159</v>
      </c>
      <c r="AN1" s="94" t="s">
        <v>166</v>
      </c>
    </row>
    <row r="2" spans="1:40" ht="18" customHeight="1">
      <c r="B2" s="2504" t="s">
        <v>1015</v>
      </c>
      <c r="C2" s="2504"/>
      <c r="D2" s="2504"/>
      <c r="E2" s="2504"/>
      <c r="F2" s="2504"/>
      <c r="G2" s="2504"/>
      <c r="H2" s="2504"/>
      <c r="I2" s="2504"/>
      <c r="J2" s="2504"/>
      <c r="K2" s="2504"/>
      <c r="L2" s="2504"/>
      <c r="M2" s="2504"/>
      <c r="N2" s="2504"/>
      <c r="O2" s="2504"/>
      <c r="P2" s="2504"/>
      <c r="Q2" s="2504"/>
      <c r="R2" s="2504"/>
      <c r="S2" s="2504"/>
      <c r="T2" s="2504"/>
      <c r="U2" s="2504"/>
      <c r="V2" s="2504"/>
      <c r="W2" s="2504"/>
      <c r="X2" s="2504"/>
      <c r="Y2" s="2504"/>
      <c r="Z2" s="2504"/>
      <c r="AA2" s="2504"/>
      <c r="AB2" s="2504"/>
      <c r="AC2" s="2504"/>
      <c r="AD2" s="2504"/>
      <c r="AE2" s="2504"/>
      <c r="AF2" s="2504"/>
      <c r="AG2" s="2504"/>
      <c r="AH2" s="2504"/>
    </row>
    <row r="3" spans="1:40" ht="18" customHeight="1" thickBot="1">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row>
    <row r="4" spans="1:40" ht="17.100000000000001" customHeight="1">
      <c r="D4" s="326"/>
      <c r="E4" s="326"/>
      <c r="F4" s="326"/>
      <c r="G4" s="326"/>
      <c r="H4" s="326"/>
      <c r="I4" s="326"/>
      <c r="J4" s="326"/>
      <c r="K4" s="326"/>
      <c r="L4" s="326"/>
      <c r="M4" s="326"/>
      <c r="N4" s="326"/>
      <c r="P4" s="2301" t="s">
        <v>5</v>
      </c>
      <c r="Q4" s="2302"/>
      <c r="R4" s="2302"/>
      <c r="S4" s="2302"/>
      <c r="T4" s="2302"/>
      <c r="U4" s="2302"/>
      <c r="V4" s="2505" t="s">
        <v>766</v>
      </c>
      <c r="W4" s="2506"/>
      <c r="X4" s="2506"/>
      <c r="Y4" s="2506"/>
      <c r="Z4" s="2506"/>
      <c r="AA4" s="2506"/>
      <c r="AB4" s="2506"/>
      <c r="AC4" s="2506"/>
      <c r="AD4" s="2506"/>
      <c r="AE4" s="2506"/>
      <c r="AF4" s="2506"/>
      <c r="AG4" s="2506"/>
      <c r="AH4" s="2507"/>
    </row>
    <row r="5" spans="1:40" ht="17.100000000000001" customHeight="1">
      <c r="D5" s="326"/>
      <c r="E5" s="326"/>
      <c r="F5" s="326"/>
      <c r="G5" s="326"/>
      <c r="H5" s="326"/>
      <c r="I5" s="326"/>
      <c r="J5" s="326"/>
      <c r="K5" s="326"/>
      <c r="L5" s="326"/>
      <c r="M5" s="326"/>
      <c r="N5" s="326"/>
      <c r="P5" s="2303" t="s">
        <v>8</v>
      </c>
      <c r="Q5" s="2304"/>
      <c r="R5" s="2304"/>
      <c r="S5" s="2304"/>
      <c r="T5" s="2304"/>
      <c r="U5" s="2304"/>
      <c r="V5" s="2513">
        <f>事業者入力!B19</f>
        <v>0</v>
      </c>
      <c r="W5" s="2514"/>
      <c r="X5" s="2514"/>
      <c r="Y5" s="2514"/>
      <c r="Z5" s="2514"/>
      <c r="AA5" s="2514"/>
      <c r="AB5" s="2514"/>
      <c r="AC5" s="2514"/>
      <c r="AD5" s="2514"/>
      <c r="AE5" s="2514"/>
      <c r="AF5" s="2514"/>
      <c r="AG5" s="2514"/>
      <c r="AH5" s="2515"/>
    </row>
    <row r="6" spans="1:40" ht="17.100000000000001" customHeight="1">
      <c r="D6" s="326"/>
      <c r="E6" s="326"/>
      <c r="F6" s="326"/>
      <c r="G6" s="326"/>
      <c r="H6" s="326"/>
      <c r="I6" s="326"/>
      <c r="J6" s="326"/>
      <c r="K6" s="326"/>
      <c r="L6" s="326"/>
      <c r="M6" s="326"/>
      <c r="N6" s="326"/>
      <c r="P6" s="2303" t="s">
        <v>49</v>
      </c>
      <c r="Q6" s="2304"/>
      <c r="R6" s="2304"/>
      <c r="S6" s="2304"/>
      <c r="T6" s="2304"/>
      <c r="U6" s="2304"/>
      <c r="V6" s="2508">
        <f>事業者入力!C19</f>
        <v>0</v>
      </c>
      <c r="W6" s="2509"/>
      <c r="X6" s="2509"/>
      <c r="Y6" s="2509"/>
      <c r="Z6" s="2509"/>
      <c r="AA6" s="2509"/>
      <c r="AB6" s="2509"/>
      <c r="AC6" s="2509"/>
      <c r="AD6" s="2509"/>
      <c r="AE6" s="2509"/>
      <c r="AF6" s="2509"/>
      <c r="AG6" s="2509"/>
      <c r="AH6" s="2510"/>
    </row>
    <row r="7" spans="1:40" ht="17.100000000000001" customHeight="1" thickBot="1">
      <c r="D7" s="326"/>
      <c r="E7" s="326"/>
      <c r="F7" s="326"/>
      <c r="G7" s="326"/>
      <c r="H7" s="326"/>
      <c r="I7" s="326"/>
      <c r="J7" s="326"/>
      <c r="K7" s="326"/>
      <c r="L7" s="326"/>
      <c r="M7" s="326"/>
      <c r="N7" s="326"/>
      <c r="O7" s="326"/>
      <c r="P7" s="2309" t="s">
        <v>43</v>
      </c>
      <c r="Q7" s="2310"/>
      <c r="R7" s="2310"/>
      <c r="S7" s="2310"/>
      <c r="T7" s="2310"/>
      <c r="U7" s="2310"/>
      <c r="V7" s="933"/>
      <c r="W7" s="934"/>
      <c r="X7" s="933"/>
      <c r="Y7" s="935"/>
      <c r="Z7" s="934"/>
      <c r="AA7" s="933"/>
      <c r="AB7" s="934"/>
      <c r="AC7" s="933"/>
      <c r="AD7" s="935"/>
      <c r="AE7" s="935"/>
      <c r="AF7" s="935"/>
      <c r="AG7" s="934"/>
      <c r="AH7" s="936"/>
    </row>
    <row r="8" spans="1:40" ht="9" customHeight="1">
      <c r="A8" s="96"/>
      <c r="B8" s="96"/>
      <c r="C8" s="96"/>
      <c r="D8" s="96"/>
      <c r="E8" s="96"/>
      <c r="F8" s="96"/>
      <c r="G8" s="96"/>
      <c r="H8" s="96"/>
      <c r="I8" s="96"/>
      <c r="J8" s="96"/>
      <c r="K8" s="96"/>
      <c r="L8" s="96"/>
      <c r="M8" s="96"/>
      <c r="N8" s="96"/>
      <c r="O8" s="96"/>
      <c r="P8" s="96"/>
      <c r="Q8" s="96"/>
      <c r="R8" s="298"/>
      <c r="S8" s="298"/>
      <c r="T8" s="298"/>
      <c r="U8" s="298"/>
      <c r="V8" s="298"/>
      <c r="W8" s="298"/>
      <c r="X8" s="298"/>
      <c r="Y8" s="298"/>
      <c r="Z8" s="551"/>
      <c r="AA8" s="551"/>
      <c r="AB8" s="551"/>
      <c r="AC8" s="551"/>
      <c r="AD8" s="551"/>
      <c r="AE8" s="551"/>
      <c r="AF8" s="551"/>
    </row>
    <row r="9" spans="1:40" ht="18" customHeight="1" thickBot="1">
      <c r="B9" s="94" t="s">
        <v>1010</v>
      </c>
    </row>
    <row r="10" spans="1:40" ht="30" customHeight="1">
      <c r="C10" s="327" t="s">
        <v>12</v>
      </c>
      <c r="D10" s="2518" t="s">
        <v>1003</v>
      </c>
      <c r="E10" s="2519"/>
      <c r="F10" s="2519"/>
      <c r="G10" s="2519"/>
      <c r="H10" s="2519"/>
      <c r="I10" s="2519"/>
      <c r="J10" s="2519"/>
      <c r="K10" s="2519"/>
      <c r="L10" s="2519"/>
      <c r="M10" s="2519"/>
      <c r="N10" s="2519"/>
      <c r="O10" s="2519"/>
      <c r="P10" s="2520"/>
      <c r="Q10" s="2521">
        <f>事業者入力!K19</f>
        <v>0</v>
      </c>
      <c r="R10" s="2522"/>
      <c r="S10" s="2522"/>
      <c r="T10" s="2522"/>
      <c r="U10" s="2522"/>
      <c r="V10" s="2522"/>
      <c r="W10" s="2522"/>
      <c r="X10" s="2522"/>
      <c r="Y10" s="2522"/>
      <c r="Z10" s="2522"/>
      <c r="AA10" s="2522"/>
      <c r="AB10" s="2522"/>
      <c r="AC10" s="2522"/>
      <c r="AD10" s="2522"/>
      <c r="AE10" s="2522"/>
      <c r="AF10" s="2522"/>
      <c r="AG10" s="2522"/>
      <c r="AH10" s="330" t="s">
        <v>16</v>
      </c>
    </row>
    <row r="11" spans="1:40" ht="30" customHeight="1">
      <c r="C11" s="2524" t="s">
        <v>13</v>
      </c>
      <c r="D11" s="2215" t="s">
        <v>1004</v>
      </c>
      <c r="E11" s="1437"/>
      <c r="F11" s="2049"/>
      <c r="G11" s="2049"/>
      <c r="H11" s="2049"/>
      <c r="I11" s="2049"/>
      <c r="J11" s="2049"/>
      <c r="K11" s="2049"/>
      <c r="L11" s="2049"/>
      <c r="M11" s="2049"/>
      <c r="N11" s="2049"/>
      <c r="O11" s="2049"/>
      <c r="P11" s="2050"/>
      <c r="Q11" s="2511">
        <f>'【様式６別添１】賃金改善明細書（職員別）'!AA59+Q12</f>
        <v>0</v>
      </c>
      <c r="R11" s="2512"/>
      <c r="S11" s="2512"/>
      <c r="T11" s="2512"/>
      <c r="U11" s="2512"/>
      <c r="V11" s="2512"/>
      <c r="W11" s="2512"/>
      <c r="X11" s="2512"/>
      <c r="Y11" s="2512"/>
      <c r="Z11" s="2512"/>
      <c r="AA11" s="2512"/>
      <c r="AB11" s="2512"/>
      <c r="AC11" s="2512"/>
      <c r="AD11" s="2512"/>
      <c r="AE11" s="2512"/>
      <c r="AF11" s="2512"/>
      <c r="AG11" s="2512"/>
      <c r="AH11" s="407" t="s">
        <v>16</v>
      </c>
    </row>
    <row r="12" spans="1:40" ht="30" customHeight="1">
      <c r="C12" s="2525"/>
      <c r="D12" s="938"/>
      <c r="E12" s="937"/>
      <c r="F12" s="2528" t="s">
        <v>941</v>
      </c>
      <c r="G12" s="2529"/>
      <c r="H12" s="2529"/>
      <c r="I12" s="2529"/>
      <c r="J12" s="2529"/>
      <c r="K12" s="2529"/>
      <c r="L12" s="2529"/>
      <c r="M12" s="2529"/>
      <c r="N12" s="2529"/>
      <c r="O12" s="2529"/>
      <c r="P12" s="2530"/>
      <c r="Q12" s="2526"/>
      <c r="R12" s="2527"/>
      <c r="S12" s="2527"/>
      <c r="T12" s="2527"/>
      <c r="U12" s="2527"/>
      <c r="V12" s="2527"/>
      <c r="W12" s="2527"/>
      <c r="X12" s="2527"/>
      <c r="Y12" s="2527"/>
      <c r="Z12" s="2527"/>
      <c r="AA12" s="2527"/>
      <c r="AB12" s="2527"/>
      <c r="AC12" s="2527"/>
      <c r="AD12" s="2527"/>
      <c r="AE12" s="2527"/>
      <c r="AF12" s="2527"/>
      <c r="AG12" s="2527"/>
      <c r="AH12" s="407" t="s">
        <v>16</v>
      </c>
    </row>
    <row r="13" spans="1:40" ht="18.75" customHeight="1">
      <c r="C13" s="2516" t="s">
        <v>14</v>
      </c>
      <c r="D13" s="2493" t="s">
        <v>1005</v>
      </c>
      <c r="E13" s="2494"/>
      <c r="F13" s="2494"/>
      <c r="G13" s="2494"/>
      <c r="H13" s="2494"/>
      <c r="I13" s="2494"/>
      <c r="J13" s="2494"/>
      <c r="K13" s="2494"/>
      <c r="L13" s="2494"/>
      <c r="M13" s="2494"/>
      <c r="N13" s="2494"/>
      <c r="O13" s="2494"/>
      <c r="P13" s="2495"/>
      <c r="Q13" s="2138" t="s">
        <v>760</v>
      </c>
      <c r="R13" s="2141"/>
      <c r="S13" s="2141"/>
      <c r="T13" s="2141"/>
      <c r="U13" s="2141"/>
      <c r="V13" s="2141"/>
      <c r="W13" s="2141"/>
      <c r="X13" s="2141"/>
      <c r="Y13" s="2141"/>
      <c r="Z13" s="2138" t="s">
        <v>761</v>
      </c>
      <c r="AA13" s="2141"/>
      <c r="AB13" s="2141"/>
      <c r="AC13" s="2141"/>
      <c r="AD13" s="2141"/>
      <c r="AE13" s="2141"/>
      <c r="AF13" s="2141"/>
      <c r="AG13" s="2141"/>
      <c r="AH13" s="2142"/>
    </row>
    <row r="14" spans="1:40" ht="30" customHeight="1">
      <c r="C14" s="2517"/>
      <c r="D14" s="2217"/>
      <c r="E14" s="2218"/>
      <c r="F14" s="2218"/>
      <c r="G14" s="2218"/>
      <c r="H14" s="2218"/>
      <c r="I14" s="2218"/>
      <c r="J14" s="2218"/>
      <c r="K14" s="2218"/>
      <c r="L14" s="2218"/>
      <c r="M14" s="2218"/>
      <c r="N14" s="2218"/>
      <c r="O14" s="2218"/>
      <c r="P14" s="2219"/>
      <c r="Q14" s="2285" t="str">
        <f>IF(Q10-Q11&gt;0,TEXT(Q10-Q11,"#,##0円"),"残額なし")</f>
        <v>残額なし</v>
      </c>
      <c r="R14" s="2286"/>
      <c r="S14" s="2286"/>
      <c r="T14" s="2286"/>
      <c r="U14" s="2286"/>
      <c r="V14" s="2286"/>
      <c r="W14" s="2286"/>
      <c r="X14" s="2286"/>
      <c r="Y14" s="2287"/>
      <c r="Z14" s="2486"/>
      <c r="AA14" s="2487"/>
      <c r="AB14" s="2487"/>
      <c r="AC14" s="2487"/>
      <c r="AD14" s="2487"/>
      <c r="AE14" s="2487"/>
      <c r="AF14" s="2487"/>
      <c r="AG14" s="2487"/>
      <c r="AH14" s="2488"/>
    </row>
    <row r="15" spans="1:40" ht="17.100000000000001" customHeight="1">
      <c r="C15" s="333" t="s">
        <v>26</v>
      </c>
      <c r="D15" s="2267" t="s">
        <v>29</v>
      </c>
      <c r="E15" s="2195"/>
      <c r="F15" s="2195"/>
      <c r="G15" s="2195"/>
      <c r="H15" s="2195"/>
      <c r="I15" s="2196"/>
      <c r="J15" s="538"/>
      <c r="K15" s="538"/>
      <c r="L15" s="538"/>
      <c r="M15" s="538"/>
      <c r="N15" s="538"/>
      <c r="O15" s="538"/>
      <c r="P15" s="334"/>
      <c r="Q15" s="932"/>
      <c r="R15" s="2177" t="s">
        <v>85</v>
      </c>
      <c r="S15" s="2177"/>
      <c r="T15" s="2177"/>
      <c r="U15" s="2177"/>
      <c r="V15" s="2177"/>
      <c r="W15" s="2177"/>
      <c r="X15" s="2177"/>
      <c r="Y15" s="2177"/>
      <c r="Z15" s="2177"/>
      <c r="AA15" s="2177"/>
      <c r="AB15" s="2177"/>
      <c r="AC15" s="2177"/>
      <c r="AD15" s="2177"/>
      <c r="AE15" s="2177"/>
      <c r="AF15" s="2177"/>
      <c r="AG15" s="2177"/>
      <c r="AH15" s="2178"/>
    </row>
    <row r="16" spans="1:40" ht="17.100000000000001" customHeight="1">
      <c r="C16" s="335"/>
      <c r="D16" s="2244" t="s">
        <v>28</v>
      </c>
      <c r="E16" s="2198"/>
      <c r="F16" s="2198"/>
      <c r="G16" s="2198"/>
      <c r="H16" s="2198"/>
      <c r="I16" s="2198"/>
      <c r="J16" s="2198"/>
      <c r="K16" s="2198"/>
      <c r="L16" s="2198"/>
      <c r="M16" s="2198"/>
      <c r="N16" s="2198"/>
      <c r="O16" s="2198"/>
      <c r="P16" s="2199"/>
      <c r="Q16" s="932"/>
      <c r="R16" s="2204" t="s">
        <v>163</v>
      </c>
      <c r="S16" s="2204"/>
      <c r="T16" s="2204"/>
      <c r="U16" s="2204"/>
      <c r="V16" s="2204"/>
      <c r="W16" s="2204"/>
      <c r="X16" s="2204"/>
      <c r="Y16" s="2204"/>
      <c r="Z16" s="2204"/>
      <c r="AA16" s="2204"/>
      <c r="AB16" s="2204"/>
      <c r="AC16" s="2204"/>
      <c r="AD16" s="2204"/>
      <c r="AE16" s="2204"/>
      <c r="AF16" s="2204"/>
      <c r="AG16" s="2204"/>
      <c r="AH16" s="2205"/>
    </row>
    <row r="17" spans="1:34" ht="17.100000000000001" customHeight="1">
      <c r="C17" s="335"/>
      <c r="D17" s="2333"/>
      <c r="E17" s="2198"/>
      <c r="F17" s="2198"/>
      <c r="G17" s="2198"/>
      <c r="H17" s="2198"/>
      <c r="I17" s="2198"/>
      <c r="J17" s="2198"/>
      <c r="K17" s="2198"/>
      <c r="L17" s="2198"/>
      <c r="M17" s="2198"/>
      <c r="N17" s="2198"/>
      <c r="O17" s="2198"/>
      <c r="P17" s="2199"/>
      <c r="Q17" s="932"/>
      <c r="R17" s="2206" t="s">
        <v>164</v>
      </c>
      <c r="S17" s="2206"/>
      <c r="T17" s="2206"/>
      <c r="U17" s="2206"/>
      <c r="V17" s="2206"/>
      <c r="W17" s="2206"/>
      <c r="X17" s="2206"/>
      <c r="Y17" s="2206"/>
      <c r="Z17" s="2206"/>
      <c r="AA17" s="2206"/>
      <c r="AB17" s="2206"/>
      <c r="AC17" s="2206"/>
      <c r="AD17" s="2206"/>
      <c r="AE17" s="2206"/>
      <c r="AF17" s="2206"/>
      <c r="AG17" s="2206"/>
      <c r="AH17" s="2207"/>
    </row>
    <row r="18" spans="1:34" ht="17.100000000000001" customHeight="1">
      <c r="C18" s="335"/>
      <c r="D18" s="2334"/>
      <c r="E18" s="2202"/>
      <c r="F18" s="2202"/>
      <c r="G18" s="2202"/>
      <c r="H18" s="2202"/>
      <c r="I18" s="2202"/>
      <c r="J18" s="2202"/>
      <c r="K18" s="2202"/>
      <c r="L18" s="2202"/>
      <c r="M18" s="2202"/>
      <c r="N18" s="2202"/>
      <c r="O18" s="2202"/>
      <c r="P18" s="2203"/>
      <c r="Q18" s="932"/>
      <c r="R18" s="2208" t="s">
        <v>165</v>
      </c>
      <c r="S18" s="2208"/>
      <c r="T18" s="2208"/>
      <c r="U18" s="2208"/>
      <c r="V18" s="2208"/>
      <c r="W18" s="2208"/>
      <c r="X18" s="2208"/>
      <c r="Y18" s="2208"/>
      <c r="Z18" s="2208"/>
      <c r="AA18" s="2208"/>
      <c r="AB18" s="2208"/>
      <c r="AC18" s="2208"/>
      <c r="AD18" s="2208"/>
      <c r="AE18" s="2208"/>
      <c r="AF18" s="2208"/>
      <c r="AG18" s="2208"/>
      <c r="AH18" s="2209"/>
    </row>
    <row r="19" spans="1:34" ht="36.75" customHeight="1" thickBot="1">
      <c r="C19" s="336"/>
      <c r="D19" s="2483" t="s">
        <v>1045</v>
      </c>
      <c r="E19" s="2008"/>
      <c r="F19" s="2008"/>
      <c r="G19" s="2008"/>
      <c r="H19" s="2008"/>
      <c r="I19" s="2008"/>
      <c r="J19" s="2008"/>
      <c r="K19" s="2008"/>
      <c r="L19" s="2008"/>
      <c r="M19" s="2008"/>
      <c r="N19" s="2008"/>
      <c r="O19" s="2008"/>
      <c r="P19" s="2484"/>
      <c r="Q19" s="2550"/>
      <c r="R19" s="2551"/>
      <c r="S19" s="2551"/>
      <c r="T19" s="2551"/>
      <c r="U19" s="2551"/>
      <c r="V19" s="2551"/>
      <c r="W19" s="2551"/>
      <c r="X19" s="2551"/>
      <c r="Y19" s="2551"/>
      <c r="Z19" s="2551"/>
      <c r="AA19" s="2551"/>
      <c r="AB19" s="2551"/>
      <c r="AC19" s="2551"/>
      <c r="AD19" s="2551"/>
      <c r="AE19" s="2551"/>
      <c r="AF19" s="2551"/>
      <c r="AG19" s="2551"/>
      <c r="AH19" s="2552"/>
    </row>
    <row r="20" spans="1:34" ht="45" customHeight="1">
      <c r="C20" s="392" t="s">
        <v>286</v>
      </c>
      <c r="D20" s="2039" t="s">
        <v>287</v>
      </c>
      <c r="E20" s="2523"/>
      <c r="F20" s="2523"/>
      <c r="G20" s="2523"/>
      <c r="H20" s="2523"/>
      <c r="I20" s="2523"/>
      <c r="J20" s="2523"/>
      <c r="K20" s="2523"/>
      <c r="L20" s="2523"/>
      <c r="M20" s="2523"/>
      <c r="N20" s="2523"/>
      <c r="O20" s="2523"/>
      <c r="P20" s="2523"/>
      <c r="Q20" s="2523"/>
      <c r="R20" s="2523"/>
      <c r="S20" s="2523"/>
      <c r="T20" s="2523"/>
      <c r="U20" s="2523"/>
      <c r="V20" s="2523"/>
      <c r="W20" s="2523"/>
      <c r="X20" s="2523"/>
      <c r="Y20" s="2523"/>
      <c r="Z20" s="2523"/>
      <c r="AA20" s="2523"/>
      <c r="AB20" s="2523"/>
      <c r="AC20" s="2523"/>
      <c r="AD20" s="2523"/>
      <c r="AE20" s="2523"/>
      <c r="AF20" s="2523"/>
      <c r="AG20" s="2523"/>
      <c r="AH20" s="2523"/>
    </row>
    <row r="21" spans="1:34" ht="14.25" customHeight="1">
      <c r="A21" s="96"/>
      <c r="B21" s="96"/>
      <c r="C21" s="96"/>
      <c r="D21" s="96"/>
      <c r="E21" s="96"/>
      <c r="F21" s="96"/>
      <c r="G21" s="96"/>
      <c r="H21" s="96"/>
      <c r="I21" s="96"/>
      <c r="J21" s="96"/>
      <c r="K21" s="96"/>
      <c r="L21" s="96"/>
      <c r="M21" s="96"/>
      <c r="N21" s="96"/>
      <c r="O21" s="96"/>
      <c r="P21" s="96"/>
      <c r="Q21" s="96"/>
      <c r="R21" s="298"/>
      <c r="S21" s="298"/>
      <c r="T21" s="298"/>
      <c r="U21" s="298"/>
      <c r="V21" s="298"/>
      <c r="W21" s="298"/>
      <c r="X21" s="298"/>
      <c r="Y21" s="298"/>
      <c r="Z21" s="551"/>
      <c r="AA21" s="551"/>
      <c r="AB21" s="551"/>
      <c r="AC21" s="551"/>
      <c r="AD21" s="551"/>
      <c r="AE21" s="551"/>
      <c r="AF21" s="551"/>
    </row>
    <row r="22" spans="1:34" ht="18" customHeight="1" thickBot="1">
      <c r="B22" s="94" t="s">
        <v>298</v>
      </c>
    </row>
    <row r="23" spans="1:34" ht="33.75" customHeight="1">
      <c r="C23" s="547" t="s">
        <v>12</v>
      </c>
      <c r="D23" s="1879" t="s">
        <v>338</v>
      </c>
      <c r="E23" s="2017"/>
      <c r="F23" s="2017"/>
      <c r="G23" s="2017"/>
      <c r="H23" s="2017"/>
      <c r="I23" s="2017"/>
      <c r="J23" s="2017"/>
      <c r="K23" s="2017"/>
      <c r="L23" s="2017"/>
      <c r="M23" s="2017"/>
      <c r="N23" s="2017"/>
      <c r="O23" s="2017"/>
      <c r="P23" s="2018"/>
      <c r="Q23" s="2549">
        <f>ROUNDDOWN(事業者入力!F19-Q41+Q43,-3)</f>
        <v>0</v>
      </c>
      <c r="R23" s="1834"/>
      <c r="S23" s="1834"/>
      <c r="T23" s="1834"/>
      <c r="U23" s="1834"/>
      <c r="V23" s="1834"/>
      <c r="W23" s="1834"/>
      <c r="X23" s="1834"/>
      <c r="Y23" s="1834"/>
      <c r="Z23" s="1834"/>
      <c r="AA23" s="1834"/>
      <c r="AB23" s="1834"/>
      <c r="AC23" s="1834"/>
      <c r="AD23" s="1834"/>
      <c r="AE23" s="1834"/>
      <c r="AF23" s="1834"/>
      <c r="AG23" s="1834"/>
      <c r="AH23" s="393" t="s">
        <v>80</v>
      </c>
    </row>
    <row r="24" spans="1:34" ht="33.950000000000003" customHeight="1">
      <c r="C24" s="548"/>
      <c r="D24" s="394"/>
      <c r="E24" s="395"/>
      <c r="F24" s="1820" t="s">
        <v>404</v>
      </c>
      <c r="G24" s="1821"/>
      <c r="H24" s="1821"/>
      <c r="I24" s="1821"/>
      <c r="J24" s="1821"/>
      <c r="K24" s="1821"/>
      <c r="L24" s="1821"/>
      <c r="M24" s="1821"/>
      <c r="N24" s="1821"/>
      <c r="O24" s="1821"/>
      <c r="P24" s="1822"/>
      <c r="Q24" s="2555" t="str">
        <f>IF(Z49="加算Ⅰ新規事由あり",ROUNDDOWN(事業者入力!E19*事業者入力!J19/SUM(事業者入力!H19:'事業者入力'!I19)-Q42+Q44,-3),"")</f>
        <v/>
      </c>
      <c r="R24" s="2556"/>
      <c r="S24" s="2556"/>
      <c r="T24" s="2556"/>
      <c r="U24" s="2556"/>
      <c r="V24" s="2556"/>
      <c r="W24" s="2556"/>
      <c r="X24" s="2556"/>
      <c r="Y24" s="2556"/>
      <c r="Z24" s="2556"/>
      <c r="AA24" s="2556"/>
      <c r="AB24" s="2556"/>
      <c r="AC24" s="2556"/>
      <c r="AD24" s="2556"/>
      <c r="AE24" s="2556"/>
      <c r="AF24" s="2556"/>
      <c r="AG24" s="2556"/>
      <c r="AH24" s="354" t="s">
        <v>16</v>
      </c>
    </row>
    <row r="25" spans="1:34" ht="17.100000000000001" customHeight="1" thickBot="1">
      <c r="C25" s="311" t="s">
        <v>14</v>
      </c>
      <c r="D25" s="2553" t="s">
        <v>15</v>
      </c>
      <c r="E25" s="2554"/>
      <c r="F25" s="2554"/>
      <c r="G25" s="2554"/>
      <c r="H25" s="2554"/>
      <c r="I25" s="2554"/>
      <c r="J25" s="2554"/>
      <c r="K25" s="2554"/>
      <c r="L25" s="2554"/>
      <c r="M25" s="2554"/>
      <c r="N25" s="2554"/>
      <c r="O25" s="2554"/>
      <c r="P25" s="2554"/>
      <c r="Q25" s="2532" t="s">
        <v>1016</v>
      </c>
      <c r="R25" s="2532"/>
      <c r="S25" s="2532"/>
      <c r="T25" s="2532"/>
      <c r="U25" s="2532"/>
      <c r="V25" s="2532"/>
      <c r="W25" s="2532"/>
      <c r="X25" s="2532"/>
      <c r="Y25" s="2532"/>
      <c r="Z25" s="2532"/>
      <c r="AA25" s="2532"/>
      <c r="AB25" s="2532"/>
      <c r="AC25" s="2532"/>
      <c r="AD25" s="2532"/>
      <c r="AE25" s="2532"/>
      <c r="AF25" s="2532"/>
      <c r="AG25" s="2532"/>
      <c r="AH25" s="2533"/>
    </row>
    <row r="26" spans="1:34" s="1" customFormat="1" ht="45" customHeight="1">
      <c r="C26" s="524" t="s">
        <v>157</v>
      </c>
      <c r="D26" s="1827" t="s">
        <v>454</v>
      </c>
      <c r="E26" s="1827"/>
      <c r="F26" s="1827"/>
      <c r="G26" s="1827"/>
      <c r="H26" s="1827"/>
      <c r="I26" s="1827"/>
      <c r="J26" s="1827"/>
      <c r="K26" s="1827"/>
      <c r="L26" s="1827"/>
      <c r="M26" s="1827"/>
      <c r="N26" s="1827"/>
      <c r="O26" s="1827"/>
      <c r="P26" s="1827"/>
      <c r="Q26" s="1827"/>
      <c r="R26" s="1827"/>
      <c r="S26" s="1827"/>
      <c r="T26" s="1827"/>
      <c r="U26" s="1827"/>
      <c r="V26" s="1827"/>
      <c r="W26" s="1827"/>
      <c r="X26" s="1827"/>
      <c r="Y26" s="1827"/>
      <c r="Z26" s="1827"/>
      <c r="AA26" s="1827"/>
      <c r="AB26" s="1827"/>
      <c r="AC26" s="1827"/>
      <c r="AD26" s="1827"/>
      <c r="AE26" s="1827"/>
      <c r="AF26" s="1827"/>
      <c r="AG26" s="1827"/>
      <c r="AH26" s="1827"/>
    </row>
    <row r="27" spans="1:34" s="96" customFormat="1" ht="17.100000000000001" customHeight="1">
      <c r="C27" s="280"/>
      <c r="D27" s="137"/>
      <c r="E27" s="137"/>
      <c r="F27" s="137"/>
      <c r="G27" s="137"/>
      <c r="H27" s="137"/>
      <c r="I27" s="137"/>
      <c r="J27" s="137"/>
      <c r="K27" s="137"/>
      <c r="L27" s="137"/>
      <c r="M27" s="137"/>
      <c r="N27" s="137"/>
      <c r="O27" s="137"/>
      <c r="P27" s="137"/>
      <c r="Q27" s="280"/>
      <c r="R27" s="280"/>
      <c r="S27" s="280"/>
      <c r="T27" s="280"/>
      <c r="U27" s="280"/>
      <c r="V27" s="280"/>
      <c r="W27" s="280"/>
      <c r="X27" s="280"/>
      <c r="Y27" s="280"/>
      <c r="Z27" s="280"/>
      <c r="AA27" s="280"/>
      <c r="AB27" s="280"/>
      <c r="AC27" s="280"/>
      <c r="AD27" s="280"/>
      <c r="AE27" s="280"/>
      <c r="AF27" s="280"/>
      <c r="AG27" s="280"/>
      <c r="AH27" s="280"/>
    </row>
    <row r="28" spans="1:34" ht="18" customHeight="1" thickBot="1">
      <c r="B28" s="94" t="s">
        <v>485</v>
      </c>
    </row>
    <row r="29" spans="1:34" ht="33.950000000000003" customHeight="1">
      <c r="C29" s="547" t="s">
        <v>304</v>
      </c>
      <c r="D29" s="1879" t="s">
        <v>1099</v>
      </c>
      <c r="E29" s="2017"/>
      <c r="F29" s="2017"/>
      <c r="G29" s="2017"/>
      <c r="H29" s="2017"/>
      <c r="I29" s="2017"/>
      <c r="J29" s="2017"/>
      <c r="K29" s="2017"/>
      <c r="L29" s="2017"/>
      <c r="M29" s="2017"/>
      <c r="N29" s="2017"/>
      <c r="O29" s="2017"/>
      <c r="P29" s="2018"/>
      <c r="Q29" s="2521">
        <f>ROUNDDOWN(Q30+Q38,-3)</f>
        <v>0</v>
      </c>
      <c r="R29" s="2522"/>
      <c r="S29" s="2522"/>
      <c r="T29" s="2522"/>
      <c r="U29" s="2522"/>
      <c r="V29" s="2522"/>
      <c r="W29" s="2522"/>
      <c r="X29" s="2522"/>
      <c r="Y29" s="2522"/>
      <c r="Z29" s="2522"/>
      <c r="AA29" s="2522"/>
      <c r="AB29" s="2522"/>
      <c r="AC29" s="2522"/>
      <c r="AD29" s="2522"/>
      <c r="AE29" s="2522"/>
      <c r="AF29" s="2522"/>
      <c r="AG29" s="2522"/>
      <c r="AH29" s="513" t="s">
        <v>16</v>
      </c>
    </row>
    <row r="30" spans="1:34" ht="24" customHeight="1">
      <c r="C30" s="194"/>
      <c r="D30" s="96"/>
      <c r="E30" s="1855" t="s">
        <v>1100</v>
      </c>
      <c r="F30" s="2534"/>
      <c r="G30" s="2534"/>
      <c r="H30" s="2534"/>
      <c r="I30" s="2534"/>
      <c r="J30" s="2534"/>
      <c r="K30" s="2534"/>
      <c r="L30" s="2534"/>
      <c r="M30" s="2534"/>
      <c r="N30" s="2534"/>
      <c r="O30" s="2534"/>
      <c r="P30" s="2535"/>
      <c r="Q30" s="2047">
        <f>Q31-Q32-Q33-Q34-Q35</f>
        <v>0</v>
      </c>
      <c r="R30" s="2048"/>
      <c r="S30" s="2048"/>
      <c r="T30" s="2048"/>
      <c r="U30" s="2048"/>
      <c r="V30" s="2048"/>
      <c r="W30" s="2048"/>
      <c r="X30" s="2048"/>
      <c r="Y30" s="2048"/>
      <c r="Z30" s="2048"/>
      <c r="AA30" s="2048"/>
      <c r="AB30" s="2048"/>
      <c r="AC30" s="2048"/>
      <c r="AD30" s="2048"/>
      <c r="AE30" s="2048"/>
      <c r="AF30" s="2048"/>
      <c r="AG30" s="2048"/>
      <c r="AH30" s="76" t="s">
        <v>16</v>
      </c>
    </row>
    <row r="31" spans="1:34" ht="17.100000000000001" customHeight="1">
      <c r="C31" s="194"/>
      <c r="D31" s="96"/>
      <c r="E31" s="142"/>
      <c r="F31" s="1858" t="s">
        <v>400</v>
      </c>
      <c r="G31" s="1859"/>
      <c r="H31" s="1859"/>
      <c r="I31" s="1859"/>
      <c r="J31" s="1859"/>
      <c r="K31" s="1859"/>
      <c r="L31" s="1859"/>
      <c r="M31" s="1859"/>
      <c r="N31" s="1859"/>
      <c r="O31" s="1859"/>
      <c r="P31" s="1860"/>
      <c r="Q31" s="2034">
        <f>'【様式６別添１】賃金改善明細書（職員別）'!Z59</f>
        <v>0</v>
      </c>
      <c r="R31" s="2035"/>
      <c r="S31" s="2035"/>
      <c r="T31" s="2035"/>
      <c r="U31" s="2035"/>
      <c r="V31" s="2035"/>
      <c r="W31" s="2035"/>
      <c r="X31" s="2035"/>
      <c r="Y31" s="2035"/>
      <c r="Z31" s="2035"/>
      <c r="AA31" s="2035"/>
      <c r="AB31" s="2035"/>
      <c r="AC31" s="2035"/>
      <c r="AD31" s="2035"/>
      <c r="AE31" s="2035"/>
      <c r="AF31" s="2035"/>
      <c r="AG31" s="2035"/>
      <c r="AH31" s="76" t="s">
        <v>16</v>
      </c>
    </row>
    <row r="32" spans="1:34" ht="32.25" customHeight="1">
      <c r="C32" s="194"/>
      <c r="D32" s="96"/>
      <c r="E32" s="142"/>
      <c r="F32" s="1795" t="s">
        <v>1101</v>
      </c>
      <c r="G32" s="1796"/>
      <c r="H32" s="1796"/>
      <c r="I32" s="1796"/>
      <c r="J32" s="1796"/>
      <c r="K32" s="1796"/>
      <c r="L32" s="1796"/>
      <c r="M32" s="1796"/>
      <c r="N32" s="1796"/>
      <c r="O32" s="1796"/>
      <c r="P32" s="1797"/>
      <c r="Q32" s="2034">
        <f>'【様式６別添１】賃金改善明細書（職員別）'!AA59+'【様式６別添１】賃金改善明細書（職員別）'!AB59</f>
        <v>0</v>
      </c>
      <c r="R32" s="2035"/>
      <c r="S32" s="2035"/>
      <c r="T32" s="2035"/>
      <c r="U32" s="2035"/>
      <c r="V32" s="2035"/>
      <c r="W32" s="2035"/>
      <c r="X32" s="2035"/>
      <c r="Y32" s="2035"/>
      <c r="Z32" s="2035"/>
      <c r="AA32" s="2035"/>
      <c r="AB32" s="2035"/>
      <c r="AC32" s="2035"/>
      <c r="AD32" s="2035"/>
      <c r="AE32" s="2035"/>
      <c r="AF32" s="2035"/>
      <c r="AG32" s="2035"/>
      <c r="AH32" s="76" t="s">
        <v>16</v>
      </c>
    </row>
    <row r="33" spans="2:34" ht="32.25" customHeight="1">
      <c r="C33" s="194"/>
      <c r="D33" s="96"/>
      <c r="E33" s="142"/>
      <c r="F33" s="1795" t="s">
        <v>1102</v>
      </c>
      <c r="G33" s="1796"/>
      <c r="H33" s="1796"/>
      <c r="I33" s="1796"/>
      <c r="J33" s="1796"/>
      <c r="K33" s="1796"/>
      <c r="L33" s="1796"/>
      <c r="M33" s="1796"/>
      <c r="N33" s="1796"/>
      <c r="O33" s="1796"/>
      <c r="P33" s="1797"/>
      <c r="Q33" s="2034">
        <f>IF('【様式６別添１】賃金改善明細書（職員別）'!Q3="あり",'【様式６別添１】賃金改善明細書（職員別）'!AD59,0)</f>
        <v>0</v>
      </c>
      <c r="R33" s="2035"/>
      <c r="S33" s="2035"/>
      <c r="T33" s="2035"/>
      <c r="U33" s="2035"/>
      <c r="V33" s="2035"/>
      <c r="W33" s="2035"/>
      <c r="X33" s="2035"/>
      <c r="Y33" s="2035"/>
      <c r="Z33" s="2035"/>
      <c r="AA33" s="2035"/>
      <c r="AB33" s="2035"/>
      <c r="AC33" s="2035"/>
      <c r="AD33" s="2035"/>
      <c r="AE33" s="2035"/>
      <c r="AF33" s="2035"/>
      <c r="AG33" s="2035"/>
      <c r="AH33" s="76" t="s">
        <v>16</v>
      </c>
    </row>
    <row r="34" spans="2:34" ht="32.25" customHeight="1">
      <c r="C34" s="194"/>
      <c r="D34" s="96"/>
      <c r="E34" s="142"/>
      <c r="F34" s="1795" t="s">
        <v>1103</v>
      </c>
      <c r="G34" s="1796"/>
      <c r="H34" s="1796"/>
      <c r="I34" s="1796"/>
      <c r="J34" s="1796"/>
      <c r="K34" s="1796"/>
      <c r="L34" s="1796"/>
      <c r="M34" s="1796"/>
      <c r="N34" s="1796"/>
      <c r="O34" s="1796"/>
      <c r="P34" s="1797"/>
      <c r="Q34" s="2034">
        <f>'【様式６別添１】賃金改善明細書（職員別）'!AC59</f>
        <v>0</v>
      </c>
      <c r="R34" s="2035"/>
      <c r="S34" s="2035"/>
      <c r="T34" s="2035"/>
      <c r="U34" s="2035"/>
      <c r="V34" s="2035"/>
      <c r="W34" s="2035"/>
      <c r="X34" s="2035"/>
      <c r="Y34" s="2035"/>
      <c r="Z34" s="2035"/>
      <c r="AA34" s="2035"/>
      <c r="AB34" s="2035"/>
      <c r="AC34" s="2035"/>
      <c r="AD34" s="2035"/>
      <c r="AE34" s="2035"/>
      <c r="AF34" s="2035"/>
      <c r="AG34" s="2035"/>
      <c r="AH34" s="76" t="s">
        <v>16</v>
      </c>
    </row>
    <row r="35" spans="2:34" ht="17.100000000000001" customHeight="1">
      <c r="C35" s="194"/>
      <c r="D35" s="96"/>
      <c r="E35" s="144"/>
      <c r="F35" s="1855" t="s">
        <v>1107</v>
      </c>
      <c r="G35" s="1856"/>
      <c r="H35" s="1856"/>
      <c r="I35" s="1856"/>
      <c r="J35" s="1856"/>
      <c r="K35" s="1856"/>
      <c r="L35" s="1856"/>
      <c r="M35" s="1856"/>
      <c r="N35" s="1856"/>
      <c r="O35" s="1856"/>
      <c r="P35" s="1857"/>
      <c r="Q35" s="2034">
        <f>Q36+Q37</f>
        <v>0</v>
      </c>
      <c r="R35" s="2035"/>
      <c r="S35" s="2035"/>
      <c r="T35" s="2035"/>
      <c r="U35" s="2035"/>
      <c r="V35" s="2035"/>
      <c r="W35" s="2035"/>
      <c r="X35" s="2035"/>
      <c r="Y35" s="2035"/>
      <c r="Z35" s="2035"/>
      <c r="AA35" s="2035"/>
      <c r="AB35" s="2035"/>
      <c r="AC35" s="2035"/>
      <c r="AD35" s="2035"/>
      <c r="AE35" s="2035"/>
      <c r="AF35" s="2035"/>
      <c r="AG35" s="2035"/>
      <c r="AH35" s="77" t="s">
        <v>16</v>
      </c>
    </row>
    <row r="36" spans="2:34" ht="32.25" customHeight="1">
      <c r="C36" s="194"/>
      <c r="D36" s="96"/>
      <c r="E36" s="142"/>
      <c r="F36" s="146"/>
      <c r="G36" s="1795" t="s">
        <v>1104</v>
      </c>
      <c r="H36" s="1796"/>
      <c r="I36" s="1796"/>
      <c r="J36" s="1796"/>
      <c r="K36" s="1796"/>
      <c r="L36" s="1796"/>
      <c r="M36" s="1796"/>
      <c r="N36" s="1796"/>
      <c r="O36" s="1796"/>
      <c r="P36" s="1797"/>
      <c r="Q36" s="2034">
        <f>'【様式６別添１】賃金改善明細書（職員別）'!T59</f>
        <v>0</v>
      </c>
      <c r="R36" s="2035"/>
      <c r="S36" s="2035"/>
      <c r="T36" s="2035"/>
      <c r="U36" s="2035"/>
      <c r="V36" s="2035"/>
      <c r="W36" s="2035"/>
      <c r="X36" s="2035"/>
      <c r="Y36" s="2035"/>
      <c r="Z36" s="2035"/>
      <c r="AA36" s="2035"/>
      <c r="AB36" s="2035"/>
      <c r="AC36" s="2035"/>
      <c r="AD36" s="2035"/>
      <c r="AE36" s="2035"/>
      <c r="AF36" s="2035"/>
      <c r="AG36" s="2035"/>
      <c r="AH36" s="75" t="s">
        <v>16</v>
      </c>
    </row>
    <row r="37" spans="2:34" ht="45" customHeight="1">
      <c r="C37" s="194"/>
      <c r="D37" s="96"/>
      <c r="E37" s="312"/>
      <c r="F37" s="147"/>
      <c r="G37" s="1795" t="s">
        <v>1105</v>
      </c>
      <c r="H37" s="1796"/>
      <c r="I37" s="1796"/>
      <c r="J37" s="1796"/>
      <c r="K37" s="1796"/>
      <c r="L37" s="1796"/>
      <c r="M37" s="1796"/>
      <c r="N37" s="1796"/>
      <c r="O37" s="1796"/>
      <c r="P37" s="1797"/>
      <c r="Q37" s="2034">
        <f>'【様式６別添１】賃金改善明細書（職員別）'!U59</f>
        <v>0</v>
      </c>
      <c r="R37" s="2035"/>
      <c r="S37" s="2035"/>
      <c r="T37" s="2035"/>
      <c r="U37" s="2035"/>
      <c r="V37" s="2035"/>
      <c r="W37" s="2035"/>
      <c r="X37" s="2035"/>
      <c r="Y37" s="2035"/>
      <c r="Z37" s="2035"/>
      <c r="AA37" s="2035"/>
      <c r="AB37" s="2035"/>
      <c r="AC37" s="2035"/>
      <c r="AD37" s="2035"/>
      <c r="AE37" s="2035"/>
      <c r="AF37" s="2035"/>
      <c r="AG37" s="2035"/>
      <c r="AH37" s="76" t="s">
        <v>16</v>
      </c>
    </row>
    <row r="38" spans="2:34" ht="17.100000000000001" customHeight="1" thickBot="1">
      <c r="C38" s="149"/>
      <c r="D38" s="396"/>
      <c r="E38" s="522" t="s">
        <v>1106</v>
      </c>
      <c r="F38" s="523"/>
      <c r="G38" s="517"/>
      <c r="H38" s="517"/>
      <c r="I38" s="517"/>
      <c r="J38" s="517"/>
      <c r="K38" s="517"/>
      <c r="L38" s="517"/>
      <c r="M38" s="517"/>
      <c r="N38" s="517"/>
      <c r="O38" s="517"/>
      <c r="P38" s="518"/>
      <c r="Q38" s="2547">
        <f>IF(Z49="加算Ⅰ新規事由あり",'【様式６別添１】賃金改善明細書（職員別）'!AF60,0)</f>
        <v>0</v>
      </c>
      <c r="R38" s="2548"/>
      <c r="S38" s="2548"/>
      <c r="T38" s="2548"/>
      <c r="U38" s="2548"/>
      <c r="V38" s="2548"/>
      <c r="W38" s="2548"/>
      <c r="X38" s="2548"/>
      <c r="Y38" s="2548"/>
      <c r="Z38" s="2548"/>
      <c r="AA38" s="2548"/>
      <c r="AB38" s="2548"/>
      <c r="AC38" s="2548"/>
      <c r="AD38" s="2548"/>
      <c r="AE38" s="2548"/>
      <c r="AF38" s="2548"/>
      <c r="AG38" s="2548"/>
      <c r="AH38" s="109" t="s">
        <v>16</v>
      </c>
    </row>
    <row r="39" spans="2:34" s="96" customFormat="1" ht="15" customHeight="1">
      <c r="C39" s="280"/>
      <c r="E39" s="137"/>
      <c r="F39" s="281"/>
      <c r="G39" s="397"/>
      <c r="H39" s="397"/>
      <c r="I39" s="397"/>
      <c r="J39" s="397"/>
      <c r="K39" s="397"/>
      <c r="L39" s="397"/>
      <c r="M39" s="397"/>
      <c r="N39" s="397"/>
      <c r="O39" s="397"/>
      <c r="P39" s="397"/>
      <c r="Q39" s="280"/>
      <c r="R39" s="280"/>
      <c r="S39" s="280"/>
      <c r="T39" s="280"/>
      <c r="U39" s="280"/>
      <c r="V39" s="280"/>
      <c r="W39" s="280"/>
      <c r="X39" s="280"/>
      <c r="Y39" s="280"/>
      <c r="Z39" s="280"/>
      <c r="AA39" s="280"/>
      <c r="AB39" s="280"/>
      <c r="AC39" s="280"/>
      <c r="AD39" s="280"/>
      <c r="AE39" s="280"/>
      <c r="AF39" s="280"/>
      <c r="AG39" s="280"/>
      <c r="AH39" s="319"/>
    </row>
    <row r="40" spans="2:34" s="78" customFormat="1" ht="18" customHeight="1" thickBot="1">
      <c r="B40" s="1" t="s">
        <v>305</v>
      </c>
      <c r="AH40" s="131"/>
    </row>
    <row r="41" spans="2:34" s="78" customFormat="1" ht="18" customHeight="1">
      <c r="C41" s="552" t="s">
        <v>132</v>
      </c>
      <c r="D41" s="2041" t="s">
        <v>341</v>
      </c>
      <c r="E41" s="2042"/>
      <c r="F41" s="2042"/>
      <c r="G41" s="2042"/>
      <c r="H41" s="2042"/>
      <c r="I41" s="2042"/>
      <c r="J41" s="2042"/>
      <c r="K41" s="2042"/>
      <c r="L41" s="2042"/>
      <c r="M41" s="2042"/>
      <c r="N41" s="2042"/>
      <c r="O41" s="2042"/>
      <c r="P41" s="2043"/>
      <c r="Q41" s="1876">
        <f>IFERROR(SUMIF('【様式６別添２】 一覧表'!D9:D38,【様式６】実績報告書Ⅰ!V5,'【様式６別添２】 一覧表'!E9:E38),0)</f>
        <v>0</v>
      </c>
      <c r="R41" s="1877"/>
      <c r="S41" s="1877"/>
      <c r="T41" s="1877"/>
      <c r="U41" s="1877"/>
      <c r="V41" s="1877"/>
      <c r="W41" s="1877"/>
      <c r="X41" s="1877"/>
      <c r="Y41" s="1877"/>
      <c r="Z41" s="1877"/>
      <c r="AA41" s="1877"/>
      <c r="AB41" s="1877"/>
      <c r="AC41" s="1877"/>
      <c r="AD41" s="1877"/>
      <c r="AE41" s="1877"/>
      <c r="AF41" s="1877"/>
      <c r="AG41" s="1878"/>
      <c r="AH41" s="107" t="s">
        <v>16</v>
      </c>
    </row>
    <row r="42" spans="2:34" s="78" customFormat="1" ht="18" customHeight="1">
      <c r="C42" s="545"/>
      <c r="D42" s="134"/>
      <c r="E42" s="195"/>
      <c r="F42" s="195"/>
      <c r="G42" s="195"/>
      <c r="H42" s="1858" t="s">
        <v>433</v>
      </c>
      <c r="I42" s="1859"/>
      <c r="J42" s="1859"/>
      <c r="K42" s="1859"/>
      <c r="L42" s="1859"/>
      <c r="M42" s="1859"/>
      <c r="N42" s="1859"/>
      <c r="O42" s="1859"/>
      <c r="P42" s="1870"/>
      <c r="Q42" s="1804">
        <f>IFERROR(SUMIF('【様式６別添２】 一覧表'!D9:D38,【様式６】実績報告書Ⅰ!V5,'【様式６別添２】 一覧表'!F9:F38),0)</f>
        <v>0</v>
      </c>
      <c r="R42" s="1805"/>
      <c r="S42" s="1805"/>
      <c r="T42" s="1805"/>
      <c r="U42" s="1805"/>
      <c r="V42" s="1805"/>
      <c r="W42" s="1805"/>
      <c r="X42" s="1805"/>
      <c r="Y42" s="1805"/>
      <c r="Z42" s="1805"/>
      <c r="AA42" s="1805"/>
      <c r="AB42" s="1805"/>
      <c r="AC42" s="1805"/>
      <c r="AD42" s="1805"/>
      <c r="AE42" s="1805"/>
      <c r="AF42" s="1805"/>
      <c r="AG42" s="1806"/>
      <c r="AH42" s="130" t="s">
        <v>16</v>
      </c>
    </row>
    <row r="43" spans="2:34" s="78" customFormat="1" ht="18" customHeight="1">
      <c r="C43" s="539" t="s">
        <v>303</v>
      </c>
      <c r="D43" s="2542" t="s">
        <v>342</v>
      </c>
      <c r="E43" s="2543"/>
      <c r="F43" s="2543"/>
      <c r="G43" s="2543"/>
      <c r="H43" s="2543"/>
      <c r="I43" s="2543"/>
      <c r="J43" s="2543"/>
      <c r="K43" s="2543"/>
      <c r="L43" s="2543"/>
      <c r="M43" s="2543"/>
      <c r="N43" s="2543"/>
      <c r="O43" s="2543"/>
      <c r="P43" s="2544"/>
      <c r="Q43" s="1804">
        <f>IFERROR(SUMIF('【様式６別添２】 一覧表'!D9:D38,【様式６】実績報告書Ⅰ!V5,'【様式６別添２】 一覧表'!G9:G38),0)</f>
        <v>0</v>
      </c>
      <c r="R43" s="1805"/>
      <c r="S43" s="1805"/>
      <c r="T43" s="1805"/>
      <c r="U43" s="1805"/>
      <c r="V43" s="1805"/>
      <c r="W43" s="1805"/>
      <c r="X43" s="1805"/>
      <c r="Y43" s="1805"/>
      <c r="Z43" s="1805"/>
      <c r="AA43" s="1805"/>
      <c r="AB43" s="1805"/>
      <c r="AC43" s="1805"/>
      <c r="AD43" s="1805"/>
      <c r="AE43" s="1805"/>
      <c r="AF43" s="1805"/>
      <c r="AG43" s="1806"/>
      <c r="AH43" s="130" t="s">
        <v>16</v>
      </c>
    </row>
    <row r="44" spans="2:34" s="78" customFormat="1" ht="18" customHeight="1" thickBot="1">
      <c r="C44" s="546"/>
      <c r="D44" s="398"/>
      <c r="E44" s="399"/>
      <c r="F44" s="399"/>
      <c r="G44" s="399"/>
      <c r="H44" s="1871" t="s">
        <v>434</v>
      </c>
      <c r="I44" s="1872"/>
      <c r="J44" s="1872"/>
      <c r="K44" s="1872"/>
      <c r="L44" s="1872"/>
      <c r="M44" s="1872"/>
      <c r="N44" s="1872"/>
      <c r="O44" s="1872"/>
      <c r="P44" s="1873"/>
      <c r="Q44" s="1810">
        <f>IFERROR(SUMIF('【様式６別添２】 一覧表'!D9:D38,【様式６】実績報告書Ⅰ!V5,'【様式６別添２】 一覧表'!H9:H38),0)</f>
        <v>0</v>
      </c>
      <c r="R44" s="1811"/>
      <c r="S44" s="1811"/>
      <c r="T44" s="1811"/>
      <c r="U44" s="1811"/>
      <c r="V44" s="1811"/>
      <c r="W44" s="1811"/>
      <c r="X44" s="1811"/>
      <c r="Y44" s="1811"/>
      <c r="Z44" s="1811"/>
      <c r="AA44" s="1811"/>
      <c r="AB44" s="1811"/>
      <c r="AC44" s="1811"/>
      <c r="AD44" s="1811"/>
      <c r="AE44" s="1811"/>
      <c r="AF44" s="1811"/>
      <c r="AG44" s="1812"/>
      <c r="AH44" s="83" t="s">
        <v>16</v>
      </c>
    </row>
    <row r="45" spans="2:34" s="84" customFormat="1" ht="18" customHeight="1">
      <c r="C45" s="85" t="s">
        <v>157</v>
      </c>
      <c r="D45" s="2545" t="s">
        <v>1108</v>
      </c>
      <c r="E45" s="2546"/>
      <c r="F45" s="2546"/>
      <c r="G45" s="2546"/>
      <c r="H45" s="2546"/>
      <c r="I45" s="2546"/>
      <c r="J45" s="2546"/>
      <c r="K45" s="2546"/>
      <c r="L45" s="2546"/>
      <c r="M45" s="2546"/>
      <c r="N45" s="2546"/>
      <c r="O45" s="2546"/>
      <c r="P45" s="2546"/>
      <c r="Q45" s="2546"/>
      <c r="R45" s="2546"/>
      <c r="S45" s="2546"/>
      <c r="T45" s="2546"/>
      <c r="U45" s="2546"/>
      <c r="V45" s="2546"/>
      <c r="W45" s="2546"/>
      <c r="X45" s="2546"/>
      <c r="Y45" s="2546"/>
      <c r="Z45" s="2546"/>
      <c r="AA45" s="2546"/>
      <c r="AB45" s="2546"/>
      <c r="AC45" s="2546"/>
      <c r="AD45" s="2546"/>
      <c r="AE45" s="2546"/>
      <c r="AF45" s="2546"/>
      <c r="AG45" s="2546"/>
      <c r="AH45" s="2546"/>
    </row>
    <row r="46" spans="2:34" s="96" customFormat="1" ht="17.100000000000001" customHeight="1">
      <c r="C46" s="280"/>
      <c r="E46" s="137"/>
      <c r="F46" s="281"/>
      <c r="G46" s="397"/>
      <c r="H46" s="397"/>
      <c r="I46" s="397"/>
      <c r="J46" s="397"/>
      <c r="K46" s="397"/>
      <c r="L46" s="397"/>
      <c r="M46" s="397"/>
      <c r="N46" s="397"/>
      <c r="O46" s="397"/>
      <c r="P46" s="397"/>
      <c r="Q46" s="280"/>
      <c r="R46" s="280"/>
      <c r="S46" s="280"/>
      <c r="T46" s="280"/>
      <c r="U46" s="280"/>
      <c r="V46" s="280"/>
      <c r="W46" s="280"/>
      <c r="X46" s="280"/>
      <c r="Y46" s="280"/>
      <c r="Z46" s="280"/>
      <c r="AA46" s="280"/>
      <c r="AB46" s="280"/>
      <c r="AC46" s="280"/>
      <c r="AD46" s="280"/>
      <c r="AE46" s="280"/>
      <c r="AF46" s="280"/>
      <c r="AG46" s="280"/>
      <c r="AH46" s="319"/>
    </row>
    <row r="47" spans="2:34" s="96" customFormat="1" ht="17.100000000000001" customHeight="1">
      <c r="B47" s="94" t="s">
        <v>306</v>
      </c>
      <c r="C47" s="400"/>
      <c r="D47" s="401"/>
      <c r="E47" s="401"/>
      <c r="F47" s="401"/>
      <c r="G47" s="401"/>
      <c r="H47" s="401"/>
      <c r="I47" s="401"/>
      <c r="J47" s="401"/>
      <c r="K47" s="401"/>
      <c r="L47" s="397"/>
      <c r="M47" s="397"/>
      <c r="N47" s="397"/>
      <c r="O47" s="397"/>
      <c r="P47" s="397"/>
      <c r="Q47" s="280"/>
      <c r="R47" s="280"/>
      <c r="S47" s="280"/>
      <c r="T47" s="280"/>
      <c r="U47" s="280"/>
      <c r="V47" s="280"/>
      <c r="W47" s="280"/>
      <c r="X47" s="280"/>
      <c r="Y47" s="280"/>
      <c r="Z47" s="280"/>
      <c r="AA47" s="280"/>
      <c r="AB47" s="280"/>
      <c r="AC47" s="280"/>
      <c r="AD47" s="280"/>
      <c r="AE47" s="280"/>
      <c r="AF47" s="280"/>
      <c r="AG47" s="280"/>
      <c r="AH47" s="319"/>
    </row>
    <row r="48" spans="2:34" s="96" customFormat="1" ht="17.100000000000001" customHeight="1" thickBot="1">
      <c r="D48" s="96" t="s">
        <v>1249</v>
      </c>
    </row>
    <row r="49" spans="2:48" ht="30" customHeight="1">
      <c r="C49" s="402" t="s">
        <v>307</v>
      </c>
      <c r="D49" s="2536" t="s">
        <v>455</v>
      </c>
      <c r="E49" s="2537"/>
      <c r="F49" s="2537"/>
      <c r="G49" s="2537"/>
      <c r="H49" s="2537"/>
      <c r="I49" s="2537"/>
      <c r="J49" s="2537"/>
      <c r="K49" s="2537"/>
      <c r="L49" s="2537"/>
      <c r="M49" s="2537"/>
      <c r="N49" s="2537"/>
      <c r="O49" s="2537"/>
      <c r="P49" s="2537"/>
      <c r="Q49" s="2498" t="s">
        <v>323</v>
      </c>
      <c r="R49" s="2499"/>
      <c r="S49" s="2499"/>
      <c r="T49" s="2499"/>
      <c r="U49" s="2499"/>
      <c r="V49" s="2499"/>
      <c r="W49" s="2499"/>
      <c r="X49" s="2499"/>
      <c r="Y49" s="2500"/>
      <c r="Z49" s="2501"/>
      <c r="AA49" s="2502"/>
      <c r="AB49" s="2502"/>
      <c r="AC49" s="2502"/>
      <c r="AD49" s="2502"/>
      <c r="AE49" s="2502"/>
      <c r="AF49" s="2502"/>
      <c r="AG49" s="2502"/>
      <c r="AH49" s="2503"/>
      <c r="AK49" s="94" t="s">
        <v>322</v>
      </c>
      <c r="AL49" s="403"/>
    </row>
    <row r="50" spans="2:48" ht="99.95" customHeight="1">
      <c r="C50" s="357"/>
      <c r="D50" s="2539" t="s">
        <v>1109</v>
      </c>
      <c r="E50" s="2540"/>
      <c r="F50" s="2540"/>
      <c r="G50" s="2540"/>
      <c r="H50" s="2540"/>
      <c r="I50" s="2540"/>
      <c r="J50" s="2540"/>
      <c r="K50" s="2540"/>
      <c r="L50" s="2540"/>
      <c r="M50" s="2540"/>
      <c r="N50" s="2540"/>
      <c r="O50" s="2540"/>
      <c r="P50" s="2541"/>
      <c r="Q50" s="2496">
        <f>IF(Z49="加算Ⅰ新規事由あり",Q24-Q29,ROUNDDOWN(Q35-(Q31-Q32-Q33-Q34)-Q42+Q44,-3))</f>
        <v>0</v>
      </c>
      <c r="R50" s="2497"/>
      <c r="S50" s="2497"/>
      <c r="T50" s="2497"/>
      <c r="U50" s="2497"/>
      <c r="V50" s="2497"/>
      <c r="W50" s="2497"/>
      <c r="X50" s="2497"/>
      <c r="Y50" s="2497"/>
      <c r="Z50" s="2497"/>
      <c r="AA50" s="2497"/>
      <c r="AB50" s="2497"/>
      <c r="AC50" s="2497"/>
      <c r="AD50" s="2497"/>
      <c r="AE50" s="2497"/>
      <c r="AF50" s="2497"/>
      <c r="AG50" s="2497"/>
      <c r="AH50" s="404" t="s">
        <v>16</v>
      </c>
      <c r="AK50" s="94" t="s">
        <v>321</v>
      </c>
      <c r="AL50" s="403"/>
      <c r="AU50" s="94" t="s">
        <v>928</v>
      </c>
    </row>
    <row r="51" spans="2:48" ht="20.25" customHeight="1">
      <c r="C51" s="405" t="s">
        <v>235</v>
      </c>
      <c r="D51" s="525"/>
      <c r="E51" s="525"/>
      <c r="F51" s="525"/>
      <c r="G51" s="525"/>
      <c r="H51" s="525"/>
      <c r="I51" s="525"/>
      <c r="J51" s="525"/>
      <c r="K51" s="525"/>
      <c r="L51" s="525"/>
      <c r="M51" s="525"/>
      <c r="N51" s="525"/>
      <c r="O51" s="525"/>
      <c r="P51" s="525"/>
      <c r="Q51" s="525"/>
      <c r="R51" s="406"/>
      <c r="S51" s="406"/>
      <c r="T51" s="406"/>
      <c r="U51" s="406"/>
      <c r="V51" s="406"/>
      <c r="W51" s="406"/>
      <c r="X51" s="406"/>
      <c r="Y51" s="406"/>
      <c r="Z51" s="406"/>
      <c r="AA51" s="406"/>
      <c r="AB51" s="406"/>
      <c r="AC51" s="406"/>
      <c r="AD51" s="406"/>
      <c r="AE51" s="406"/>
      <c r="AF51" s="406"/>
      <c r="AG51" s="406"/>
      <c r="AH51" s="407"/>
    </row>
    <row r="52" spans="2:48" ht="18.75" customHeight="1">
      <c r="C52" s="2538" t="s">
        <v>308</v>
      </c>
      <c r="D52" s="2493" t="s">
        <v>764</v>
      </c>
      <c r="E52" s="2494"/>
      <c r="F52" s="2494"/>
      <c r="G52" s="2494"/>
      <c r="H52" s="2494"/>
      <c r="I52" s="2494"/>
      <c r="J52" s="2494"/>
      <c r="K52" s="2494"/>
      <c r="L52" s="2494"/>
      <c r="M52" s="2494"/>
      <c r="N52" s="2494"/>
      <c r="O52" s="2494"/>
      <c r="P52" s="2495"/>
      <c r="Q52" s="2138" t="s">
        <v>762</v>
      </c>
      <c r="R52" s="2139"/>
      <c r="S52" s="2139"/>
      <c r="T52" s="2139"/>
      <c r="U52" s="2139"/>
      <c r="V52" s="2139"/>
      <c r="W52" s="2139"/>
      <c r="X52" s="2139"/>
      <c r="Y52" s="2140"/>
      <c r="Z52" s="2138" t="s">
        <v>763</v>
      </c>
      <c r="AA52" s="2141"/>
      <c r="AB52" s="2141"/>
      <c r="AC52" s="2141"/>
      <c r="AD52" s="2141"/>
      <c r="AE52" s="2141"/>
      <c r="AF52" s="2141"/>
      <c r="AG52" s="2141"/>
      <c r="AH52" s="2142"/>
    </row>
    <row r="53" spans="2:48" ht="30" customHeight="1">
      <c r="C53" s="2274"/>
      <c r="D53" s="2217"/>
      <c r="E53" s="2218"/>
      <c r="F53" s="2218"/>
      <c r="G53" s="2218"/>
      <c r="H53" s="2218"/>
      <c r="I53" s="2218"/>
      <c r="J53" s="2218"/>
      <c r="K53" s="2218"/>
      <c r="L53" s="2218"/>
      <c r="M53" s="2218"/>
      <c r="N53" s="2218"/>
      <c r="O53" s="2218"/>
      <c r="P53" s="2219"/>
      <c r="Q53" s="2285" t="str">
        <f>IF(Q50&gt;0,TEXT(Q50,"#,##0円"),"残額なし")</f>
        <v>残額なし</v>
      </c>
      <c r="R53" s="2286"/>
      <c r="S53" s="2286"/>
      <c r="T53" s="2286"/>
      <c r="U53" s="2286"/>
      <c r="V53" s="2286"/>
      <c r="W53" s="2286"/>
      <c r="X53" s="2286"/>
      <c r="Y53" s="2287"/>
      <c r="Z53" s="2486"/>
      <c r="AA53" s="2487"/>
      <c r="AB53" s="2487"/>
      <c r="AC53" s="2487"/>
      <c r="AD53" s="2487"/>
      <c r="AE53" s="2487"/>
      <c r="AF53" s="2487"/>
      <c r="AG53" s="2487"/>
      <c r="AH53" s="2488"/>
    </row>
    <row r="54" spans="2:48" ht="17.100000000000001" customHeight="1">
      <c r="C54" s="2273" t="s">
        <v>296</v>
      </c>
      <c r="D54" s="2489" t="s">
        <v>348</v>
      </c>
      <c r="E54" s="2490"/>
      <c r="F54" s="2490"/>
      <c r="G54" s="2490"/>
      <c r="H54" s="2490"/>
      <c r="I54" s="2490"/>
      <c r="J54" s="2490"/>
      <c r="K54" s="2490"/>
      <c r="L54" s="2490"/>
      <c r="M54" s="2490"/>
      <c r="N54" s="2490"/>
      <c r="O54" s="2490"/>
      <c r="P54" s="2490"/>
      <c r="Q54" s="108"/>
      <c r="R54" s="2177" t="s">
        <v>161</v>
      </c>
      <c r="S54" s="2177"/>
      <c r="T54" s="2177"/>
      <c r="U54" s="2177"/>
      <c r="V54" s="2177"/>
      <c r="W54" s="2177"/>
      <c r="X54" s="2177"/>
      <c r="Y54" s="2177"/>
      <c r="Z54" s="2177"/>
      <c r="AA54" s="2177"/>
      <c r="AB54" s="2177"/>
      <c r="AC54" s="2177"/>
      <c r="AD54" s="2177"/>
      <c r="AE54" s="2177"/>
      <c r="AF54" s="2177"/>
      <c r="AG54" s="2177"/>
      <c r="AH54" s="2178"/>
    </row>
    <row r="55" spans="2:48" ht="17.100000000000001" customHeight="1">
      <c r="C55" s="2485"/>
      <c r="D55" s="2491"/>
      <c r="E55" s="2492"/>
      <c r="F55" s="2492"/>
      <c r="G55" s="2492"/>
      <c r="H55" s="2492"/>
      <c r="I55" s="2492"/>
      <c r="J55" s="2492"/>
      <c r="K55" s="2492"/>
      <c r="L55" s="2492"/>
      <c r="M55" s="2492"/>
      <c r="N55" s="2492"/>
      <c r="O55" s="2492"/>
      <c r="P55" s="2492"/>
      <c r="Q55" s="108"/>
      <c r="R55" s="2204" t="s">
        <v>163</v>
      </c>
      <c r="S55" s="2204"/>
      <c r="T55" s="2204"/>
      <c r="U55" s="2204"/>
      <c r="V55" s="2204"/>
      <c r="W55" s="2204"/>
      <c r="X55" s="2204"/>
      <c r="Y55" s="2204"/>
      <c r="Z55" s="2204"/>
      <c r="AA55" s="2204"/>
      <c r="AB55" s="2204"/>
      <c r="AC55" s="2204"/>
      <c r="AD55" s="2204"/>
      <c r="AE55" s="2204"/>
      <c r="AF55" s="2204"/>
      <c r="AG55" s="2204"/>
      <c r="AH55" s="2205"/>
    </row>
    <row r="56" spans="2:48" ht="17.100000000000001" customHeight="1">
      <c r="C56" s="2485"/>
      <c r="D56" s="2491"/>
      <c r="E56" s="2492"/>
      <c r="F56" s="2492"/>
      <c r="G56" s="2492"/>
      <c r="H56" s="2492"/>
      <c r="I56" s="2492"/>
      <c r="J56" s="2492"/>
      <c r="K56" s="2492"/>
      <c r="L56" s="2492"/>
      <c r="M56" s="2492"/>
      <c r="N56" s="2492"/>
      <c r="O56" s="2492"/>
      <c r="P56" s="2492"/>
      <c r="Q56" s="108"/>
      <c r="R56" s="2206" t="s">
        <v>164</v>
      </c>
      <c r="S56" s="2206"/>
      <c r="T56" s="2206"/>
      <c r="U56" s="2206"/>
      <c r="V56" s="2206"/>
      <c r="W56" s="2206"/>
      <c r="X56" s="2206"/>
      <c r="Y56" s="2206"/>
      <c r="Z56" s="2206"/>
      <c r="AA56" s="2206"/>
      <c r="AB56" s="2206"/>
      <c r="AC56" s="2206"/>
      <c r="AD56" s="2206"/>
      <c r="AE56" s="2206"/>
      <c r="AF56" s="2206"/>
      <c r="AG56" s="2206"/>
      <c r="AH56" s="2207"/>
    </row>
    <row r="57" spans="2:48" ht="17.100000000000001" customHeight="1">
      <c r="C57" s="2485"/>
      <c r="D57" s="2491"/>
      <c r="E57" s="2492"/>
      <c r="F57" s="2492"/>
      <c r="G57" s="2492"/>
      <c r="H57" s="2492"/>
      <c r="I57" s="2492"/>
      <c r="J57" s="2492"/>
      <c r="K57" s="2492"/>
      <c r="L57" s="2492"/>
      <c r="M57" s="2492"/>
      <c r="N57" s="2492"/>
      <c r="O57" s="2492"/>
      <c r="P57" s="2492"/>
      <c r="Q57" s="108"/>
      <c r="R57" s="2208" t="s">
        <v>165</v>
      </c>
      <c r="S57" s="2208"/>
      <c r="T57" s="2208"/>
      <c r="U57" s="2208"/>
      <c r="V57" s="2208"/>
      <c r="W57" s="2208"/>
      <c r="X57" s="2208"/>
      <c r="Y57" s="2208"/>
      <c r="Z57" s="2208"/>
      <c r="AA57" s="2208"/>
      <c r="AB57" s="2208"/>
      <c r="AC57" s="2208"/>
      <c r="AD57" s="2208"/>
      <c r="AE57" s="2208"/>
      <c r="AF57" s="2208"/>
      <c r="AG57" s="2208"/>
      <c r="AH57" s="2209"/>
      <c r="AV57" s="94" t="s">
        <v>221</v>
      </c>
    </row>
    <row r="58" spans="2:48" ht="27.75" customHeight="1" thickBot="1">
      <c r="C58" s="358"/>
      <c r="D58" s="2483" t="s">
        <v>1045</v>
      </c>
      <c r="E58" s="2008"/>
      <c r="F58" s="2008"/>
      <c r="G58" s="2008"/>
      <c r="H58" s="2008"/>
      <c r="I58" s="2008"/>
      <c r="J58" s="2008"/>
      <c r="K58" s="2008"/>
      <c r="L58" s="2008"/>
      <c r="M58" s="2008"/>
      <c r="N58" s="2008"/>
      <c r="O58" s="2008"/>
      <c r="P58" s="2484"/>
      <c r="Q58" s="2165"/>
      <c r="R58" s="2166"/>
      <c r="S58" s="2166"/>
      <c r="T58" s="2166"/>
      <c r="U58" s="2166"/>
      <c r="V58" s="2166"/>
      <c r="W58" s="2166"/>
      <c r="X58" s="2166"/>
      <c r="Y58" s="2166"/>
      <c r="Z58" s="2166"/>
      <c r="AA58" s="2166"/>
      <c r="AB58" s="2166"/>
      <c r="AC58" s="2166"/>
      <c r="AD58" s="2166"/>
      <c r="AE58" s="2166"/>
      <c r="AF58" s="2166"/>
      <c r="AG58" s="2166"/>
      <c r="AH58" s="2167"/>
    </row>
    <row r="59" spans="2:48" ht="20.25" customHeight="1">
      <c r="C59" s="392" t="s">
        <v>286</v>
      </c>
      <c r="D59" s="1113" t="s">
        <v>939</v>
      </c>
      <c r="E59" s="401"/>
      <c r="F59" s="401"/>
      <c r="G59" s="401"/>
      <c r="H59" s="401"/>
      <c r="I59" s="401"/>
      <c r="J59" s="401"/>
      <c r="K59" s="401"/>
      <c r="L59" s="401"/>
      <c r="M59" s="401"/>
      <c r="N59" s="401"/>
      <c r="O59" s="401"/>
      <c r="P59" s="401"/>
      <c r="Q59" s="1101"/>
      <c r="R59" s="1101"/>
      <c r="S59" s="1101"/>
      <c r="T59" s="1101"/>
      <c r="U59" s="1101"/>
      <c r="V59" s="1101"/>
      <c r="W59" s="1101"/>
      <c r="X59" s="1101"/>
      <c r="Y59" s="1101"/>
      <c r="Z59" s="1101"/>
      <c r="AA59" s="1101"/>
      <c r="AB59" s="1101"/>
      <c r="AC59" s="1101"/>
      <c r="AD59" s="1101"/>
      <c r="AE59" s="1101"/>
      <c r="AF59" s="1101"/>
      <c r="AG59" s="1101"/>
      <c r="AH59" s="1101"/>
    </row>
    <row r="60" spans="2:48" ht="27.75" customHeight="1" thickBot="1">
      <c r="B60" s="2531" t="s">
        <v>991</v>
      </c>
      <c r="C60" s="2531"/>
      <c r="D60" s="2531"/>
      <c r="E60" s="2531"/>
      <c r="F60" s="2531"/>
      <c r="G60" s="2531"/>
      <c r="H60" s="2531"/>
      <c r="I60" s="2531"/>
      <c r="J60" s="2531"/>
      <c r="K60" s="2531"/>
      <c r="L60" s="2531"/>
      <c r="M60" s="2531"/>
      <c r="N60" s="2531"/>
      <c r="O60" s="2531"/>
      <c r="P60" s="2531"/>
      <c r="Q60" s="2531"/>
      <c r="R60" s="2531"/>
      <c r="S60" s="2531"/>
      <c r="T60" s="2531"/>
      <c r="U60" s="2531"/>
      <c r="V60" s="2531"/>
      <c r="W60" s="2531"/>
      <c r="X60" s="2531"/>
      <c r="Y60" s="2531"/>
      <c r="Z60" s="2531"/>
      <c r="AA60" s="2531"/>
      <c r="AB60" s="2531"/>
      <c r="AC60" s="2531"/>
      <c r="AD60" s="2531"/>
      <c r="AE60" s="2531"/>
      <c r="AF60" s="2531"/>
      <c r="AG60" s="2531"/>
      <c r="AH60" s="1101"/>
    </row>
    <row r="61" spans="2:48" ht="27.75" customHeight="1">
      <c r="C61" s="2557" t="s">
        <v>12</v>
      </c>
      <c r="D61" s="2558" t="s">
        <v>764</v>
      </c>
      <c r="E61" s="1723"/>
      <c r="F61" s="1723"/>
      <c r="G61" s="1723"/>
      <c r="H61" s="1723"/>
      <c r="I61" s="1723"/>
      <c r="J61" s="1723"/>
      <c r="K61" s="1723"/>
      <c r="L61" s="1723"/>
      <c r="M61" s="1723"/>
      <c r="N61" s="1723"/>
      <c r="O61" s="1723"/>
      <c r="P61" s="2559"/>
      <c r="Q61" s="2560" t="s">
        <v>760</v>
      </c>
      <c r="R61" s="2561"/>
      <c r="S61" s="2561"/>
      <c r="T61" s="2561"/>
      <c r="U61" s="2561"/>
      <c r="V61" s="2561"/>
      <c r="W61" s="2561"/>
      <c r="X61" s="2561"/>
      <c r="Y61" s="2562"/>
      <c r="Z61" s="2560" t="s">
        <v>763</v>
      </c>
      <c r="AA61" s="2563"/>
      <c r="AB61" s="2563"/>
      <c r="AC61" s="2563"/>
      <c r="AD61" s="2563"/>
      <c r="AE61" s="2563"/>
      <c r="AF61" s="2563"/>
      <c r="AG61" s="2563"/>
      <c r="AH61" s="2564"/>
    </row>
    <row r="62" spans="2:48" ht="27.75" customHeight="1">
      <c r="C62" s="2274"/>
      <c r="D62" s="2217"/>
      <c r="E62" s="2218"/>
      <c r="F62" s="2218"/>
      <c r="G62" s="2218"/>
      <c r="H62" s="2218"/>
      <c r="I62" s="2218"/>
      <c r="J62" s="2218"/>
      <c r="K62" s="2218"/>
      <c r="L62" s="2218"/>
      <c r="M62" s="2218"/>
      <c r="N62" s="2218"/>
      <c r="O62" s="2218"/>
      <c r="P62" s="2219"/>
      <c r="Q62" s="2285" t="str">
        <f>IF('【様式６別添１】賃金改善明細書（職員別）'!AD77&gt;0,TEXT('【様式６別添１】賃金改善明細書（職員別）'!AD77,"#,##0円"),"残額なし")</f>
        <v>残額なし</v>
      </c>
      <c r="R62" s="2286"/>
      <c r="S62" s="2286"/>
      <c r="T62" s="2286"/>
      <c r="U62" s="2286"/>
      <c r="V62" s="2286"/>
      <c r="W62" s="2286"/>
      <c r="X62" s="2286"/>
      <c r="Y62" s="2287"/>
      <c r="Z62" s="2486"/>
      <c r="AA62" s="2487"/>
      <c r="AB62" s="2487"/>
      <c r="AC62" s="2487"/>
      <c r="AD62" s="2487"/>
      <c r="AE62" s="2487"/>
      <c r="AF62" s="2487"/>
      <c r="AG62" s="2487"/>
      <c r="AH62" s="2488"/>
    </row>
    <row r="63" spans="2:48" ht="16.5" customHeight="1">
      <c r="C63" s="2273" t="s">
        <v>13</v>
      </c>
      <c r="D63" s="2489" t="s">
        <v>348</v>
      </c>
      <c r="E63" s="2490"/>
      <c r="F63" s="2490"/>
      <c r="G63" s="2490"/>
      <c r="H63" s="2490"/>
      <c r="I63" s="2490"/>
      <c r="J63" s="2490"/>
      <c r="K63" s="2490"/>
      <c r="L63" s="2490"/>
      <c r="M63" s="2490"/>
      <c r="N63" s="2490"/>
      <c r="O63" s="2490"/>
      <c r="P63" s="2490"/>
      <c r="Q63" s="108"/>
      <c r="R63" s="2177" t="s">
        <v>85</v>
      </c>
      <c r="S63" s="2177"/>
      <c r="T63" s="2177"/>
      <c r="U63" s="2177"/>
      <c r="V63" s="2177"/>
      <c r="W63" s="2177"/>
      <c r="X63" s="2177"/>
      <c r="Y63" s="2177"/>
      <c r="Z63" s="2177"/>
      <c r="AA63" s="2177"/>
      <c r="AB63" s="2177"/>
      <c r="AC63" s="2177"/>
      <c r="AD63" s="2177"/>
      <c r="AE63" s="2177"/>
      <c r="AF63" s="2177"/>
      <c r="AG63" s="2177"/>
      <c r="AH63" s="2178"/>
    </row>
    <row r="64" spans="2:48" ht="18" customHeight="1">
      <c r="C64" s="2485"/>
      <c r="D64" s="2491"/>
      <c r="E64" s="2492"/>
      <c r="F64" s="2492"/>
      <c r="G64" s="2492"/>
      <c r="H64" s="2492"/>
      <c r="I64" s="2492"/>
      <c r="J64" s="2492"/>
      <c r="K64" s="2492"/>
      <c r="L64" s="2492"/>
      <c r="M64" s="2492"/>
      <c r="N64" s="2492"/>
      <c r="O64" s="2492"/>
      <c r="P64" s="2492"/>
      <c r="Q64" s="108"/>
      <c r="R64" s="2204" t="s">
        <v>163</v>
      </c>
      <c r="S64" s="2204"/>
      <c r="T64" s="2204"/>
      <c r="U64" s="2204"/>
      <c r="V64" s="2204"/>
      <c r="W64" s="2204"/>
      <c r="X64" s="2204"/>
      <c r="Y64" s="2204"/>
      <c r="Z64" s="2204"/>
      <c r="AA64" s="2204"/>
      <c r="AB64" s="2204"/>
      <c r="AC64" s="2204"/>
      <c r="AD64" s="2204"/>
      <c r="AE64" s="2204"/>
      <c r="AF64" s="2204"/>
      <c r="AG64" s="2204"/>
      <c r="AH64" s="2205"/>
      <c r="AS64" s="471"/>
    </row>
    <row r="65" spans="2:45" ht="18" customHeight="1">
      <c r="C65" s="2485"/>
      <c r="D65" s="2491"/>
      <c r="E65" s="2492"/>
      <c r="F65" s="2492"/>
      <c r="G65" s="2492"/>
      <c r="H65" s="2492"/>
      <c r="I65" s="2492"/>
      <c r="J65" s="2492"/>
      <c r="K65" s="2492"/>
      <c r="L65" s="2492"/>
      <c r="M65" s="2492"/>
      <c r="N65" s="2492"/>
      <c r="O65" s="2492"/>
      <c r="P65" s="2492"/>
      <c r="Q65" s="108"/>
      <c r="R65" s="2206" t="s">
        <v>164</v>
      </c>
      <c r="S65" s="2206"/>
      <c r="T65" s="2206"/>
      <c r="U65" s="2206"/>
      <c r="V65" s="2206"/>
      <c r="W65" s="2206"/>
      <c r="X65" s="2206"/>
      <c r="Y65" s="2206"/>
      <c r="Z65" s="2206"/>
      <c r="AA65" s="2206"/>
      <c r="AB65" s="2206"/>
      <c r="AC65" s="2206"/>
      <c r="AD65" s="2206"/>
      <c r="AE65" s="2206"/>
      <c r="AF65" s="2206"/>
      <c r="AG65" s="2206"/>
      <c r="AH65" s="2207"/>
      <c r="AS65" s="471"/>
    </row>
    <row r="66" spans="2:45" ht="18.75" customHeight="1">
      <c r="C66" s="2485"/>
      <c r="D66" s="2491"/>
      <c r="E66" s="2492"/>
      <c r="F66" s="2492"/>
      <c r="G66" s="2492"/>
      <c r="H66" s="2492"/>
      <c r="I66" s="2492"/>
      <c r="J66" s="2492"/>
      <c r="K66" s="2492"/>
      <c r="L66" s="2492"/>
      <c r="M66" s="2492"/>
      <c r="N66" s="2492"/>
      <c r="O66" s="2492"/>
      <c r="P66" s="2492"/>
      <c r="Q66" s="108"/>
      <c r="R66" s="2208" t="s">
        <v>165</v>
      </c>
      <c r="S66" s="2208"/>
      <c r="T66" s="2208"/>
      <c r="U66" s="2208"/>
      <c r="V66" s="2208"/>
      <c r="W66" s="2208"/>
      <c r="X66" s="2208"/>
      <c r="Y66" s="2208"/>
      <c r="Z66" s="2208"/>
      <c r="AA66" s="2208"/>
      <c r="AB66" s="2208"/>
      <c r="AC66" s="2208"/>
      <c r="AD66" s="2208"/>
      <c r="AE66" s="2208"/>
      <c r="AF66" s="2208"/>
      <c r="AG66" s="2208"/>
      <c r="AH66" s="2209"/>
    </row>
    <row r="67" spans="2:45" ht="27.75" customHeight="1" thickBot="1">
      <c r="C67" s="358"/>
      <c r="D67" s="2483" t="s">
        <v>1045</v>
      </c>
      <c r="E67" s="2008"/>
      <c r="F67" s="2008"/>
      <c r="G67" s="2008"/>
      <c r="H67" s="2008"/>
      <c r="I67" s="2008"/>
      <c r="J67" s="2008"/>
      <c r="K67" s="2008"/>
      <c r="L67" s="2008"/>
      <c r="M67" s="2008"/>
      <c r="N67" s="2008"/>
      <c r="O67" s="2008"/>
      <c r="P67" s="2484"/>
      <c r="Q67" s="2165"/>
      <c r="R67" s="2166"/>
      <c r="S67" s="2166"/>
      <c r="T67" s="2166"/>
      <c r="U67" s="2166"/>
      <c r="V67" s="2166"/>
      <c r="W67" s="2166"/>
      <c r="X67" s="2166"/>
      <c r="Y67" s="2166"/>
      <c r="Z67" s="2166"/>
      <c r="AA67" s="2166"/>
      <c r="AB67" s="2166"/>
      <c r="AC67" s="2166"/>
      <c r="AD67" s="2166"/>
      <c r="AE67" s="2166"/>
      <c r="AF67" s="2166"/>
      <c r="AG67" s="2166"/>
      <c r="AH67" s="2167"/>
    </row>
    <row r="68" spans="2:45" s="1" customFormat="1" ht="9" customHeight="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4"/>
    </row>
    <row r="69" spans="2:45" ht="15.95" customHeight="1">
      <c r="C69" s="94" t="s">
        <v>36</v>
      </c>
    </row>
    <row r="70" spans="2:45" ht="15.95" customHeight="1">
      <c r="Q70" s="2565" t="s">
        <v>1270</v>
      </c>
      <c r="R70" s="2565"/>
      <c r="S70" s="2565"/>
      <c r="T70" s="2565"/>
      <c r="U70" s="2565"/>
      <c r="V70" s="2565"/>
      <c r="W70" s="2565"/>
      <c r="X70" s="2565"/>
      <c r="Y70" s="1547"/>
      <c r="Z70" s="1547"/>
      <c r="AA70" s="1547"/>
      <c r="AB70" s="1547"/>
      <c r="AC70" s="1547"/>
      <c r="AD70" s="1547"/>
      <c r="AE70" s="1547"/>
      <c r="AF70" s="1547"/>
      <c r="AG70" s="1547"/>
      <c r="AH70" s="1547"/>
    </row>
    <row r="71" spans="2:45" ht="30" customHeight="1">
      <c r="S71" s="2222" t="s">
        <v>17</v>
      </c>
      <c r="T71" s="2222"/>
      <c r="U71" s="2222"/>
      <c r="V71" s="2222"/>
      <c r="W71" s="2222"/>
      <c r="X71" s="2222"/>
      <c r="Y71" s="2566">
        <f>事業者入力!D9</f>
        <v>0</v>
      </c>
      <c r="Z71" s="2566"/>
      <c r="AA71" s="2566"/>
      <c r="AB71" s="2566"/>
      <c r="AC71" s="2566"/>
      <c r="AD71" s="2566"/>
      <c r="AE71" s="2566"/>
      <c r="AF71" s="2566"/>
      <c r="AG71" s="2566"/>
      <c r="AH71" s="2566"/>
    </row>
    <row r="72" spans="2:45" ht="30" customHeight="1">
      <c r="S72" s="2222" t="s">
        <v>18</v>
      </c>
      <c r="T72" s="2222"/>
      <c r="U72" s="2222"/>
      <c r="V72" s="2222"/>
      <c r="W72" s="2222"/>
      <c r="X72" s="2222"/>
      <c r="Y72" s="2567">
        <f>事業者入力!D11</f>
        <v>0</v>
      </c>
      <c r="Z72" s="2567"/>
      <c r="AA72" s="2567"/>
      <c r="AB72" s="2567"/>
      <c r="AC72" s="2567"/>
      <c r="AD72" s="2567"/>
      <c r="AE72" s="2567"/>
      <c r="AF72" s="2567"/>
      <c r="AG72" s="2567"/>
      <c r="AH72" s="2567"/>
    </row>
  </sheetData>
  <mergeCells count="105">
    <mergeCell ref="D63:P66"/>
    <mergeCell ref="R63:AH63"/>
    <mergeCell ref="R64:AH64"/>
    <mergeCell ref="S72:X72"/>
    <mergeCell ref="Y70:AH70"/>
    <mergeCell ref="S71:X71"/>
    <mergeCell ref="R65:AH65"/>
    <mergeCell ref="R66:AH66"/>
    <mergeCell ref="C61:C62"/>
    <mergeCell ref="D61:P62"/>
    <mergeCell ref="Q61:Y61"/>
    <mergeCell ref="Z61:AH61"/>
    <mergeCell ref="Q62:Y62"/>
    <mergeCell ref="Z62:AH62"/>
    <mergeCell ref="Q70:X70"/>
    <mergeCell ref="Y71:AH71"/>
    <mergeCell ref="Y72:AH72"/>
    <mergeCell ref="D67:P67"/>
    <mergeCell ref="Q67:AH67"/>
    <mergeCell ref="Q23:AG23"/>
    <mergeCell ref="Q19:AH19"/>
    <mergeCell ref="Q32:AG32"/>
    <mergeCell ref="Q33:AG33"/>
    <mergeCell ref="D16:P18"/>
    <mergeCell ref="R16:AH16"/>
    <mergeCell ref="R17:AH17"/>
    <mergeCell ref="D25:P25"/>
    <mergeCell ref="Q13:Y13"/>
    <mergeCell ref="Z13:AH13"/>
    <mergeCell ref="Q14:Y14"/>
    <mergeCell ref="Q24:AG24"/>
    <mergeCell ref="F24:P24"/>
    <mergeCell ref="F33:P33"/>
    <mergeCell ref="B60:AG60"/>
    <mergeCell ref="C63:C66"/>
    <mergeCell ref="D26:AH26"/>
    <mergeCell ref="F31:P31"/>
    <mergeCell ref="Q25:AH25"/>
    <mergeCell ref="D29:P29"/>
    <mergeCell ref="Q31:AG31"/>
    <mergeCell ref="Q29:AG29"/>
    <mergeCell ref="Q30:AG30"/>
    <mergeCell ref="E30:P30"/>
    <mergeCell ref="D49:P49"/>
    <mergeCell ref="C52:C53"/>
    <mergeCell ref="D50:P50"/>
    <mergeCell ref="D43:P43"/>
    <mergeCell ref="Q43:AG43"/>
    <mergeCell ref="Q44:AG44"/>
    <mergeCell ref="D45:AH45"/>
    <mergeCell ref="F32:P32"/>
    <mergeCell ref="Q35:AG35"/>
    <mergeCell ref="D41:P41"/>
    <mergeCell ref="Q41:AG41"/>
    <mergeCell ref="Q42:AG42"/>
    <mergeCell ref="H42:P42"/>
    <mergeCell ref="Q38:AG38"/>
    <mergeCell ref="B2:AH2"/>
    <mergeCell ref="D23:P23"/>
    <mergeCell ref="P4:U4"/>
    <mergeCell ref="V4:AH4"/>
    <mergeCell ref="P5:U5"/>
    <mergeCell ref="P6:U6"/>
    <mergeCell ref="V6:AH6"/>
    <mergeCell ref="R15:AH15"/>
    <mergeCell ref="Q11:AG11"/>
    <mergeCell ref="V5:AH5"/>
    <mergeCell ref="P7:U7"/>
    <mergeCell ref="C13:C14"/>
    <mergeCell ref="D10:P10"/>
    <mergeCell ref="Q10:AG10"/>
    <mergeCell ref="D13:P14"/>
    <mergeCell ref="D19:P19"/>
    <mergeCell ref="D20:AH20"/>
    <mergeCell ref="Z14:AH14"/>
    <mergeCell ref="D15:I15"/>
    <mergeCell ref="C11:C12"/>
    <mergeCell ref="Q12:AG12"/>
    <mergeCell ref="R18:AH18"/>
    <mergeCell ref="F12:P12"/>
    <mergeCell ref="D11:P11"/>
    <mergeCell ref="Q34:AG34"/>
    <mergeCell ref="D58:P58"/>
    <mergeCell ref="C54:C57"/>
    <mergeCell ref="Q53:Y53"/>
    <mergeCell ref="Z53:AH53"/>
    <mergeCell ref="D54:P57"/>
    <mergeCell ref="R54:AH54"/>
    <mergeCell ref="R55:AH55"/>
    <mergeCell ref="R56:AH56"/>
    <mergeCell ref="R57:AH57"/>
    <mergeCell ref="D52:P53"/>
    <mergeCell ref="Q52:Y52"/>
    <mergeCell ref="Z52:AH52"/>
    <mergeCell ref="Q58:AH58"/>
    <mergeCell ref="Q50:AG50"/>
    <mergeCell ref="Q49:Y49"/>
    <mergeCell ref="Z49:AH49"/>
    <mergeCell ref="H44:P44"/>
    <mergeCell ref="F35:P35"/>
    <mergeCell ref="Q36:AG36"/>
    <mergeCell ref="Q37:AG37"/>
    <mergeCell ref="G36:P36"/>
    <mergeCell ref="G37:P37"/>
    <mergeCell ref="F34:P34"/>
  </mergeCells>
  <phoneticPr fontId="6"/>
  <dataValidations count="2">
    <dataValidation type="list" allowBlank="1" showInputMessage="1" showErrorMessage="1" sqref="Q54:Q57 Q15:Q18 Q63:Q66">
      <formula1>$AN$1:$AN$2</formula1>
    </dataValidation>
    <dataValidation type="list" allowBlank="1" showInputMessage="1" showErrorMessage="1" sqref="Z49">
      <formula1>$AK$49:$AK$50</formula1>
    </dataValidation>
  </dataValidations>
  <printOptions horizontalCentered="1"/>
  <pageMargins left="0.59055118110236227" right="0.59055118110236227" top="0.82677165354330717" bottom="0.59055118110236227" header="0.35433070866141736" footer="0.23622047244094491"/>
  <pageSetup paperSize="9" scale="48" orientation="portrait" r:id="rId1"/>
  <headerFooter alignWithMargins="0"/>
  <rowBreaks count="3" manualBreakCount="3">
    <brk id="38" max="34" man="1"/>
    <brk id="61" max="34" man="1"/>
    <brk id="72" max="34" man="1"/>
  </rowBreaks>
  <colBreaks count="1" manualBreakCount="1">
    <brk id="16" max="70" man="1"/>
  </col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AJ86"/>
  <sheetViews>
    <sheetView showGridLines="0" view="pageBreakPreview" topLeftCell="L1" zoomScale="55" zoomScaleNormal="100" zoomScaleSheetLayoutView="55" workbookViewId="0">
      <selection activeCell="Y13" sqref="Y13"/>
    </sheetView>
  </sheetViews>
  <sheetFormatPr defaultColWidth="9.125" defaultRowHeight="12"/>
  <cols>
    <col min="1" max="3" width="4.625" style="114" customWidth="1"/>
    <col min="4" max="4" width="15" style="114" customWidth="1"/>
    <col min="5" max="5" width="10.25" style="114" customWidth="1"/>
    <col min="6" max="7" width="9.625" style="114" customWidth="1"/>
    <col min="8" max="8" width="16.75" style="114" customWidth="1"/>
    <col min="9" max="9" width="9" style="114" customWidth="1"/>
    <col min="10" max="10" width="13.125" style="114" customWidth="1"/>
    <col min="11" max="11" width="18" style="114" customWidth="1"/>
    <col min="12" max="12" width="4.5" style="114" customWidth="1"/>
    <col min="13" max="13" width="5.125" style="114" customWidth="1"/>
    <col min="14" max="14" width="4.75" style="114" customWidth="1"/>
    <col min="15" max="15" width="8.5" style="114" customWidth="1"/>
    <col min="16" max="18" width="15.75" style="114" customWidth="1"/>
    <col min="19" max="19" width="18.75" style="114" customWidth="1"/>
    <col min="20" max="20" width="14.75" style="114" customWidth="1"/>
    <col min="21" max="21" width="17.125" style="114" customWidth="1"/>
    <col min="22" max="22" width="17.75" style="114" customWidth="1"/>
    <col min="23" max="23" width="17.875" style="114" customWidth="1"/>
    <col min="24" max="24" width="17.125" style="114" customWidth="1"/>
    <col min="25" max="25" width="18.75" style="114" customWidth="1"/>
    <col min="26" max="27" width="16.875" style="114" customWidth="1"/>
    <col min="28" max="28" width="17" style="114" customWidth="1"/>
    <col min="29" max="29" width="20.375" style="114" customWidth="1"/>
    <col min="30" max="30" width="18.75" style="114" customWidth="1"/>
    <col min="31" max="32" width="19.5" style="114" customWidth="1"/>
    <col min="33" max="33" width="22.25" style="114" customWidth="1"/>
    <col min="34" max="34" width="2.5" style="114" customWidth="1"/>
    <col min="35" max="16384" width="9.125" style="114"/>
  </cols>
  <sheetData>
    <row r="1" spans="1:36" ht="12.75" thickBot="1"/>
    <row r="2" spans="1:36" ht="33.6" customHeight="1">
      <c r="A2" s="157" t="s">
        <v>502</v>
      </c>
      <c r="P2" s="1148"/>
      <c r="Q2" s="1148"/>
      <c r="R2" s="2624"/>
      <c r="S2" s="2624"/>
      <c r="T2" s="1098"/>
      <c r="U2" s="1098"/>
      <c r="AA2" s="2636" t="s">
        <v>242</v>
      </c>
      <c r="AB2" s="1958">
        <f>【様式６】実績報告書Ⅰ!V5</f>
        <v>0</v>
      </c>
      <c r="AC2" s="1959"/>
      <c r="AD2" s="1960"/>
      <c r="AG2" s="1098"/>
    </row>
    <row r="3" spans="1:36" ht="33.6" customHeight="1" thickBot="1">
      <c r="A3" s="157"/>
      <c r="P3" s="1346" t="s">
        <v>993</v>
      </c>
      <c r="Q3" s="1321"/>
      <c r="R3" s="1154" t="s">
        <v>994</v>
      </c>
      <c r="S3" s="1149"/>
      <c r="T3" s="1098"/>
      <c r="U3" s="1099"/>
      <c r="AA3" s="2637"/>
      <c r="AB3" s="1964"/>
      <c r="AC3" s="1965"/>
      <c r="AD3" s="1966"/>
      <c r="AG3" s="1098"/>
    </row>
    <row r="4" spans="1:36" ht="18" customHeight="1">
      <c r="A4" s="157"/>
      <c r="O4" s="2639"/>
      <c r="P4" s="2639"/>
      <c r="Q4" s="2638"/>
      <c r="R4" s="2638"/>
      <c r="S4" s="2638"/>
      <c r="T4" s="2638"/>
      <c r="U4" s="2638"/>
      <c r="V4" s="1069"/>
      <c r="X4" s="1068"/>
      <c r="AD4" s="1076"/>
      <c r="AE4" s="1075"/>
      <c r="AF4" s="1075"/>
      <c r="AG4" s="1075"/>
    </row>
    <row r="5" spans="1:36" ht="36.75" customHeight="1" thickBot="1">
      <c r="A5" s="113"/>
      <c r="O5" s="1137"/>
      <c r="P5" s="1137"/>
      <c r="Q5" s="1137"/>
      <c r="R5" s="1137"/>
      <c r="S5" s="1137"/>
      <c r="T5" s="1137"/>
      <c r="U5" s="1137"/>
      <c r="V5" s="2641" t="s">
        <v>1007</v>
      </c>
      <c r="W5" s="2641"/>
      <c r="X5" s="2641"/>
      <c r="Y5" s="2641"/>
      <c r="Z5" s="2641"/>
      <c r="AA5" s="2641"/>
      <c r="AB5" s="2641"/>
      <c r="AC5" s="2641"/>
      <c r="AD5" s="2641"/>
      <c r="AE5" s="2641"/>
      <c r="AF5" s="1137"/>
      <c r="AG5" s="1137"/>
    </row>
    <row r="6" spans="1:36" ht="27.75" customHeight="1">
      <c r="G6" s="930"/>
      <c r="H6" s="1133"/>
      <c r="I6" s="1133"/>
      <c r="J6" s="970"/>
      <c r="K6" s="1058"/>
      <c r="L6" s="1058"/>
      <c r="M6" s="1058"/>
      <c r="N6" s="930"/>
      <c r="O6" s="1137"/>
      <c r="P6" s="1137"/>
      <c r="Q6" s="1137"/>
      <c r="R6" s="1137"/>
      <c r="S6" s="1137"/>
      <c r="T6" s="1137"/>
      <c r="U6" s="1137"/>
      <c r="V6" s="1140"/>
      <c r="W6" s="1141" t="s">
        <v>903</v>
      </c>
      <c r="X6" s="1142" t="s">
        <v>1006</v>
      </c>
      <c r="Y6" s="1143"/>
      <c r="Z6" s="1143"/>
      <c r="AA6" s="1143"/>
      <c r="AB6" s="1143"/>
      <c r="AC6" s="1143"/>
      <c r="AD6" s="1144"/>
      <c r="AE6" s="1138"/>
      <c r="AF6" s="1138"/>
      <c r="AG6" s="1138"/>
      <c r="AH6" s="160"/>
    </row>
    <row r="7" spans="1:36" ht="52.5" customHeight="1" thickBot="1">
      <c r="G7" s="1058"/>
      <c r="H7" s="1133"/>
      <c r="I7" s="1133"/>
      <c r="J7" s="1058"/>
      <c r="K7" s="1058"/>
      <c r="L7" s="1058"/>
      <c r="M7" s="1058"/>
      <c r="N7" s="1058"/>
      <c r="O7" s="1137"/>
      <c r="P7" s="1137"/>
      <c r="Q7" s="1147"/>
      <c r="R7" s="1137"/>
      <c r="S7" s="1137"/>
      <c r="T7" s="1137"/>
      <c r="U7" s="1137"/>
      <c r="V7" s="1145"/>
      <c r="W7" s="1146" t="s">
        <v>904</v>
      </c>
      <c r="X7" s="2626" t="s">
        <v>1272</v>
      </c>
      <c r="Y7" s="2627"/>
      <c r="Z7" s="2627"/>
      <c r="AA7" s="2627"/>
      <c r="AB7" s="2627"/>
      <c r="AC7" s="2627"/>
      <c r="AD7" s="2628"/>
      <c r="AE7" s="1139"/>
      <c r="AF7" s="1139"/>
      <c r="AG7" s="1139"/>
      <c r="AH7" s="160"/>
    </row>
    <row r="8" spans="1:36" ht="24.75" customHeight="1">
      <c r="A8" s="930" t="s">
        <v>243</v>
      </c>
      <c r="B8" s="930"/>
      <c r="C8" s="930"/>
      <c r="D8" s="930"/>
      <c r="E8" s="930"/>
      <c r="F8" s="1051"/>
      <c r="G8" s="1058"/>
      <c r="H8" s="1133"/>
      <c r="I8" s="1133"/>
      <c r="J8" s="1058"/>
      <c r="K8" s="1058"/>
      <c r="L8" s="1058"/>
      <c r="M8" s="1058"/>
      <c r="N8" s="1058"/>
      <c r="O8" s="2640"/>
      <c r="P8" s="2640"/>
      <c r="Q8" s="1071"/>
      <c r="R8" s="1071"/>
      <c r="S8" s="1071"/>
      <c r="T8" s="1071"/>
      <c r="U8" s="1069"/>
      <c r="V8" s="1069"/>
      <c r="W8" s="159"/>
      <c r="X8" s="159"/>
      <c r="Y8" s="159"/>
      <c r="Z8" s="159"/>
      <c r="AA8" s="159"/>
      <c r="AB8" s="159"/>
      <c r="AC8" s="159"/>
      <c r="AD8" s="1070"/>
      <c r="AE8" s="1057"/>
      <c r="AF8" s="1057"/>
      <c r="AG8" s="1131"/>
      <c r="AH8" s="160"/>
    </row>
    <row r="9" spans="1:36" ht="21" customHeight="1" thickBot="1">
      <c r="A9" s="158"/>
      <c r="B9" s="158"/>
      <c r="C9" s="158"/>
      <c r="D9" s="158"/>
      <c r="E9" s="158"/>
      <c r="F9" s="158"/>
      <c r="G9" s="158"/>
      <c r="H9" s="158"/>
      <c r="I9" s="158"/>
      <c r="J9" s="158"/>
      <c r="K9" s="158"/>
      <c r="L9" s="158"/>
      <c r="M9" s="158"/>
      <c r="N9" s="158"/>
      <c r="O9" s="158"/>
      <c r="P9" s="158"/>
      <c r="Q9" s="1136"/>
      <c r="R9" s="158"/>
      <c r="S9" s="158"/>
      <c r="T9" s="115"/>
      <c r="U9" s="115"/>
      <c r="V9" s="159"/>
      <c r="W9" s="159"/>
      <c r="X9" s="159"/>
      <c r="Y9" s="159"/>
      <c r="Z9" s="159"/>
      <c r="AA9" s="159"/>
      <c r="AB9" s="159"/>
      <c r="AC9" s="159"/>
      <c r="AD9" s="162"/>
      <c r="AE9" s="116"/>
      <c r="AF9" s="116"/>
      <c r="AG9" s="1132"/>
      <c r="AH9" s="160"/>
    </row>
    <row r="10" spans="1:36" ht="20.100000000000001" customHeight="1" thickTop="1">
      <c r="A10" s="2606" t="s">
        <v>244</v>
      </c>
      <c r="B10" s="2600" t="s">
        <v>245</v>
      </c>
      <c r="C10" s="2601"/>
      <c r="D10" s="2602"/>
      <c r="E10" s="2600" t="s">
        <v>246</v>
      </c>
      <c r="F10" s="2601"/>
      <c r="G10" s="2602"/>
      <c r="H10" s="2609" t="s">
        <v>247</v>
      </c>
      <c r="I10" s="2609" t="s">
        <v>471</v>
      </c>
      <c r="J10" s="2609" t="s">
        <v>472</v>
      </c>
      <c r="K10" s="2645" t="s">
        <v>1112</v>
      </c>
      <c r="L10" s="2600" t="s">
        <v>470</v>
      </c>
      <c r="M10" s="2601"/>
      <c r="N10" s="2601"/>
      <c r="O10" s="2602"/>
      <c r="P10" s="2642" t="s">
        <v>248</v>
      </c>
      <c r="Q10" s="2631" t="s">
        <v>750</v>
      </c>
      <c r="R10" s="2632"/>
      <c r="S10" s="2632"/>
      <c r="T10" s="2632"/>
      <c r="U10" s="2632"/>
      <c r="V10" s="2633"/>
      <c r="W10" s="2621" t="s">
        <v>630</v>
      </c>
      <c r="X10" s="2622"/>
      <c r="Y10" s="2622"/>
      <c r="Z10" s="2623"/>
      <c r="AA10" s="2651" t="s">
        <v>1093</v>
      </c>
      <c r="AB10" s="2654" t="s">
        <v>1092</v>
      </c>
      <c r="AC10" s="2654" t="s">
        <v>1230</v>
      </c>
      <c r="AD10" s="2659" t="s">
        <v>1094</v>
      </c>
      <c r="AE10" s="2656" t="s">
        <v>1095</v>
      </c>
      <c r="AF10" s="2618" t="s">
        <v>1138</v>
      </c>
      <c r="AG10" s="2615" t="s">
        <v>253</v>
      </c>
      <c r="AH10" s="2615"/>
      <c r="AI10" s="2615"/>
      <c r="AJ10" s="160"/>
    </row>
    <row r="11" spans="1:36" ht="19.899999999999999" customHeight="1">
      <c r="A11" s="2607"/>
      <c r="B11" s="1973"/>
      <c r="C11" s="1974"/>
      <c r="D11" s="1975"/>
      <c r="E11" s="2662"/>
      <c r="F11" s="2663"/>
      <c r="G11" s="2664"/>
      <c r="H11" s="1980"/>
      <c r="I11" s="1980"/>
      <c r="J11" s="1980"/>
      <c r="K11" s="2646"/>
      <c r="L11" s="1973"/>
      <c r="M11" s="1974"/>
      <c r="N11" s="1974"/>
      <c r="O11" s="1975"/>
      <c r="P11" s="2643"/>
      <c r="Q11" s="2611" t="s">
        <v>249</v>
      </c>
      <c r="R11" s="1926"/>
      <c r="S11" s="1926"/>
      <c r="T11" s="1927"/>
      <c r="U11" s="1928" t="s">
        <v>1113</v>
      </c>
      <c r="V11" s="2613" t="s">
        <v>251</v>
      </c>
      <c r="W11" s="2634" t="s">
        <v>347</v>
      </c>
      <c r="X11" s="2635"/>
      <c r="Y11" s="2635"/>
      <c r="Z11" s="2629" t="s">
        <v>252</v>
      </c>
      <c r="AA11" s="2652"/>
      <c r="AB11" s="1920"/>
      <c r="AC11" s="1920"/>
      <c r="AD11" s="2660"/>
      <c r="AE11" s="2657"/>
      <c r="AF11" s="2619"/>
      <c r="AG11" s="2616"/>
      <c r="AH11" s="2616"/>
      <c r="AI11" s="2616"/>
      <c r="AJ11" s="162"/>
    </row>
    <row r="12" spans="1:36" ht="71.25" customHeight="1" thickBot="1">
      <c r="A12" s="2608"/>
      <c r="B12" s="2603"/>
      <c r="C12" s="2604"/>
      <c r="D12" s="2605"/>
      <c r="E12" s="1134" t="s">
        <v>908</v>
      </c>
      <c r="F12" s="1134" t="s">
        <v>896</v>
      </c>
      <c r="G12" s="1319" t="s">
        <v>1111</v>
      </c>
      <c r="H12" s="2610"/>
      <c r="I12" s="2610"/>
      <c r="J12" s="2610"/>
      <c r="K12" s="2647"/>
      <c r="L12" s="2603"/>
      <c r="M12" s="2604"/>
      <c r="N12" s="2604"/>
      <c r="O12" s="2605"/>
      <c r="P12" s="2644"/>
      <c r="Q12" s="973" t="s">
        <v>254</v>
      </c>
      <c r="R12" s="974" t="s">
        <v>255</v>
      </c>
      <c r="S12" s="975" t="s">
        <v>256</v>
      </c>
      <c r="T12" s="1105" t="s">
        <v>257</v>
      </c>
      <c r="U12" s="2612"/>
      <c r="V12" s="2614"/>
      <c r="W12" s="973" t="s">
        <v>258</v>
      </c>
      <c r="X12" s="974" t="s">
        <v>259</v>
      </c>
      <c r="Y12" s="975" t="s">
        <v>260</v>
      </c>
      <c r="Z12" s="2630"/>
      <c r="AA12" s="2653"/>
      <c r="AB12" s="2655"/>
      <c r="AC12" s="2655"/>
      <c r="AD12" s="2661"/>
      <c r="AE12" s="2658"/>
      <c r="AF12" s="2620"/>
      <c r="AG12" s="2617"/>
      <c r="AH12" s="2617"/>
      <c r="AI12" s="2617"/>
      <c r="AJ12" s="169"/>
    </row>
    <row r="13" spans="1:36" ht="30" customHeight="1" thickTop="1">
      <c r="A13" s="175">
        <v>1</v>
      </c>
      <c r="B13" s="2625"/>
      <c r="C13" s="2625"/>
      <c r="D13" s="2625"/>
      <c r="E13" s="960"/>
      <c r="F13" s="960"/>
      <c r="G13" s="960"/>
      <c r="H13" s="1061"/>
      <c r="I13" s="976"/>
      <c r="J13" s="977"/>
      <c r="K13" s="976"/>
      <c r="L13" s="976"/>
      <c r="M13" s="176" t="s">
        <v>900</v>
      </c>
      <c r="N13" s="976"/>
      <c r="O13" s="960" t="s">
        <v>901</v>
      </c>
      <c r="P13" s="968"/>
      <c r="Q13" s="196"/>
      <c r="R13" s="197"/>
      <c r="S13" s="198"/>
      <c r="T13" s="1106">
        <f>Q13+R13+S13</f>
        <v>0</v>
      </c>
      <c r="U13" s="907">
        <f>U59-SUM(U14:U58)</f>
        <v>0</v>
      </c>
      <c r="V13" s="978">
        <f>SUM(T13:U13)</f>
        <v>0</v>
      </c>
      <c r="W13" s="196"/>
      <c r="X13" s="197"/>
      <c r="Y13" s="198"/>
      <c r="Z13" s="409">
        <f t="shared" ref="Z13:Z48" si="0">SUM(W13:Y13)</f>
        <v>0</v>
      </c>
      <c r="AA13" s="1084"/>
      <c r="AB13" s="502"/>
      <c r="AC13" s="502"/>
      <c r="AD13" s="979"/>
      <c r="AE13" s="979"/>
      <c r="AF13" s="1017">
        <f>Z13-V13-AA13-AC13-AB13-IF($Q$3="あり",AD13,0)</f>
        <v>0</v>
      </c>
      <c r="AG13" s="2648"/>
      <c r="AH13" s="2649"/>
      <c r="AI13" s="2650"/>
      <c r="AJ13" s="174"/>
    </row>
    <row r="14" spans="1:36" ht="30" customHeight="1">
      <c r="A14" s="175">
        <f>A13+1</f>
        <v>2</v>
      </c>
      <c r="B14" s="2592"/>
      <c r="C14" s="2593"/>
      <c r="D14" s="2594"/>
      <c r="E14" s="960"/>
      <c r="F14" s="960"/>
      <c r="G14" s="960"/>
      <c r="H14" s="1061"/>
      <c r="I14" s="963"/>
      <c r="J14" s="964"/>
      <c r="K14" s="962"/>
      <c r="L14" s="962"/>
      <c r="M14" s="176" t="s">
        <v>900</v>
      </c>
      <c r="N14" s="962"/>
      <c r="O14" s="960" t="s">
        <v>901</v>
      </c>
      <c r="P14" s="965"/>
      <c r="Q14" s="200"/>
      <c r="R14" s="201"/>
      <c r="S14" s="202"/>
      <c r="T14" s="1106">
        <f t="shared" ref="T14:T48" si="1">Q14+R14+S14</f>
        <v>0</v>
      </c>
      <c r="U14" s="907">
        <f>IFERROR(ROUNDDOWN($U$59*T14/$T$59,0),0)</f>
        <v>0</v>
      </c>
      <c r="V14" s="377">
        <f>SUM(T14:U14)</f>
        <v>0</v>
      </c>
      <c r="W14" s="200"/>
      <c r="X14" s="201"/>
      <c r="Y14" s="202"/>
      <c r="Z14" s="409">
        <f t="shared" si="0"/>
        <v>0</v>
      </c>
      <c r="AA14" s="980"/>
      <c r="AB14" s="504"/>
      <c r="AC14" s="504"/>
      <c r="AD14" s="979"/>
      <c r="AE14" s="979"/>
      <c r="AF14" s="1017">
        <f t="shared" ref="AF14:AF46" si="2">Z14-V14-AA14-AC14-AB14-IF($Q$3="あり",AD14,0)</f>
        <v>0</v>
      </c>
      <c r="AG14" s="2585"/>
      <c r="AH14" s="1914"/>
      <c r="AI14" s="1915"/>
      <c r="AJ14" s="174"/>
    </row>
    <row r="15" spans="1:36" ht="30" customHeight="1">
      <c r="A15" s="181">
        <f t="shared" ref="A15:A57" si="3">A14+1</f>
        <v>3</v>
      </c>
      <c r="B15" s="2592"/>
      <c r="C15" s="2593"/>
      <c r="D15" s="2594"/>
      <c r="E15" s="961"/>
      <c r="F15" s="960"/>
      <c r="G15" s="961"/>
      <c r="H15" s="1061"/>
      <c r="I15" s="966"/>
      <c r="J15" s="964"/>
      <c r="K15" s="961"/>
      <c r="L15" s="961"/>
      <c r="M15" s="176" t="s">
        <v>900</v>
      </c>
      <c r="N15" s="961"/>
      <c r="O15" s="960" t="s">
        <v>901</v>
      </c>
      <c r="P15" s="967"/>
      <c r="Q15" s="204"/>
      <c r="R15" s="205"/>
      <c r="S15" s="206"/>
      <c r="T15" s="1106">
        <f t="shared" si="1"/>
        <v>0</v>
      </c>
      <c r="U15" s="907">
        <f>IFERROR(ROUNDDOWN($U$59*T15/$T$59,0),0)</f>
        <v>0</v>
      </c>
      <c r="V15" s="377">
        <f>SUM(T15:U15)</f>
        <v>0</v>
      </c>
      <c r="W15" s="207"/>
      <c r="X15" s="205"/>
      <c r="Y15" s="206"/>
      <c r="Z15" s="409">
        <f t="shared" si="0"/>
        <v>0</v>
      </c>
      <c r="AA15" s="980"/>
      <c r="AB15" s="504"/>
      <c r="AC15" s="504"/>
      <c r="AD15" s="979"/>
      <c r="AE15" s="979"/>
      <c r="AF15" s="1017">
        <f t="shared" si="2"/>
        <v>0</v>
      </c>
      <c r="AG15" s="2585"/>
      <c r="AH15" s="1914"/>
      <c r="AI15" s="1915"/>
      <c r="AJ15" s="174"/>
    </row>
    <row r="16" spans="1:36" ht="30" customHeight="1">
      <c r="A16" s="181">
        <f t="shared" si="3"/>
        <v>4</v>
      </c>
      <c r="B16" s="2592"/>
      <c r="C16" s="2593"/>
      <c r="D16" s="2594"/>
      <c r="E16" s="961"/>
      <c r="F16" s="960"/>
      <c r="G16" s="961"/>
      <c r="H16" s="1061"/>
      <c r="I16" s="966"/>
      <c r="J16" s="964"/>
      <c r="K16" s="961"/>
      <c r="L16" s="961"/>
      <c r="M16" s="176" t="s">
        <v>900</v>
      </c>
      <c r="N16" s="961"/>
      <c r="O16" s="960" t="s">
        <v>901</v>
      </c>
      <c r="P16" s="967"/>
      <c r="Q16" s="204"/>
      <c r="R16" s="205"/>
      <c r="S16" s="206"/>
      <c r="T16" s="1106">
        <f t="shared" si="1"/>
        <v>0</v>
      </c>
      <c r="U16" s="907">
        <f t="shared" ref="U16:U48" si="4">IFERROR(ROUNDDOWN($U$59*T16/$T$59,0),0)</f>
        <v>0</v>
      </c>
      <c r="V16" s="377">
        <f t="shared" ref="V16:V48" si="5">SUM(T16:U16)</f>
        <v>0</v>
      </c>
      <c r="W16" s="207"/>
      <c r="X16" s="205"/>
      <c r="Y16" s="206"/>
      <c r="Z16" s="409">
        <f t="shared" si="0"/>
        <v>0</v>
      </c>
      <c r="AA16" s="980"/>
      <c r="AB16" s="504"/>
      <c r="AC16" s="504"/>
      <c r="AD16" s="979"/>
      <c r="AE16" s="979"/>
      <c r="AF16" s="1017">
        <f t="shared" si="2"/>
        <v>0</v>
      </c>
      <c r="AG16" s="2585"/>
      <c r="AH16" s="1914"/>
      <c r="AI16" s="1915"/>
      <c r="AJ16" s="174"/>
    </row>
    <row r="17" spans="1:36" ht="30" customHeight="1">
      <c r="A17" s="181">
        <f t="shared" si="3"/>
        <v>5</v>
      </c>
      <c r="B17" s="2592"/>
      <c r="C17" s="2593"/>
      <c r="D17" s="2594"/>
      <c r="E17" s="961"/>
      <c r="F17" s="960"/>
      <c r="G17" s="961"/>
      <c r="H17" s="1061"/>
      <c r="I17" s="966"/>
      <c r="J17" s="964"/>
      <c r="K17" s="961"/>
      <c r="L17" s="961"/>
      <c r="M17" s="176" t="s">
        <v>900</v>
      </c>
      <c r="N17" s="961"/>
      <c r="O17" s="960" t="s">
        <v>901</v>
      </c>
      <c r="P17" s="967"/>
      <c r="Q17" s="204"/>
      <c r="R17" s="205"/>
      <c r="S17" s="206"/>
      <c r="T17" s="1106">
        <f t="shared" si="1"/>
        <v>0</v>
      </c>
      <c r="U17" s="907">
        <f>IFERROR(ROUNDDOWN($U$59*T17/$T$59,0),0)</f>
        <v>0</v>
      </c>
      <c r="V17" s="377">
        <f t="shared" si="5"/>
        <v>0</v>
      </c>
      <c r="W17" s="207"/>
      <c r="X17" s="205"/>
      <c r="Y17" s="206"/>
      <c r="Z17" s="409">
        <f t="shared" si="0"/>
        <v>0</v>
      </c>
      <c r="AA17" s="980"/>
      <c r="AB17" s="504"/>
      <c r="AC17" s="504"/>
      <c r="AD17" s="979"/>
      <c r="AE17" s="979"/>
      <c r="AF17" s="1017">
        <f>Z17-V17-AA17-AC17-AB17-IF($Q$3="あり",AD17,0)</f>
        <v>0</v>
      </c>
      <c r="AG17" s="2585"/>
      <c r="AH17" s="1914"/>
      <c r="AI17" s="1915"/>
      <c r="AJ17" s="174"/>
    </row>
    <row r="18" spans="1:36" ht="30" customHeight="1">
      <c r="A18" s="181">
        <f t="shared" si="3"/>
        <v>6</v>
      </c>
      <c r="B18" s="2592"/>
      <c r="C18" s="2593"/>
      <c r="D18" s="2594"/>
      <c r="E18" s="961"/>
      <c r="F18" s="960"/>
      <c r="G18" s="961"/>
      <c r="H18" s="1061"/>
      <c r="I18" s="966"/>
      <c r="J18" s="964"/>
      <c r="K18" s="960"/>
      <c r="L18" s="960"/>
      <c r="M18" s="176" t="s">
        <v>900</v>
      </c>
      <c r="N18" s="960"/>
      <c r="O18" s="960" t="s">
        <v>901</v>
      </c>
      <c r="P18" s="968"/>
      <c r="Q18" s="204"/>
      <c r="R18" s="205"/>
      <c r="S18" s="206"/>
      <c r="T18" s="1106">
        <f t="shared" si="1"/>
        <v>0</v>
      </c>
      <c r="U18" s="907">
        <f t="shared" si="4"/>
        <v>0</v>
      </c>
      <c r="V18" s="377">
        <f t="shared" si="5"/>
        <v>0</v>
      </c>
      <c r="W18" s="207"/>
      <c r="X18" s="205"/>
      <c r="Y18" s="206"/>
      <c r="Z18" s="409">
        <f t="shared" si="0"/>
        <v>0</v>
      </c>
      <c r="AA18" s="980"/>
      <c r="AB18" s="504"/>
      <c r="AC18" s="504"/>
      <c r="AD18" s="979"/>
      <c r="AE18" s="979"/>
      <c r="AF18" s="1017">
        <f t="shared" si="2"/>
        <v>0</v>
      </c>
      <c r="AG18" s="2585"/>
      <c r="AH18" s="1914"/>
      <c r="AI18" s="1915"/>
      <c r="AJ18" s="174"/>
    </row>
    <row r="19" spans="1:36" ht="30" customHeight="1">
      <c r="A19" s="181">
        <f t="shared" si="3"/>
        <v>7</v>
      </c>
      <c r="B19" s="2592"/>
      <c r="C19" s="2593"/>
      <c r="D19" s="2594"/>
      <c r="E19" s="961"/>
      <c r="F19" s="960"/>
      <c r="G19" s="961"/>
      <c r="H19" s="1061"/>
      <c r="I19" s="966"/>
      <c r="J19" s="964"/>
      <c r="K19" s="961"/>
      <c r="L19" s="961"/>
      <c r="M19" s="176" t="s">
        <v>900</v>
      </c>
      <c r="N19" s="961"/>
      <c r="O19" s="960" t="s">
        <v>901</v>
      </c>
      <c r="P19" s="967"/>
      <c r="Q19" s="204"/>
      <c r="R19" s="205"/>
      <c r="S19" s="206"/>
      <c r="T19" s="1106">
        <f t="shared" si="1"/>
        <v>0</v>
      </c>
      <c r="U19" s="907">
        <f t="shared" si="4"/>
        <v>0</v>
      </c>
      <c r="V19" s="377">
        <f t="shared" si="5"/>
        <v>0</v>
      </c>
      <c r="W19" s="207"/>
      <c r="X19" s="205"/>
      <c r="Y19" s="206"/>
      <c r="Z19" s="409">
        <f t="shared" si="0"/>
        <v>0</v>
      </c>
      <c r="AA19" s="980"/>
      <c r="AB19" s="504"/>
      <c r="AC19" s="504"/>
      <c r="AD19" s="979"/>
      <c r="AE19" s="979"/>
      <c r="AF19" s="1017">
        <f t="shared" si="2"/>
        <v>0</v>
      </c>
      <c r="AG19" s="2585"/>
      <c r="AH19" s="1914"/>
      <c r="AI19" s="1915"/>
      <c r="AJ19" s="174"/>
    </row>
    <row r="20" spans="1:36" ht="30" customHeight="1">
      <c r="A20" s="181">
        <f t="shared" si="3"/>
        <v>8</v>
      </c>
      <c r="B20" s="2592"/>
      <c r="C20" s="2593"/>
      <c r="D20" s="2594"/>
      <c r="E20" s="961"/>
      <c r="F20" s="960"/>
      <c r="G20" s="961"/>
      <c r="H20" s="1061"/>
      <c r="I20" s="966"/>
      <c r="J20" s="964"/>
      <c r="K20" s="961"/>
      <c r="L20" s="961"/>
      <c r="M20" s="176" t="s">
        <v>900</v>
      </c>
      <c r="N20" s="961"/>
      <c r="O20" s="960" t="s">
        <v>901</v>
      </c>
      <c r="P20" s="969"/>
      <c r="Q20" s="208"/>
      <c r="R20" s="205"/>
      <c r="S20" s="206"/>
      <c r="T20" s="1106">
        <f t="shared" si="1"/>
        <v>0</v>
      </c>
      <c r="U20" s="907">
        <f t="shared" si="4"/>
        <v>0</v>
      </c>
      <c r="V20" s="377">
        <f t="shared" si="5"/>
        <v>0</v>
      </c>
      <c r="W20" s="209"/>
      <c r="X20" s="205"/>
      <c r="Y20" s="206"/>
      <c r="Z20" s="409">
        <f t="shared" si="0"/>
        <v>0</v>
      </c>
      <c r="AA20" s="980"/>
      <c r="AB20" s="504"/>
      <c r="AC20" s="504"/>
      <c r="AD20" s="979"/>
      <c r="AE20" s="979"/>
      <c r="AF20" s="1017">
        <f t="shared" si="2"/>
        <v>0</v>
      </c>
      <c r="AG20" s="2585"/>
      <c r="AH20" s="1914"/>
      <c r="AI20" s="1915"/>
      <c r="AJ20" s="174"/>
    </row>
    <row r="21" spans="1:36" ht="30" customHeight="1">
      <c r="A21" s="181">
        <f t="shared" si="3"/>
        <v>9</v>
      </c>
      <c r="B21" s="2591"/>
      <c r="C21" s="2591"/>
      <c r="D21" s="2591"/>
      <c r="E21" s="961"/>
      <c r="F21" s="960"/>
      <c r="G21" s="961"/>
      <c r="H21" s="1061"/>
      <c r="I21" s="966"/>
      <c r="J21" s="964"/>
      <c r="K21" s="961"/>
      <c r="L21" s="961"/>
      <c r="M21" s="176" t="s">
        <v>900</v>
      </c>
      <c r="N21" s="961"/>
      <c r="O21" s="960" t="s">
        <v>901</v>
      </c>
      <c r="P21" s="969"/>
      <c r="Q21" s="208"/>
      <c r="R21" s="205"/>
      <c r="S21" s="206"/>
      <c r="T21" s="1106">
        <f t="shared" si="1"/>
        <v>0</v>
      </c>
      <c r="U21" s="907">
        <f t="shared" si="4"/>
        <v>0</v>
      </c>
      <c r="V21" s="377">
        <f t="shared" si="5"/>
        <v>0</v>
      </c>
      <c r="W21" s="209"/>
      <c r="X21" s="205"/>
      <c r="Y21" s="206"/>
      <c r="Z21" s="409">
        <f t="shared" si="0"/>
        <v>0</v>
      </c>
      <c r="AA21" s="980"/>
      <c r="AB21" s="504"/>
      <c r="AC21" s="504"/>
      <c r="AD21" s="979"/>
      <c r="AE21" s="979"/>
      <c r="AF21" s="1017">
        <f t="shared" si="2"/>
        <v>0</v>
      </c>
      <c r="AG21" s="2585"/>
      <c r="AH21" s="1914"/>
      <c r="AI21" s="1915"/>
      <c r="AJ21" s="174"/>
    </row>
    <row r="22" spans="1:36" ht="30" customHeight="1">
      <c r="A22" s="181">
        <f t="shared" si="3"/>
        <v>10</v>
      </c>
      <c r="B22" s="2591"/>
      <c r="C22" s="2591"/>
      <c r="D22" s="2591"/>
      <c r="E22" s="961"/>
      <c r="F22" s="960"/>
      <c r="G22" s="961"/>
      <c r="H22" s="1061"/>
      <c r="I22" s="966"/>
      <c r="J22" s="964"/>
      <c r="K22" s="961"/>
      <c r="L22" s="961"/>
      <c r="M22" s="176" t="s">
        <v>900</v>
      </c>
      <c r="N22" s="961"/>
      <c r="O22" s="960" t="s">
        <v>901</v>
      </c>
      <c r="P22" s="969"/>
      <c r="Q22" s="208"/>
      <c r="R22" s="205"/>
      <c r="S22" s="206"/>
      <c r="T22" s="1106">
        <f t="shared" si="1"/>
        <v>0</v>
      </c>
      <c r="U22" s="907">
        <f t="shared" si="4"/>
        <v>0</v>
      </c>
      <c r="V22" s="377">
        <f t="shared" si="5"/>
        <v>0</v>
      </c>
      <c r="W22" s="209"/>
      <c r="X22" s="205"/>
      <c r="Y22" s="206"/>
      <c r="Z22" s="409">
        <f t="shared" si="0"/>
        <v>0</v>
      </c>
      <c r="AA22" s="980"/>
      <c r="AB22" s="504"/>
      <c r="AC22" s="504"/>
      <c r="AD22" s="979"/>
      <c r="AE22" s="979"/>
      <c r="AF22" s="1017">
        <f t="shared" si="2"/>
        <v>0</v>
      </c>
      <c r="AG22" s="2585"/>
      <c r="AH22" s="1914"/>
      <c r="AI22" s="1915"/>
      <c r="AJ22" s="174"/>
    </row>
    <row r="23" spans="1:36" ht="30" customHeight="1">
      <c r="A23" s="181">
        <f t="shared" si="3"/>
        <v>11</v>
      </c>
      <c r="B23" s="2591"/>
      <c r="C23" s="2591"/>
      <c r="D23" s="2591"/>
      <c r="E23" s="961"/>
      <c r="F23" s="960"/>
      <c r="G23" s="961"/>
      <c r="H23" s="1061"/>
      <c r="I23" s="966"/>
      <c r="J23" s="964"/>
      <c r="K23" s="961"/>
      <c r="L23" s="961"/>
      <c r="M23" s="176" t="s">
        <v>900</v>
      </c>
      <c r="N23" s="961"/>
      <c r="O23" s="960" t="s">
        <v>901</v>
      </c>
      <c r="P23" s="969"/>
      <c r="Q23" s="208"/>
      <c r="R23" s="205"/>
      <c r="S23" s="206"/>
      <c r="T23" s="1106">
        <f t="shared" si="1"/>
        <v>0</v>
      </c>
      <c r="U23" s="907">
        <f t="shared" si="4"/>
        <v>0</v>
      </c>
      <c r="V23" s="377">
        <f t="shared" si="5"/>
        <v>0</v>
      </c>
      <c r="W23" s="209"/>
      <c r="X23" s="205"/>
      <c r="Y23" s="206"/>
      <c r="Z23" s="409">
        <f t="shared" si="0"/>
        <v>0</v>
      </c>
      <c r="AA23" s="980"/>
      <c r="AB23" s="504"/>
      <c r="AC23" s="504"/>
      <c r="AD23" s="979"/>
      <c r="AE23" s="979"/>
      <c r="AF23" s="1017">
        <f t="shared" si="2"/>
        <v>0</v>
      </c>
      <c r="AG23" s="2585"/>
      <c r="AH23" s="1914"/>
      <c r="AI23" s="1915"/>
      <c r="AJ23" s="174"/>
    </row>
    <row r="24" spans="1:36" ht="30" customHeight="1">
      <c r="A24" s="181">
        <f t="shared" si="3"/>
        <v>12</v>
      </c>
      <c r="B24" s="2591"/>
      <c r="C24" s="2591"/>
      <c r="D24" s="2591"/>
      <c r="E24" s="961"/>
      <c r="F24" s="960"/>
      <c r="G24" s="961"/>
      <c r="H24" s="1061"/>
      <c r="I24" s="966"/>
      <c r="J24" s="964"/>
      <c r="K24" s="961"/>
      <c r="L24" s="961"/>
      <c r="M24" s="176" t="s">
        <v>900</v>
      </c>
      <c r="N24" s="961"/>
      <c r="O24" s="960" t="s">
        <v>901</v>
      </c>
      <c r="P24" s="969"/>
      <c r="Q24" s="208"/>
      <c r="R24" s="205"/>
      <c r="S24" s="206"/>
      <c r="T24" s="1106">
        <f t="shared" si="1"/>
        <v>0</v>
      </c>
      <c r="U24" s="907">
        <f t="shared" si="4"/>
        <v>0</v>
      </c>
      <c r="V24" s="377">
        <f t="shared" si="5"/>
        <v>0</v>
      </c>
      <c r="W24" s="209"/>
      <c r="X24" s="205"/>
      <c r="Y24" s="206"/>
      <c r="Z24" s="409">
        <f t="shared" si="0"/>
        <v>0</v>
      </c>
      <c r="AA24" s="980"/>
      <c r="AB24" s="504"/>
      <c r="AC24" s="504"/>
      <c r="AD24" s="979"/>
      <c r="AE24" s="979"/>
      <c r="AF24" s="1017">
        <f t="shared" si="2"/>
        <v>0</v>
      </c>
      <c r="AG24" s="2585"/>
      <c r="AH24" s="1914"/>
      <c r="AI24" s="1915"/>
      <c r="AJ24" s="174"/>
    </row>
    <row r="25" spans="1:36" ht="30" customHeight="1">
      <c r="A25" s="181">
        <f t="shared" si="3"/>
        <v>13</v>
      </c>
      <c r="B25" s="2591"/>
      <c r="C25" s="2591"/>
      <c r="D25" s="2591"/>
      <c r="E25" s="961"/>
      <c r="F25" s="960"/>
      <c r="G25" s="961"/>
      <c r="H25" s="1061"/>
      <c r="I25" s="966"/>
      <c r="J25" s="964"/>
      <c r="K25" s="961"/>
      <c r="L25" s="961"/>
      <c r="M25" s="176" t="s">
        <v>900</v>
      </c>
      <c r="N25" s="961"/>
      <c r="O25" s="960" t="s">
        <v>901</v>
      </c>
      <c r="P25" s="969"/>
      <c r="Q25" s="208"/>
      <c r="R25" s="205"/>
      <c r="S25" s="206"/>
      <c r="T25" s="1106">
        <f t="shared" si="1"/>
        <v>0</v>
      </c>
      <c r="U25" s="907">
        <f t="shared" si="4"/>
        <v>0</v>
      </c>
      <c r="V25" s="377">
        <f t="shared" si="5"/>
        <v>0</v>
      </c>
      <c r="W25" s="208"/>
      <c r="X25" s="205"/>
      <c r="Y25" s="206"/>
      <c r="Z25" s="409">
        <f t="shared" si="0"/>
        <v>0</v>
      </c>
      <c r="AA25" s="980"/>
      <c r="AB25" s="504"/>
      <c r="AC25" s="504"/>
      <c r="AD25" s="979"/>
      <c r="AE25" s="979"/>
      <c r="AF25" s="1017">
        <f t="shared" si="2"/>
        <v>0</v>
      </c>
      <c r="AG25" s="2585"/>
      <c r="AH25" s="1914"/>
      <c r="AI25" s="1915"/>
      <c r="AJ25" s="174"/>
    </row>
    <row r="26" spans="1:36" ht="30" customHeight="1">
      <c r="A26" s="181">
        <f t="shared" si="3"/>
        <v>14</v>
      </c>
      <c r="B26" s="2591"/>
      <c r="C26" s="2591"/>
      <c r="D26" s="2591"/>
      <c r="E26" s="961"/>
      <c r="F26" s="960"/>
      <c r="G26" s="961"/>
      <c r="H26" s="1061"/>
      <c r="I26" s="966"/>
      <c r="J26" s="964"/>
      <c r="K26" s="961"/>
      <c r="L26" s="961"/>
      <c r="M26" s="176" t="s">
        <v>900</v>
      </c>
      <c r="N26" s="961"/>
      <c r="O26" s="960" t="s">
        <v>901</v>
      </c>
      <c r="P26" s="969"/>
      <c r="Q26" s="208"/>
      <c r="R26" s="205"/>
      <c r="S26" s="206"/>
      <c r="T26" s="1106">
        <f t="shared" si="1"/>
        <v>0</v>
      </c>
      <c r="U26" s="907">
        <f t="shared" si="4"/>
        <v>0</v>
      </c>
      <c r="V26" s="377">
        <f t="shared" si="5"/>
        <v>0</v>
      </c>
      <c r="W26" s="208"/>
      <c r="X26" s="205"/>
      <c r="Y26" s="206"/>
      <c r="Z26" s="409">
        <f t="shared" si="0"/>
        <v>0</v>
      </c>
      <c r="AA26" s="980"/>
      <c r="AB26" s="504"/>
      <c r="AC26" s="504"/>
      <c r="AD26" s="979"/>
      <c r="AE26" s="979"/>
      <c r="AF26" s="1017">
        <f t="shared" si="2"/>
        <v>0</v>
      </c>
      <c r="AG26" s="2585"/>
      <c r="AH26" s="1914"/>
      <c r="AI26" s="1915"/>
      <c r="AJ26" s="174"/>
    </row>
    <row r="27" spans="1:36" ht="30" customHeight="1">
      <c r="A27" s="181">
        <f t="shared" si="3"/>
        <v>15</v>
      </c>
      <c r="B27" s="2591"/>
      <c r="C27" s="2591"/>
      <c r="D27" s="2591"/>
      <c r="E27" s="961"/>
      <c r="F27" s="960"/>
      <c r="G27" s="961"/>
      <c r="H27" s="1061"/>
      <c r="I27" s="966"/>
      <c r="J27" s="964"/>
      <c r="K27" s="961"/>
      <c r="L27" s="961"/>
      <c r="M27" s="176" t="s">
        <v>900</v>
      </c>
      <c r="N27" s="961"/>
      <c r="O27" s="960" t="s">
        <v>901</v>
      </c>
      <c r="P27" s="969"/>
      <c r="Q27" s="208"/>
      <c r="R27" s="205"/>
      <c r="S27" s="206"/>
      <c r="T27" s="1106">
        <f t="shared" si="1"/>
        <v>0</v>
      </c>
      <c r="U27" s="907">
        <f t="shared" si="4"/>
        <v>0</v>
      </c>
      <c r="V27" s="377">
        <f t="shared" si="5"/>
        <v>0</v>
      </c>
      <c r="W27" s="208"/>
      <c r="X27" s="205"/>
      <c r="Y27" s="206"/>
      <c r="Z27" s="409">
        <f t="shared" si="0"/>
        <v>0</v>
      </c>
      <c r="AA27" s="980"/>
      <c r="AB27" s="504"/>
      <c r="AC27" s="504"/>
      <c r="AD27" s="979"/>
      <c r="AE27" s="979"/>
      <c r="AF27" s="1017">
        <f t="shared" si="2"/>
        <v>0</v>
      </c>
      <c r="AG27" s="2585"/>
      <c r="AH27" s="1914"/>
      <c r="AI27" s="1915"/>
      <c r="AJ27" s="174"/>
    </row>
    <row r="28" spans="1:36" ht="30" customHeight="1">
      <c r="A28" s="181">
        <f t="shared" si="3"/>
        <v>16</v>
      </c>
      <c r="B28" s="2591"/>
      <c r="C28" s="2591"/>
      <c r="D28" s="2591"/>
      <c r="E28" s="961"/>
      <c r="F28" s="960"/>
      <c r="G28" s="961"/>
      <c r="H28" s="1061"/>
      <c r="I28" s="966"/>
      <c r="J28" s="964"/>
      <c r="K28" s="961"/>
      <c r="L28" s="961"/>
      <c r="M28" s="176" t="s">
        <v>900</v>
      </c>
      <c r="N28" s="961"/>
      <c r="O28" s="960" t="s">
        <v>901</v>
      </c>
      <c r="P28" s="969"/>
      <c r="Q28" s="208"/>
      <c r="R28" s="205"/>
      <c r="S28" s="206"/>
      <c r="T28" s="1106">
        <f t="shared" si="1"/>
        <v>0</v>
      </c>
      <c r="U28" s="907">
        <f t="shared" si="4"/>
        <v>0</v>
      </c>
      <c r="V28" s="377">
        <f t="shared" si="5"/>
        <v>0</v>
      </c>
      <c r="W28" s="208"/>
      <c r="X28" s="205"/>
      <c r="Y28" s="206"/>
      <c r="Z28" s="409">
        <f t="shared" si="0"/>
        <v>0</v>
      </c>
      <c r="AA28" s="980"/>
      <c r="AB28" s="504"/>
      <c r="AC28" s="504"/>
      <c r="AD28" s="979"/>
      <c r="AE28" s="979"/>
      <c r="AF28" s="1017">
        <f t="shared" si="2"/>
        <v>0</v>
      </c>
      <c r="AG28" s="2585"/>
      <c r="AH28" s="1914"/>
      <c r="AI28" s="1915"/>
      <c r="AJ28" s="174"/>
    </row>
    <row r="29" spans="1:36" ht="30" customHeight="1">
      <c r="A29" s="181">
        <f t="shared" si="3"/>
        <v>17</v>
      </c>
      <c r="B29" s="2591"/>
      <c r="C29" s="2591"/>
      <c r="D29" s="2591"/>
      <c r="E29" s="961"/>
      <c r="F29" s="960"/>
      <c r="G29" s="961"/>
      <c r="H29" s="1061"/>
      <c r="I29" s="966"/>
      <c r="J29" s="969"/>
      <c r="K29" s="961"/>
      <c r="L29" s="961"/>
      <c r="M29" s="176" t="s">
        <v>900</v>
      </c>
      <c r="N29" s="961"/>
      <c r="O29" s="960" t="s">
        <v>901</v>
      </c>
      <c r="P29" s="969"/>
      <c r="Q29" s="208"/>
      <c r="R29" s="205"/>
      <c r="S29" s="206"/>
      <c r="T29" s="1106">
        <f t="shared" si="1"/>
        <v>0</v>
      </c>
      <c r="U29" s="907">
        <f t="shared" si="4"/>
        <v>0</v>
      </c>
      <c r="V29" s="377">
        <f t="shared" si="5"/>
        <v>0</v>
      </c>
      <c r="W29" s="208"/>
      <c r="X29" s="205"/>
      <c r="Y29" s="206"/>
      <c r="Z29" s="409">
        <f t="shared" si="0"/>
        <v>0</v>
      </c>
      <c r="AA29" s="980"/>
      <c r="AB29" s="504"/>
      <c r="AC29" s="504"/>
      <c r="AD29" s="979"/>
      <c r="AE29" s="979"/>
      <c r="AF29" s="1017">
        <f t="shared" si="2"/>
        <v>0</v>
      </c>
      <c r="AG29" s="2585"/>
      <c r="AH29" s="1914"/>
      <c r="AI29" s="1915"/>
      <c r="AJ29" s="174"/>
    </row>
    <row r="30" spans="1:36" ht="30" customHeight="1">
      <c r="A30" s="181">
        <f t="shared" si="3"/>
        <v>18</v>
      </c>
      <c r="B30" s="2592"/>
      <c r="C30" s="2593"/>
      <c r="D30" s="2594"/>
      <c r="E30" s="961"/>
      <c r="F30" s="960"/>
      <c r="G30" s="961"/>
      <c r="H30" s="1061"/>
      <c r="I30" s="966"/>
      <c r="J30" s="969"/>
      <c r="K30" s="961"/>
      <c r="L30" s="961"/>
      <c r="M30" s="176" t="s">
        <v>900</v>
      </c>
      <c r="N30" s="961"/>
      <c r="O30" s="960" t="s">
        <v>901</v>
      </c>
      <c r="P30" s="969"/>
      <c r="Q30" s="208"/>
      <c r="R30" s="205"/>
      <c r="S30" s="206"/>
      <c r="T30" s="1106">
        <f t="shared" si="1"/>
        <v>0</v>
      </c>
      <c r="U30" s="907">
        <f t="shared" si="4"/>
        <v>0</v>
      </c>
      <c r="V30" s="377">
        <f t="shared" si="5"/>
        <v>0</v>
      </c>
      <c r="W30" s="208"/>
      <c r="X30" s="205"/>
      <c r="Y30" s="206"/>
      <c r="Z30" s="409">
        <f t="shared" si="0"/>
        <v>0</v>
      </c>
      <c r="AA30" s="980"/>
      <c r="AB30" s="504"/>
      <c r="AC30" s="504"/>
      <c r="AD30" s="979"/>
      <c r="AE30" s="979"/>
      <c r="AF30" s="1017">
        <f t="shared" si="2"/>
        <v>0</v>
      </c>
      <c r="AG30" s="2585"/>
      <c r="AH30" s="1914"/>
      <c r="AI30" s="1915"/>
      <c r="AJ30" s="174"/>
    </row>
    <row r="31" spans="1:36" ht="30" customHeight="1">
      <c r="A31" s="181">
        <f t="shared" si="3"/>
        <v>19</v>
      </c>
      <c r="B31" s="2592"/>
      <c r="C31" s="2593"/>
      <c r="D31" s="2594"/>
      <c r="E31" s="961"/>
      <c r="F31" s="960"/>
      <c r="G31" s="961"/>
      <c r="H31" s="1061"/>
      <c r="I31" s="966"/>
      <c r="J31" s="969"/>
      <c r="K31" s="961"/>
      <c r="L31" s="961"/>
      <c r="M31" s="176" t="s">
        <v>900</v>
      </c>
      <c r="N31" s="961"/>
      <c r="O31" s="960" t="s">
        <v>901</v>
      </c>
      <c r="P31" s="969"/>
      <c r="Q31" s="208"/>
      <c r="R31" s="205"/>
      <c r="S31" s="206"/>
      <c r="T31" s="1106">
        <f t="shared" si="1"/>
        <v>0</v>
      </c>
      <c r="U31" s="907">
        <f t="shared" si="4"/>
        <v>0</v>
      </c>
      <c r="V31" s="377">
        <f t="shared" si="5"/>
        <v>0</v>
      </c>
      <c r="W31" s="208"/>
      <c r="X31" s="205"/>
      <c r="Y31" s="206"/>
      <c r="Z31" s="409">
        <f t="shared" si="0"/>
        <v>0</v>
      </c>
      <c r="AA31" s="980"/>
      <c r="AB31" s="504"/>
      <c r="AC31" s="504"/>
      <c r="AD31" s="979"/>
      <c r="AE31" s="979"/>
      <c r="AF31" s="1017">
        <f t="shared" si="2"/>
        <v>0</v>
      </c>
      <c r="AG31" s="2585"/>
      <c r="AH31" s="1914"/>
      <c r="AI31" s="1915"/>
      <c r="AJ31" s="174"/>
    </row>
    <row r="32" spans="1:36" ht="30" customHeight="1">
      <c r="A32" s="181">
        <f t="shared" si="3"/>
        <v>20</v>
      </c>
      <c r="B32" s="2592"/>
      <c r="C32" s="2593"/>
      <c r="D32" s="2594"/>
      <c r="E32" s="961"/>
      <c r="F32" s="960"/>
      <c r="G32" s="961"/>
      <c r="H32" s="1061"/>
      <c r="I32" s="966"/>
      <c r="J32" s="969"/>
      <c r="K32" s="961"/>
      <c r="L32" s="961"/>
      <c r="M32" s="176" t="s">
        <v>900</v>
      </c>
      <c r="N32" s="961"/>
      <c r="O32" s="960" t="s">
        <v>901</v>
      </c>
      <c r="P32" s="969"/>
      <c r="Q32" s="208"/>
      <c r="R32" s="205"/>
      <c r="S32" s="206"/>
      <c r="T32" s="1106">
        <f t="shared" si="1"/>
        <v>0</v>
      </c>
      <c r="U32" s="907">
        <f t="shared" si="4"/>
        <v>0</v>
      </c>
      <c r="V32" s="377">
        <f t="shared" si="5"/>
        <v>0</v>
      </c>
      <c r="W32" s="208"/>
      <c r="X32" s="205"/>
      <c r="Y32" s="206"/>
      <c r="Z32" s="409">
        <f t="shared" si="0"/>
        <v>0</v>
      </c>
      <c r="AA32" s="1086"/>
      <c r="AB32" s="506"/>
      <c r="AC32" s="506"/>
      <c r="AD32" s="979"/>
      <c r="AE32" s="979"/>
      <c r="AF32" s="1017">
        <f t="shared" si="2"/>
        <v>0</v>
      </c>
      <c r="AG32" s="2585"/>
      <c r="AH32" s="1914"/>
      <c r="AI32" s="1915"/>
      <c r="AJ32" s="174"/>
    </row>
    <row r="33" spans="1:36" ht="30" customHeight="1">
      <c r="A33" s="181">
        <f t="shared" si="3"/>
        <v>21</v>
      </c>
      <c r="B33" s="2592"/>
      <c r="C33" s="2593"/>
      <c r="D33" s="2594"/>
      <c r="E33" s="961"/>
      <c r="F33" s="960"/>
      <c r="G33" s="961"/>
      <c r="H33" s="1061"/>
      <c r="I33" s="966"/>
      <c r="J33" s="969"/>
      <c r="K33" s="961"/>
      <c r="L33" s="961"/>
      <c r="M33" s="176" t="s">
        <v>900</v>
      </c>
      <c r="N33" s="961"/>
      <c r="O33" s="960" t="s">
        <v>901</v>
      </c>
      <c r="P33" s="969"/>
      <c r="Q33" s="208"/>
      <c r="R33" s="205"/>
      <c r="S33" s="206"/>
      <c r="T33" s="1106">
        <f t="shared" si="1"/>
        <v>0</v>
      </c>
      <c r="U33" s="907">
        <f t="shared" si="4"/>
        <v>0</v>
      </c>
      <c r="V33" s="377">
        <f t="shared" si="5"/>
        <v>0</v>
      </c>
      <c r="W33" s="208"/>
      <c r="X33" s="205"/>
      <c r="Y33" s="206"/>
      <c r="Z33" s="409">
        <f t="shared" si="0"/>
        <v>0</v>
      </c>
      <c r="AA33" s="1086"/>
      <c r="AB33" s="504"/>
      <c r="AC33" s="504"/>
      <c r="AD33" s="979"/>
      <c r="AE33" s="979"/>
      <c r="AF33" s="1017">
        <f t="shared" si="2"/>
        <v>0</v>
      </c>
      <c r="AG33" s="2585"/>
      <c r="AH33" s="1914"/>
      <c r="AI33" s="1915"/>
      <c r="AJ33" s="174"/>
    </row>
    <row r="34" spans="1:36" ht="30" customHeight="1">
      <c r="A34" s="181">
        <f t="shared" si="3"/>
        <v>22</v>
      </c>
      <c r="B34" s="2591"/>
      <c r="C34" s="2591"/>
      <c r="D34" s="2591"/>
      <c r="E34" s="961"/>
      <c r="F34" s="960"/>
      <c r="G34" s="961"/>
      <c r="H34" s="1061"/>
      <c r="I34" s="966"/>
      <c r="J34" s="969"/>
      <c r="K34" s="961"/>
      <c r="L34" s="961"/>
      <c r="M34" s="176" t="s">
        <v>900</v>
      </c>
      <c r="N34" s="961"/>
      <c r="O34" s="960" t="s">
        <v>901</v>
      </c>
      <c r="P34" s="969"/>
      <c r="Q34" s="208"/>
      <c r="R34" s="205"/>
      <c r="S34" s="206"/>
      <c r="T34" s="1106">
        <f t="shared" si="1"/>
        <v>0</v>
      </c>
      <c r="U34" s="907">
        <f t="shared" si="4"/>
        <v>0</v>
      </c>
      <c r="V34" s="377">
        <f t="shared" si="5"/>
        <v>0</v>
      </c>
      <c r="W34" s="208"/>
      <c r="X34" s="205"/>
      <c r="Y34" s="206"/>
      <c r="Z34" s="409">
        <f t="shared" si="0"/>
        <v>0</v>
      </c>
      <c r="AA34" s="1086"/>
      <c r="AB34" s="504"/>
      <c r="AC34" s="504"/>
      <c r="AD34" s="979"/>
      <c r="AE34" s="979"/>
      <c r="AF34" s="1017">
        <f t="shared" si="2"/>
        <v>0</v>
      </c>
      <c r="AG34" s="2585"/>
      <c r="AH34" s="1914"/>
      <c r="AI34" s="1915"/>
      <c r="AJ34" s="174"/>
    </row>
    <row r="35" spans="1:36" ht="30" customHeight="1">
      <c r="A35" s="181">
        <f t="shared" si="3"/>
        <v>23</v>
      </c>
      <c r="B35" s="2591"/>
      <c r="C35" s="2591"/>
      <c r="D35" s="2591"/>
      <c r="E35" s="961"/>
      <c r="F35" s="960"/>
      <c r="G35" s="961"/>
      <c r="H35" s="1061"/>
      <c r="I35" s="966"/>
      <c r="J35" s="969"/>
      <c r="K35" s="961"/>
      <c r="L35" s="961"/>
      <c r="M35" s="176" t="s">
        <v>900</v>
      </c>
      <c r="N35" s="961"/>
      <c r="O35" s="960" t="s">
        <v>901</v>
      </c>
      <c r="P35" s="969"/>
      <c r="Q35" s="208"/>
      <c r="R35" s="205"/>
      <c r="S35" s="206"/>
      <c r="T35" s="1106">
        <f t="shared" si="1"/>
        <v>0</v>
      </c>
      <c r="U35" s="907">
        <f t="shared" si="4"/>
        <v>0</v>
      </c>
      <c r="V35" s="377">
        <f t="shared" si="5"/>
        <v>0</v>
      </c>
      <c r="W35" s="208"/>
      <c r="X35" s="205"/>
      <c r="Y35" s="206"/>
      <c r="Z35" s="409">
        <f t="shared" si="0"/>
        <v>0</v>
      </c>
      <c r="AA35" s="1086"/>
      <c r="AB35" s="504"/>
      <c r="AC35" s="504"/>
      <c r="AD35" s="979"/>
      <c r="AE35" s="979"/>
      <c r="AF35" s="1017">
        <f t="shared" si="2"/>
        <v>0</v>
      </c>
      <c r="AG35" s="2585"/>
      <c r="AH35" s="1914"/>
      <c r="AI35" s="1915"/>
      <c r="AJ35" s="174"/>
    </row>
    <row r="36" spans="1:36" ht="30" customHeight="1">
      <c r="A36" s="181">
        <f t="shared" si="3"/>
        <v>24</v>
      </c>
      <c r="B36" s="2592"/>
      <c r="C36" s="2593"/>
      <c r="D36" s="2594"/>
      <c r="E36" s="961"/>
      <c r="F36" s="960"/>
      <c r="G36" s="961"/>
      <c r="H36" s="1061"/>
      <c r="I36" s="966"/>
      <c r="J36" s="969"/>
      <c r="K36" s="961"/>
      <c r="L36" s="961"/>
      <c r="M36" s="176" t="s">
        <v>900</v>
      </c>
      <c r="N36" s="961"/>
      <c r="O36" s="960" t="s">
        <v>901</v>
      </c>
      <c r="P36" s="969"/>
      <c r="Q36" s="200"/>
      <c r="R36" s="201"/>
      <c r="S36" s="202"/>
      <c r="T36" s="1106">
        <f t="shared" si="1"/>
        <v>0</v>
      </c>
      <c r="U36" s="907">
        <f t="shared" si="4"/>
        <v>0</v>
      </c>
      <c r="V36" s="377">
        <f t="shared" ref="V36:V41" si="6">SUM(T36:U36)</f>
        <v>0</v>
      </c>
      <c r="W36" s="200"/>
      <c r="X36" s="201"/>
      <c r="Y36" s="202"/>
      <c r="Z36" s="409">
        <f t="shared" ref="Z36:Z41" si="7">SUM(W36:Y36)</f>
        <v>0</v>
      </c>
      <c r="AA36" s="980"/>
      <c r="AB36" s="504"/>
      <c r="AC36" s="504"/>
      <c r="AD36" s="979"/>
      <c r="AE36" s="979"/>
      <c r="AF36" s="1017">
        <f t="shared" si="2"/>
        <v>0</v>
      </c>
      <c r="AG36" s="2585"/>
      <c r="AH36" s="1914"/>
      <c r="AI36" s="1915"/>
      <c r="AJ36" s="174"/>
    </row>
    <row r="37" spans="1:36" ht="30" customHeight="1">
      <c r="A37" s="181">
        <f t="shared" si="3"/>
        <v>25</v>
      </c>
      <c r="B37" s="2592"/>
      <c r="C37" s="2593"/>
      <c r="D37" s="2594"/>
      <c r="E37" s="961"/>
      <c r="F37" s="960"/>
      <c r="G37" s="961"/>
      <c r="H37" s="1061"/>
      <c r="I37" s="966"/>
      <c r="J37" s="964"/>
      <c r="K37" s="961"/>
      <c r="L37" s="961"/>
      <c r="M37" s="176" t="s">
        <v>900</v>
      </c>
      <c r="N37" s="961"/>
      <c r="O37" s="960" t="s">
        <v>901</v>
      </c>
      <c r="P37" s="969"/>
      <c r="Q37" s="204"/>
      <c r="R37" s="205"/>
      <c r="S37" s="206"/>
      <c r="T37" s="1106">
        <f t="shared" si="1"/>
        <v>0</v>
      </c>
      <c r="U37" s="907">
        <f t="shared" si="4"/>
        <v>0</v>
      </c>
      <c r="V37" s="377">
        <f t="shared" si="6"/>
        <v>0</v>
      </c>
      <c r="W37" s="204"/>
      <c r="X37" s="205"/>
      <c r="Y37" s="206"/>
      <c r="Z37" s="409">
        <f t="shared" si="7"/>
        <v>0</v>
      </c>
      <c r="AA37" s="980"/>
      <c r="AB37" s="506"/>
      <c r="AC37" s="506"/>
      <c r="AD37" s="979"/>
      <c r="AE37" s="981"/>
      <c r="AF37" s="1017">
        <f t="shared" si="2"/>
        <v>0</v>
      </c>
      <c r="AG37" s="2585"/>
      <c r="AH37" s="1914"/>
      <c r="AI37" s="1915"/>
      <c r="AJ37" s="174"/>
    </row>
    <row r="38" spans="1:36" ht="30" customHeight="1">
      <c r="A38" s="181">
        <f t="shared" si="3"/>
        <v>26</v>
      </c>
      <c r="B38" s="2591"/>
      <c r="C38" s="2591"/>
      <c r="D38" s="2591"/>
      <c r="E38" s="961"/>
      <c r="F38" s="960"/>
      <c r="G38" s="961"/>
      <c r="H38" s="1061"/>
      <c r="I38" s="966"/>
      <c r="J38" s="964"/>
      <c r="K38" s="961"/>
      <c r="L38" s="961"/>
      <c r="M38" s="176" t="s">
        <v>900</v>
      </c>
      <c r="N38" s="961"/>
      <c r="O38" s="960" t="s">
        <v>901</v>
      </c>
      <c r="P38" s="969"/>
      <c r="Q38" s="204"/>
      <c r="R38" s="205"/>
      <c r="S38" s="206"/>
      <c r="T38" s="1106">
        <f t="shared" si="1"/>
        <v>0</v>
      </c>
      <c r="U38" s="907">
        <f t="shared" si="4"/>
        <v>0</v>
      </c>
      <c r="V38" s="377">
        <f t="shared" si="6"/>
        <v>0</v>
      </c>
      <c r="W38" s="204"/>
      <c r="X38" s="205"/>
      <c r="Y38" s="206"/>
      <c r="Z38" s="409">
        <f t="shared" si="7"/>
        <v>0</v>
      </c>
      <c r="AA38" s="980"/>
      <c r="AB38" s="506"/>
      <c r="AC38" s="506"/>
      <c r="AD38" s="979"/>
      <c r="AE38" s="981"/>
      <c r="AF38" s="1017">
        <f t="shared" si="2"/>
        <v>0</v>
      </c>
      <c r="AG38" s="2585"/>
      <c r="AH38" s="1914"/>
      <c r="AI38" s="1915"/>
      <c r="AJ38" s="174"/>
    </row>
    <row r="39" spans="1:36" ht="30" customHeight="1">
      <c r="A39" s="181">
        <f t="shared" si="3"/>
        <v>27</v>
      </c>
      <c r="B39" s="2591"/>
      <c r="C39" s="2591"/>
      <c r="D39" s="2591"/>
      <c r="E39" s="961"/>
      <c r="F39" s="960"/>
      <c r="G39" s="961"/>
      <c r="H39" s="1061"/>
      <c r="I39" s="966"/>
      <c r="J39" s="964"/>
      <c r="K39" s="961"/>
      <c r="L39" s="961"/>
      <c r="M39" s="176" t="s">
        <v>900</v>
      </c>
      <c r="N39" s="961"/>
      <c r="O39" s="960" t="s">
        <v>901</v>
      </c>
      <c r="P39" s="969"/>
      <c r="Q39" s="204"/>
      <c r="R39" s="205"/>
      <c r="S39" s="206"/>
      <c r="T39" s="1106">
        <f t="shared" si="1"/>
        <v>0</v>
      </c>
      <c r="U39" s="907">
        <f t="shared" si="4"/>
        <v>0</v>
      </c>
      <c r="V39" s="377">
        <f t="shared" si="6"/>
        <v>0</v>
      </c>
      <c r="W39" s="204"/>
      <c r="X39" s="205"/>
      <c r="Y39" s="206"/>
      <c r="Z39" s="409">
        <f t="shared" si="7"/>
        <v>0</v>
      </c>
      <c r="AA39" s="980"/>
      <c r="AB39" s="506"/>
      <c r="AC39" s="506"/>
      <c r="AD39" s="979"/>
      <c r="AE39" s="981"/>
      <c r="AF39" s="1017">
        <f t="shared" si="2"/>
        <v>0</v>
      </c>
      <c r="AG39" s="2585"/>
      <c r="AH39" s="1914"/>
      <c r="AI39" s="1915"/>
      <c r="AJ39" s="174"/>
    </row>
    <row r="40" spans="1:36" ht="30" customHeight="1">
      <c r="A40" s="181">
        <f t="shared" si="3"/>
        <v>28</v>
      </c>
      <c r="B40" s="2592"/>
      <c r="C40" s="2593"/>
      <c r="D40" s="2594"/>
      <c r="E40" s="961"/>
      <c r="F40" s="960"/>
      <c r="G40" s="961"/>
      <c r="H40" s="1061"/>
      <c r="I40" s="966"/>
      <c r="J40" s="969"/>
      <c r="K40" s="961"/>
      <c r="L40" s="961"/>
      <c r="M40" s="176" t="s">
        <v>900</v>
      </c>
      <c r="N40" s="961"/>
      <c r="O40" s="960" t="s">
        <v>901</v>
      </c>
      <c r="P40" s="969"/>
      <c r="Q40" s="204"/>
      <c r="R40" s="205"/>
      <c r="S40" s="206"/>
      <c r="T40" s="1106">
        <f t="shared" si="1"/>
        <v>0</v>
      </c>
      <c r="U40" s="907">
        <f t="shared" si="4"/>
        <v>0</v>
      </c>
      <c r="V40" s="377">
        <f t="shared" si="6"/>
        <v>0</v>
      </c>
      <c r="W40" s="204"/>
      <c r="X40" s="205"/>
      <c r="Y40" s="206"/>
      <c r="Z40" s="409">
        <f t="shared" si="7"/>
        <v>0</v>
      </c>
      <c r="AA40" s="980"/>
      <c r="AB40" s="980"/>
      <c r="AC40" s="980"/>
      <c r="AD40" s="979"/>
      <c r="AE40" s="981"/>
      <c r="AF40" s="1017">
        <f t="shared" si="2"/>
        <v>0</v>
      </c>
      <c r="AG40" s="2585"/>
      <c r="AH40" s="1914"/>
      <c r="AI40" s="1915"/>
      <c r="AJ40" s="174"/>
    </row>
    <row r="41" spans="1:36" ht="30" customHeight="1">
      <c r="A41" s="181">
        <f t="shared" si="3"/>
        <v>29</v>
      </c>
      <c r="B41" s="1908"/>
      <c r="C41" s="1909"/>
      <c r="D41" s="1910"/>
      <c r="E41" s="176"/>
      <c r="F41" s="176"/>
      <c r="G41" s="176"/>
      <c r="H41" s="1061"/>
      <c r="I41" s="178"/>
      <c r="J41" s="179"/>
      <c r="K41" s="178"/>
      <c r="L41" s="178"/>
      <c r="M41" s="176" t="s">
        <v>900</v>
      </c>
      <c r="N41" s="178"/>
      <c r="O41" s="960" t="s">
        <v>901</v>
      </c>
      <c r="P41" s="180"/>
      <c r="Q41" s="204"/>
      <c r="R41" s="205"/>
      <c r="S41" s="206"/>
      <c r="T41" s="1106">
        <f t="shared" si="1"/>
        <v>0</v>
      </c>
      <c r="U41" s="907">
        <f t="shared" si="4"/>
        <v>0</v>
      </c>
      <c r="V41" s="377">
        <f t="shared" si="6"/>
        <v>0</v>
      </c>
      <c r="W41" s="204"/>
      <c r="X41" s="205"/>
      <c r="Y41" s="206"/>
      <c r="Z41" s="409">
        <f t="shared" si="7"/>
        <v>0</v>
      </c>
      <c r="AA41" s="980"/>
      <c r="AB41" s="980"/>
      <c r="AC41" s="980"/>
      <c r="AD41" s="979"/>
      <c r="AE41" s="981"/>
      <c r="AF41" s="1017">
        <f t="shared" si="2"/>
        <v>0</v>
      </c>
      <c r="AG41" s="2585"/>
      <c r="AH41" s="1914"/>
      <c r="AI41" s="1915"/>
      <c r="AJ41" s="174"/>
    </row>
    <row r="42" spans="1:36" ht="30" customHeight="1">
      <c r="A42" s="181">
        <f t="shared" si="3"/>
        <v>30</v>
      </c>
      <c r="B42" s="1908"/>
      <c r="C42" s="1909"/>
      <c r="D42" s="1910"/>
      <c r="E42" s="176"/>
      <c r="F42" s="176"/>
      <c r="G42" s="176"/>
      <c r="H42" s="1061"/>
      <c r="I42" s="178"/>
      <c r="J42" s="179"/>
      <c r="K42" s="178"/>
      <c r="L42" s="178"/>
      <c r="M42" s="176" t="s">
        <v>900</v>
      </c>
      <c r="N42" s="178"/>
      <c r="O42" s="960" t="s">
        <v>901</v>
      </c>
      <c r="P42" s="180"/>
      <c r="Q42" s="208"/>
      <c r="R42" s="205"/>
      <c r="S42" s="206"/>
      <c r="T42" s="1106">
        <f t="shared" si="1"/>
        <v>0</v>
      </c>
      <c r="U42" s="907">
        <f t="shared" si="4"/>
        <v>0</v>
      </c>
      <c r="V42" s="377">
        <f t="shared" si="5"/>
        <v>0</v>
      </c>
      <c r="W42" s="208"/>
      <c r="X42" s="205"/>
      <c r="Y42" s="206"/>
      <c r="Z42" s="409">
        <f t="shared" si="0"/>
        <v>0</v>
      </c>
      <c r="AA42" s="980"/>
      <c r="AB42" s="980"/>
      <c r="AC42" s="980"/>
      <c r="AD42" s="979"/>
      <c r="AE42" s="981"/>
      <c r="AF42" s="1017">
        <f t="shared" si="2"/>
        <v>0</v>
      </c>
      <c r="AG42" s="2585"/>
      <c r="AH42" s="1914"/>
      <c r="AI42" s="1915"/>
      <c r="AJ42" s="174"/>
    </row>
    <row r="43" spans="1:36" ht="30" customHeight="1">
      <c r="A43" s="181">
        <f t="shared" si="3"/>
        <v>31</v>
      </c>
      <c r="B43" s="1908"/>
      <c r="C43" s="1909"/>
      <c r="D43" s="1910"/>
      <c r="E43" s="176"/>
      <c r="F43" s="176"/>
      <c r="G43" s="176"/>
      <c r="H43" s="1061"/>
      <c r="I43" s="178"/>
      <c r="J43" s="179"/>
      <c r="K43" s="178"/>
      <c r="L43" s="178"/>
      <c r="M43" s="176" t="s">
        <v>900</v>
      </c>
      <c r="N43" s="178"/>
      <c r="O43" s="960" t="s">
        <v>901</v>
      </c>
      <c r="P43" s="180"/>
      <c r="Q43" s="208"/>
      <c r="R43" s="205"/>
      <c r="S43" s="206"/>
      <c r="T43" s="1106">
        <f t="shared" si="1"/>
        <v>0</v>
      </c>
      <c r="U43" s="907">
        <f t="shared" si="4"/>
        <v>0</v>
      </c>
      <c r="V43" s="377">
        <f t="shared" si="5"/>
        <v>0</v>
      </c>
      <c r="W43" s="208"/>
      <c r="X43" s="205"/>
      <c r="Y43" s="206"/>
      <c r="Z43" s="409">
        <f t="shared" si="0"/>
        <v>0</v>
      </c>
      <c r="AA43" s="980"/>
      <c r="AB43" s="980"/>
      <c r="AC43" s="980"/>
      <c r="AD43" s="979"/>
      <c r="AE43" s="981"/>
      <c r="AF43" s="1017">
        <f t="shared" si="2"/>
        <v>0</v>
      </c>
      <c r="AG43" s="2585"/>
      <c r="AH43" s="1914"/>
      <c r="AI43" s="1915"/>
      <c r="AJ43" s="174"/>
    </row>
    <row r="44" spans="1:36" ht="30" customHeight="1">
      <c r="A44" s="181">
        <f t="shared" si="3"/>
        <v>32</v>
      </c>
      <c r="B44" s="1908"/>
      <c r="C44" s="1909"/>
      <c r="D44" s="1910"/>
      <c r="E44" s="176"/>
      <c r="F44" s="176"/>
      <c r="G44" s="176"/>
      <c r="H44" s="1061"/>
      <c r="I44" s="178"/>
      <c r="J44" s="179"/>
      <c r="K44" s="178"/>
      <c r="L44" s="178"/>
      <c r="M44" s="176" t="s">
        <v>900</v>
      </c>
      <c r="N44" s="178"/>
      <c r="O44" s="960" t="s">
        <v>901</v>
      </c>
      <c r="P44" s="180"/>
      <c r="Q44" s="208"/>
      <c r="R44" s="205"/>
      <c r="S44" s="206"/>
      <c r="T44" s="1106">
        <f t="shared" si="1"/>
        <v>0</v>
      </c>
      <c r="U44" s="907">
        <f t="shared" si="4"/>
        <v>0</v>
      </c>
      <c r="V44" s="377">
        <f t="shared" si="5"/>
        <v>0</v>
      </c>
      <c r="W44" s="208"/>
      <c r="X44" s="205"/>
      <c r="Y44" s="206"/>
      <c r="Z44" s="409">
        <f t="shared" si="0"/>
        <v>0</v>
      </c>
      <c r="AA44" s="980"/>
      <c r="AB44" s="980"/>
      <c r="AC44" s="980"/>
      <c r="AD44" s="979"/>
      <c r="AE44" s="981"/>
      <c r="AF44" s="1017">
        <f t="shared" si="2"/>
        <v>0</v>
      </c>
      <c r="AG44" s="2585"/>
      <c r="AH44" s="1914"/>
      <c r="AI44" s="1915"/>
      <c r="AJ44" s="174"/>
    </row>
    <row r="45" spans="1:36" ht="30" customHeight="1">
      <c r="A45" s="181">
        <f t="shared" si="3"/>
        <v>33</v>
      </c>
      <c r="B45" s="1908"/>
      <c r="C45" s="1909"/>
      <c r="D45" s="1910"/>
      <c r="E45" s="176"/>
      <c r="F45" s="176"/>
      <c r="G45" s="176"/>
      <c r="H45" s="1061"/>
      <c r="I45" s="178"/>
      <c r="J45" s="179"/>
      <c r="K45" s="178"/>
      <c r="L45" s="178"/>
      <c r="M45" s="176" t="s">
        <v>900</v>
      </c>
      <c r="N45" s="178"/>
      <c r="O45" s="960" t="s">
        <v>901</v>
      </c>
      <c r="P45" s="180"/>
      <c r="Q45" s="200"/>
      <c r="R45" s="201"/>
      <c r="S45" s="202"/>
      <c r="T45" s="1106">
        <f t="shared" si="1"/>
        <v>0</v>
      </c>
      <c r="U45" s="907">
        <f t="shared" si="4"/>
        <v>0</v>
      </c>
      <c r="V45" s="377">
        <f t="shared" si="5"/>
        <v>0</v>
      </c>
      <c r="W45" s="200"/>
      <c r="X45" s="201"/>
      <c r="Y45" s="202"/>
      <c r="Z45" s="409">
        <f t="shared" si="0"/>
        <v>0</v>
      </c>
      <c r="AA45" s="980"/>
      <c r="AB45" s="980"/>
      <c r="AC45" s="980"/>
      <c r="AD45" s="979"/>
      <c r="AE45" s="981"/>
      <c r="AF45" s="1017">
        <f t="shared" si="2"/>
        <v>0</v>
      </c>
      <c r="AG45" s="2585"/>
      <c r="AH45" s="1914"/>
      <c r="AI45" s="1915"/>
      <c r="AJ45" s="174"/>
    </row>
    <row r="46" spans="1:36" ht="30" customHeight="1">
      <c r="A46" s="181">
        <f t="shared" si="3"/>
        <v>34</v>
      </c>
      <c r="B46" s="1908"/>
      <c r="C46" s="1909"/>
      <c r="D46" s="1910"/>
      <c r="E46" s="176"/>
      <c r="F46" s="176"/>
      <c r="G46" s="176"/>
      <c r="H46" s="1061"/>
      <c r="I46" s="178"/>
      <c r="J46" s="179"/>
      <c r="K46" s="178"/>
      <c r="L46" s="178"/>
      <c r="M46" s="176" t="s">
        <v>900</v>
      </c>
      <c r="N46" s="178"/>
      <c r="O46" s="960" t="s">
        <v>901</v>
      </c>
      <c r="P46" s="180"/>
      <c r="Q46" s="204"/>
      <c r="R46" s="205"/>
      <c r="S46" s="206"/>
      <c r="T46" s="1106">
        <f t="shared" si="1"/>
        <v>0</v>
      </c>
      <c r="U46" s="907">
        <f t="shared" si="4"/>
        <v>0</v>
      </c>
      <c r="V46" s="377">
        <f t="shared" si="5"/>
        <v>0</v>
      </c>
      <c r="W46" s="204"/>
      <c r="X46" s="205"/>
      <c r="Y46" s="206"/>
      <c r="Z46" s="409">
        <f t="shared" si="0"/>
        <v>0</v>
      </c>
      <c r="AA46" s="980"/>
      <c r="AB46" s="980"/>
      <c r="AC46" s="980"/>
      <c r="AD46" s="979"/>
      <c r="AE46" s="981"/>
      <c r="AF46" s="1017">
        <f t="shared" si="2"/>
        <v>0</v>
      </c>
      <c r="AG46" s="2585"/>
      <c r="AH46" s="1914"/>
      <c r="AI46" s="1915"/>
      <c r="AJ46" s="174"/>
    </row>
    <row r="47" spans="1:36" ht="30" customHeight="1">
      <c r="A47" s="181">
        <f t="shared" si="3"/>
        <v>35</v>
      </c>
      <c r="B47" s="1908"/>
      <c r="C47" s="1909"/>
      <c r="D47" s="1910"/>
      <c r="E47" s="176"/>
      <c r="F47" s="176"/>
      <c r="G47" s="176"/>
      <c r="H47" s="1061"/>
      <c r="I47" s="178"/>
      <c r="J47" s="179"/>
      <c r="K47" s="178"/>
      <c r="L47" s="178"/>
      <c r="M47" s="176" t="s">
        <v>900</v>
      </c>
      <c r="N47" s="178"/>
      <c r="O47" s="960" t="s">
        <v>901</v>
      </c>
      <c r="P47" s="180"/>
      <c r="Q47" s="204"/>
      <c r="R47" s="205"/>
      <c r="S47" s="206"/>
      <c r="T47" s="1106">
        <f t="shared" si="1"/>
        <v>0</v>
      </c>
      <c r="U47" s="907">
        <f t="shared" si="4"/>
        <v>0</v>
      </c>
      <c r="V47" s="377">
        <f t="shared" si="5"/>
        <v>0</v>
      </c>
      <c r="W47" s="204"/>
      <c r="X47" s="205"/>
      <c r="Y47" s="206"/>
      <c r="Z47" s="409">
        <f t="shared" si="0"/>
        <v>0</v>
      </c>
      <c r="AA47" s="980"/>
      <c r="AB47" s="980"/>
      <c r="AC47" s="980"/>
      <c r="AD47" s="979"/>
      <c r="AE47" s="981"/>
      <c r="AF47" s="1017">
        <f>Z47-V47-AA47-AC47-AB47-IF($Q$3="あり",AD47,0)</f>
        <v>0</v>
      </c>
      <c r="AG47" s="2585"/>
      <c r="AH47" s="1914"/>
      <c r="AI47" s="1915"/>
      <c r="AJ47" s="174"/>
    </row>
    <row r="48" spans="1:36" ht="30" customHeight="1">
      <c r="A48" s="181">
        <f>A47+1</f>
        <v>36</v>
      </c>
      <c r="B48" s="1908"/>
      <c r="C48" s="1909"/>
      <c r="D48" s="1910"/>
      <c r="E48" s="176"/>
      <c r="F48" s="176"/>
      <c r="G48" s="176"/>
      <c r="H48" s="1061"/>
      <c r="I48" s="178"/>
      <c r="J48" s="179"/>
      <c r="K48" s="178"/>
      <c r="L48" s="178"/>
      <c r="M48" s="176" t="s">
        <v>900</v>
      </c>
      <c r="N48" s="178"/>
      <c r="O48" s="960" t="s">
        <v>901</v>
      </c>
      <c r="P48" s="180"/>
      <c r="Q48" s="204"/>
      <c r="R48" s="205"/>
      <c r="S48" s="206"/>
      <c r="T48" s="1106">
        <f t="shared" si="1"/>
        <v>0</v>
      </c>
      <c r="U48" s="1325">
        <f t="shared" si="4"/>
        <v>0</v>
      </c>
      <c r="V48" s="1326">
        <f t="shared" si="5"/>
        <v>0</v>
      </c>
      <c r="W48" s="204"/>
      <c r="X48" s="205"/>
      <c r="Y48" s="206"/>
      <c r="Z48" s="1327">
        <f t="shared" si="0"/>
        <v>0</v>
      </c>
      <c r="AA48" s="1328"/>
      <c r="AB48" s="1328"/>
      <c r="AC48" s="1328"/>
      <c r="AD48" s="1323"/>
      <c r="AE48" s="1329"/>
      <c r="AF48" s="1324">
        <f>Z48-V48-AA48-AC48-AB48-IF($Q$3="あり",AD48,0)</f>
        <v>0</v>
      </c>
      <c r="AG48" s="2597"/>
      <c r="AH48" s="2598"/>
      <c r="AI48" s="2599"/>
      <c r="AJ48" s="174"/>
    </row>
    <row r="49" spans="1:36" ht="30" customHeight="1">
      <c r="A49" s="175">
        <f t="shared" si="3"/>
        <v>37</v>
      </c>
      <c r="B49" s="2665"/>
      <c r="C49" s="2665"/>
      <c r="D49" s="2665"/>
      <c r="E49" s="961"/>
      <c r="F49" s="960"/>
      <c r="G49" s="961"/>
      <c r="H49" s="1061"/>
      <c r="I49" s="966"/>
      <c r="J49" s="964"/>
      <c r="K49" s="961"/>
      <c r="L49" s="961"/>
      <c r="M49" s="176" t="s">
        <v>93</v>
      </c>
      <c r="N49" s="961"/>
      <c r="O49" s="960" t="s">
        <v>106</v>
      </c>
      <c r="P49" s="969"/>
      <c r="Q49" s="204"/>
      <c r="R49" s="205"/>
      <c r="S49" s="206"/>
      <c r="T49" s="1106">
        <f t="shared" ref="T49:T58" si="8">Q49+R49+S49</f>
        <v>0</v>
      </c>
      <c r="U49" s="908">
        <f t="shared" ref="U49:U54" si="9">IFERROR(ROUNDDOWN($U$59*T49/$T$59,0),0)</f>
        <v>0</v>
      </c>
      <c r="V49" s="377">
        <f t="shared" ref="V49:V51" si="10">SUM(T49:U49)</f>
        <v>0</v>
      </c>
      <c r="W49" s="204"/>
      <c r="X49" s="205"/>
      <c r="Y49" s="206"/>
      <c r="Z49" s="1330">
        <f t="shared" ref="Z49:Z51" si="11">SUM(W49:Y49)</f>
        <v>0</v>
      </c>
      <c r="AA49" s="1086"/>
      <c r="AB49" s="506"/>
      <c r="AC49" s="506"/>
      <c r="AD49" s="1085"/>
      <c r="AE49" s="1331"/>
      <c r="AF49" s="1332">
        <f t="shared" ref="AF49:AF56" si="12">Z49-V49-AA49-AC49-AB49-IF($Q$3="あり",AD49,0)</f>
        <v>0</v>
      </c>
      <c r="AG49" s="2585"/>
      <c r="AH49" s="1914"/>
      <c r="AI49" s="1915"/>
      <c r="AJ49" s="174"/>
    </row>
    <row r="50" spans="1:36" ht="30" customHeight="1">
      <c r="A50" s="181">
        <f t="shared" si="3"/>
        <v>38</v>
      </c>
      <c r="B50" s="2592"/>
      <c r="C50" s="2593"/>
      <c r="D50" s="2594"/>
      <c r="E50" s="961"/>
      <c r="F50" s="960"/>
      <c r="G50" s="961"/>
      <c r="H50" s="1061"/>
      <c r="I50" s="966"/>
      <c r="J50" s="969"/>
      <c r="K50" s="961"/>
      <c r="L50" s="961"/>
      <c r="M50" s="176" t="s">
        <v>93</v>
      </c>
      <c r="N50" s="961"/>
      <c r="O50" s="960" t="s">
        <v>106</v>
      </c>
      <c r="P50" s="969"/>
      <c r="Q50" s="204"/>
      <c r="R50" s="205"/>
      <c r="S50" s="206"/>
      <c r="T50" s="1106">
        <f t="shared" si="8"/>
        <v>0</v>
      </c>
      <c r="U50" s="907">
        <f t="shared" si="9"/>
        <v>0</v>
      </c>
      <c r="V50" s="377">
        <f t="shared" si="10"/>
        <v>0</v>
      </c>
      <c r="W50" s="204"/>
      <c r="X50" s="205"/>
      <c r="Y50" s="206"/>
      <c r="Z50" s="409">
        <f t="shared" si="11"/>
        <v>0</v>
      </c>
      <c r="AA50" s="980"/>
      <c r="AB50" s="980"/>
      <c r="AC50" s="980"/>
      <c r="AD50" s="979"/>
      <c r="AE50" s="981"/>
      <c r="AF50" s="1017">
        <f t="shared" si="12"/>
        <v>0</v>
      </c>
      <c r="AG50" s="2585"/>
      <c r="AH50" s="1914"/>
      <c r="AI50" s="1915"/>
      <c r="AJ50" s="174"/>
    </row>
    <row r="51" spans="1:36" ht="30" customHeight="1">
      <c r="A51" s="181">
        <f t="shared" si="3"/>
        <v>39</v>
      </c>
      <c r="B51" s="1908"/>
      <c r="C51" s="1909"/>
      <c r="D51" s="1910"/>
      <c r="E51" s="176"/>
      <c r="F51" s="176"/>
      <c r="G51" s="176"/>
      <c r="H51" s="1061"/>
      <c r="I51" s="178"/>
      <c r="J51" s="179"/>
      <c r="K51" s="178"/>
      <c r="L51" s="178"/>
      <c r="M51" s="176" t="s">
        <v>93</v>
      </c>
      <c r="N51" s="178"/>
      <c r="O51" s="960" t="s">
        <v>106</v>
      </c>
      <c r="P51" s="180"/>
      <c r="Q51" s="208"/>
      <c r="R51" s="205"/>
      <c r="S51" s="206"/>
      <c r="T51" s="1106">
        <f t="shared" si="8"/>
        <v>0</v>
      </c>
      <c r="U51" s="907">
        <f t="shared" si="9"/>
        <v>0</v>
      </c>
      <c r="V51" s="377">
        <f t="shared" si="10"/>
        <v>0</v>
      </c>
      <c r="W51" s="208"/>
      <c r="X51" s="205"/>
      <c r="Y51" s="206"/>
      <c r="Z51" s="409">
        <f t="shared" si="11"/>
        <v>0</v>
      </c>
      <c r="AA51" s="980"/>
      <c r="AB51" s="980"/>
      <c r="AC51" s="980"/>
      <c r="AD51" s="979"/>
      <c r="AE51" s="981"/>
      <c r="AF51" s="1017">
        <f t="shared" si="12"/>
        <v>0</v>
      </c>
      <c r="AG51" s="2585"/>
      <c r="AH51" s="1914"/>
      <c r="AI51" s="1915"/>
      <c r="AJ51" s="174"/>
    </row>
    <row r="52" spans="1:36" ht="30" customHeight="1">
      <c r="A52" s="181">
        <f t="shared" si="3"/>
        <v>40</v>
      </c>
      <c r="B52" s="1908"/>
      <c r="C52" s="1909"/>
      <c r="D52" s="1910"/>
      <c r="E52" s="176"/>
      <c r="F52" s="176"/>
      <c r="G52" s="176"/>
      <c r="H52" s="1061"/>
      <c r="I52" s="178"/>
      <c r="J52" s="179"/>
      <c r="K52" s="178"/>
      <c r="L52" s="178"/>
      <c r="M52" s="176" t="s">
        <v>93</v>
      </c>
      <c r="N52" s="178"/>
      <c r="O52" s="960" t="s">
        <v>106</v>
      </c>
      <c r="P52" s="180"/>
      <c r="Q52" s="208"/>
      <c r="R52" s="205"/>
      <c r="S52" s="206"/>
      <c r="T52" s="1106">
        <f t="shared" si="8"/>
        <v>0</v>
      </c>
      <c r="U52" s="907">
        <f t="shared" si="9"/>
        <v>0</v>
      </c>
      <c r="V52" s="377">
        <f t="shared" ref="V52:V58" si="13">SUM(T52:U52)</f>
        <v>0</v>
      </c>
      <c r="W52" s="208"/>
      <c r="X52" s="205"/>
      <c r="Y52" s="206"/>
      <c r="Z52" s="409">
        <f t="shared" ref="Z52:Z58" si="14">SUM(W52:Y52)</f>
        <v>0</v>
      </c>
      <c r="AA52" s="980"/>
      <c r="AB52" s="980"/>
      <c r="AC52" s="980"/>
      <c r="AD52" s="979"/>
      <c r="AE52" s="981"/>
      <c r="AF52" s="1017">
        <f t="shared" si="12"/>
        <v>0</v>
      </c>
      <c r="AG52" s="2585"/>
      <c r="AH52" s="1914"/>
      <c r="AI52" s="1915"/>
      <c r="AJ52" s="174"/>
    </row>
    <row r="53" spans="1:36" ht="30" customHeight="1">
      <c r="A53" s="181">
        <f t="shared" si="3"/>
        <v>41</v>
      </c>
      <c r="B53" s="1908"/>
      <c r="C53" s="1909"/>
      <c r="D53" s="1910"/>
      <c r="E53" s="176"/>
      <c r="F53" s="176"/>
      <c r="G53" s="176"/>
      <c r="H53" s="1061"/>
      <c r="I53" s="178"/>
      <c r="J53" s="179"/>
      <c r="K53" s="178"/>
      <c r="L53" s="178"/>
      <c r="M53" s="176" t="s">
        <v>93</v>
      </c>
      <c r="N53" s="178"/>
      <c r="O53" s="960" t="s">
        <v>106</v>
      </c>
      <c r="P53" s="180"/>
      <c r="Q53" s="208"/>
      <c r="R53" s="205"/>
      <c r="S53" s="206"/>
      <c r="T53" s="1106">
        <f t="shared" si="8"/>
        <v>0</v>
      </c>
      <c r="U53" s="907">
        <f t="shared" si="9"/>
        <v>0</v>
      </c>
      <c r="V53" s="377">
        <f t="shared" si="13"/>
        <v>0</v>
      </c>
      <c r="W53" s="208"/>
      <c r="X53" s="205"/>
      <c r="Y53" s="206"/>
      <c r="Z53" s="409">
        <f t="shared" si="14"/>
        <v>0</v>
      </c>
      <c r="AA53" s="980"/>
      <c r="AB53" s="980"/>
      <c r="AC53" s="980"/>
      <c r="AD53" s="979"/>
      <c r="AE53" s="981"/>
      <c r="AF53" s="1017">
        <f t="shared" si="12"/>
        <v>0</v>
      </c>
      <c r="AG53" s="2585"/>
      <c r="AH53" s="1914"/>
      <c r="AI53" s="1915"/>
      <c r="AJ53" s="174"/>
    </row>
    <row r="54" spans="1:36" ht="30" customHeight="1">
      <c r="A54" s="181">
        <f t="shared" si="3"/>
        <v>42</v>
      </c>
      <c r="B54" s="1908"/>
      <c r="C54" s="1909"/>
      <c r="D54" s="1910"/>
      <c r="E54" s="176"/>
      <c r="F54" s="176"/>
      <c r="G54" s="176"/>
      <c r="H54" s="1061"/>
      <c r="I54" s="178"/>
      <c r="J54" s="179"/>
      <c r="K54" s="178"/>
      <c r="L54" s="178"/>
      <c r="M54" s="176" t="s">
        <v>93</v>
      </c>
      <c r="N54" s="178"/>
      <c r="O54" s="960" t="s">
        <v>106</v>
      </c>
      <c r="P54" s="180"/>
      <c r="Q54" s="204"/>
      <c r="R54" s="205"/>
      <c r="S54" s="206"/>
      <c r="T54" s="1106">
        <f t="shared" si="8"/>
        <v>0</v>
      </c>
      <c r="U54" s="907">
        <f t="shared" si="9"/>
        <v>0</v>
      </c>
      <c r="V54" s="377">
        <f t="shared" si="13"/>
        <v>0</v>
      </c>
      <c r="W54" s="204"/>
      <c r="X54" s="205"/>
      <c r="Y54" s="206"/>
      <c r="Z54" s="409">
        <f t="shared" si="14"/>
        <v>0</v>
      </c>
      <c r="AA54" s="980"/>
      <c r="AB54" s="980"/>
      <c r="AC54" s="980"/>
      <c r="AD54" s="979"/>
      <c r="AE54" s="981"/>
      <c r="AF54" s="1017">
        <f t="shared" si="12"/>
        <v>0</v>
      </c>
      <c r="AG54" s="2585"/>
      <c r="AH54" s="1914"/>
      <c r="AI54" s="1915"/>
      <c r="AJ54" s="174"/>
    </row>
    <row r="55" spans="1:36" ht="30" customHeight="1">
      <c r="A55" s="181">
        <f t="shared" si="3"/>
        <v>43</v>
      </c>
      <c r="B55" s="1908"/>
      <c r="C55" s="1909"/>
      <c r="D55" s="1910"/>
      <c r="E55" s="176"/>
      <c r="F55" s="176"/>
      <c r="G55" s="176"/>
      <c r="H55" s="1061"/>
      <c r="I55" s="178"/>
      <c r="J55" s="179"/>
      <c r="K55" s="178"/>
      <c r="L55" s="178"/>
      <c r="M55" s="176" t="s">
        <v>93</v>
      </c>
      <c r="N55" s="178"/>
      <c r="O55" s="960" t="s">
        <v>106</v>
      </c>
      <c r="P55" s="180"/>
      <c r="Q55" s="208"/>
      <c r="R55" s="205"/>
      <c r="S55" s="206"/>
      <c r="T55" s="1106">
        <f t="shared" si="8"/>
        <v>0</v>
      </c>
      <c r="U55" s="907">
        <f>IFERROR(ROUNDDOWN($U$59*T55/$T$59,0),0)</f>
        <v>0</v>
      </c>
      <c r="V55" s="377">
        <f t="shared" si="13"/>
        <v>0</v>
      </c>
      <c r="W55" s="208"/>
      <c r="X55" s="205"/>
      <c r="Y55" s="206"/>
      <c r="Z55" s="409">
        <f t="shared" si="14"/>
        <v>0</v>
      </c>
      <c r="AA55" s="980"/>
      <c r="AB55" s="980"/>
      <c r="AC55" s="980"/>
      <c r="AD55" s="979"/>
      <c r="AE55" s="981"/>
      <c r="AF55" s="1017">
        <f t="shared" si="12"/>
        <v>0</v>
      </c>
      <c r="AG55" s="2585"/>
      <c r="AH55" s="1914"/>
      <c r="AI55" s="1915"/>
      <c r="AJ55" s="174"/>
    </row>
    <row r="56" spans="1:36" ht="30" customHeight="1">
      <c r="A56" s="181">
        <f t="shared" si="3"/>
        <v>44</v>
      </c>
      <c r="B56" s="1908"/>
      <c r="C56" s="1909"/>
      <c r="D56" s="1910"/>
      <c r="E56" s="176"/>
      <c r="F56" s="176"/>
      <c r="G56" s="176"/>
      <c r="H56" s="1061"/>
      <c r="I56" s="178"/>
      <c r="J56" s="179"/>
      <c r="K56" s="178"/>
      <c r="L56" s="178"/>
      <c r="M56" s="176" t="s">
        <v>93</v>
      </c>
      <c r="N56" s="178"/>
      <c r="O56" s="960" t="s">
        <v>106</v>
      </c>
      <c r="P56" s="180"/>
      <c r="Q56" s="208"/>
      <c r="R56" s="205"/>
      <c r="S56" s="206"/>
      <c r="T56" s="1106">
        <f t="shared" si="8"/>
        <v>0</v>
      </c>
      <c r="U56" s="907">
        <f>IFERROR(ROUNDDOWN($U$59*T56/$T$59,0),0)</f>
        <v>0</v>
      </c>
      <c r="V56" s="377">
        <f t="shared" si="13"/>
        <v>0</v>
      </c>
      <c r="W56" s="208"/>
      <c r="X56" s="205"/>
      <c r="Y56" s="206"/>
      <c r="Z56" s="409">
        <f t="shared" si="14"/>
        <v>0</v>
      </c>
      <c r="AA56" s="980"/>
      <c r="AB56" s="980"/>
      <c r="AC56" s="980"/>
      <c r="AD56" s="979"/>
      <c r="AE56" s="981"/>
      <c r="AF56" s="1017">
        <f t="shared" si="12"/>
        <v>0</v>
      </c>
      <c r="AG56" s="2585"/>
      <c r="AH56" s="1914"/>
      <c r="AI56" s="1915"/>
      <c r="AJ56" s="174"/>
    </row>
    <row r="57" spans="1:36" ht="30" customHeight="1">
      <c r="A57" s="181">
        <f t="shared" si="3"/>
        <v>45</v>
      </c>
      <c r="B57" s="1908"/>
      <c r="C57" s="1909"/>
      <c r="D57" s="1910"/>
      <c r="E57" s="176"/>
      <c r="F57" s="176"/>
      <c r="G57" s="176"/>
      <c r="H57" s="1061"/>
      <c r="I57" s="178"/>
      <c r="J57" s="179"/>
      <c r="K57" s="178"/>
      <c r="L57" s="178"/>
      <c r="M57" s="176" t="s">
        <v>93</v>
      </c>
      <c r="N57" s="178"/>
      <c r="O57" s="960" t="s">
        <v>106</v>
      </c>
      <c r="P57" s="180"/>
      <c r="Q57" s="208"/>
      <c r="R57" s="205"/>
      <c r="S57" s="206"/>
      <c r="T57" s="1106">
        <f t="shared" si="8"/>
        <v>0</v>
      </c>
      <c r="U57" s="907">
        <f>IFERROR(ROUNDDOWN($U$59*T57/$T$59,0),0)</f>
        <v>0</v>
      </c>
      <c r="V57" s="377">
        <f t="shared" si="13"/>
        <v>0</v>
      </c>
      <c r="W57" s="208"/>
      <c r="X57" s="205"/>
      <c r="Y57" s="206"/>
      <c r="Z57" s="409">
        <f t="shared" si="14"/>
        <v>0</v>
      </c>
      <c r="AA57" s="980"/>
      <c r="AB57" s="980"/>
      <c r="AC57" s="980"/>
      <c r="AD57" s="979"/>
      <c r="AE57" s="981"/>
      <c r="AF57" s="1017">
        <f>Z57-V57-AA57-AC57-AB57-IF($Q$3="あり",AD57,0)</f>
        <v>0</v>
      </c>
      <c r="AG57" s="2585"/>
      <c r="AH57" s="1914"/>
      <c r="AI57" s="1915"/>
      <c r="AJ57" s="174"/>
    </row>
    <row r="58" spans="1:36" ht="30" customHeight="1" thickBot="1">
      <c r="A58" s="186">
        <f>A57+1</f>
        <v>46</v>
      </c>
      <c r="B58" s="2666"/>
      <c r="C58" s="2667"/>
      <c r="D58" s="2668"/>
      <c r="E58" s="176"/>
      <c r="F58" s="176"/>
      <c r="G58" s="176"/>
      <c r="H58" s="1061"/>
      <c r="I58" s="178"/>
      <c r="J58" s="179"/>
      <c r="K58" s="178"/>
      <c r="L58" s="178"/>
      <c r="M58" s="176" t="s">
        <v>93</v>
      </c>
      <c r="N58" s="178"/>
      <c r="O58" s="960" t="s">
        <v>106</v>
      </c>
      <c r="P58" s="180"/>
      <c r="Q58" s="1150"/>
      <c r="R58" s="979"/>
      <c r="S58" s="979"/>
      <c r="T58" s="1106">
        <f t="shared" si="8"/>
        <v>0</v>
      </c>
      <c r="U58" s="945">
        <f>IFERROR(ROUNDDOWN($U$59*T58/$T$59,0),0)</f>
        <v>0</v>
      </c>
      <c r="V58" s="382">
        <f t="shared" si="13"/>
        <v>0</v>
      </c>
      <c r="W58" s="947"/>
      <c r="X58" s="946"/>
      <c r="Y58" s="501"/>
      <c r="Z58" s="948">
        <f t="shared" si="14"/>
        <v>0</v>
      </c>
      <c r="AA58" s="1080"/>
      <c r="AB58" s="1080"/>
      <c r="AC58" s="1080"/>
      <c r="AD58" s="1081"/>
      <c r="AE58" s="1082"/>
      <c r="AF58" s="1017">
        <f>Z58-V58-AA58-AC58-AB58-IF($Q$3="あり",AD58,0)</f>
        <v>0</v>
      </c>
      <c r="AG58" s="2669"/>
      <c r="AH58" s="2670"/>
      <c r="AI58" s="2671"/>
      <c r="AJ58" s="174"/>
    </row>
    <row r="59" spans="1:36" ht="30" customHeight="1" thickBot="1">
      <c r="A59" s="188"/>
      <c r="B59" s="1895" t="s">
        <v>261</v>
      </c>
      <c r="C59" s="1896"/>
      <c r="D59" s="1896"/>
      <c r="E59" s="1896"/>
      <c r="F59" s="1896"/>
      <c r="G59" s="1896"/>
      <c r="H59" s="1896"/>
      <c r="I59" s="1896"/>
      <c r="J59" s="1896"/>
      <c r="K59" s="1896"/>
      <c r="L59" s="1896"/>
      <c r="M59" s="1896"/>
      <c r="N59" s="1896"/>
      <c r="O59" s="1896"/>
      <c r="P59" s="1897"/>
      <c r="Q59" s="385">
        <f>SUM(Q13:Q58)</f>
        <v>0</v>
      </c>
      <c r="R59" s="386">
        <f>SUM(R13:R58)</f>
        <v>0</v>
      </c>
      <c r="S59" s="386">
        <f>SUM(S13:S58)</f>
        <v>0</v>
      </c>
      <c r="T59" s="1107">
        <f>SUM(T13:T58)</f>
        <v>0</v>
      </c>
      <c r="U59" s="386">
        <f>V83-V86</f>
        <v>0</v>
      </c>
      <c r="V59" s="408">
        <f t="shared" ref="V59:AF59" si="15">SUM(V13:V58)</f>
        <v>0</v>
      </c>
      <c r="W59" s="390">
        <f t="shared" si="15"/>
        <v>0</v>
      </c>
      <c r="X59" s="386">
        <f t="shared" si="15"/>
        <v>0</v>
      </c>
      <c r="Y59" s="386">
        <f t="shared" si="15"/>
        <v>0</v>
      </c>
      <c r="Z59" s="410">
        <f t="shared" si="15"/>
        <v>0</v>
      </c>
      <c r="AA59" s="386">
        <f t="shared" si="15"/>
        <v>0</v>
      </c>
      <c r="AB59" s="386">
        <f t="shared" si="15"/>
        <v>0</v>
      </c>
      <c r="AC59" s="386">
        <f t="shared" si="15"/>
        <v>0</v>
      </c>
      <c r="AD59" s="386">
        <f t="shared" si="15"/>
        <v>0</v>
      </c>
      <c r="AE59" s="386">
        <f t="shared" si="15"/>
        <v>0</v>
      </c>
      <c r="AF59" s="411">
        <f t="shared" si="15"/>
        <v>0</v>
      </c>
      <c r="AG59" s="1898" t="s">
        <v>1114</v>
      </c>
      <c r="AH59" s="1899"/>
      <c r="AI59" s="1900"/>
      <c r="AJ59" s="174"/>
    </row>
    <row r="60" spans="1:36" s="119" customFormat="1" ht="19.899999999999999" customHeight="1">
      <c r="A60" s="1901" t="s">
        <v>262</v>
      </c>
      <c r="B60" s="1902"/>
      <c r="C60" s="1902"/>
      <c r="D60" s="1902"/>
      <c r="E60" s="1902"/>
      <c r="F60" s="1902"/>
      <c r="G60" s="1902"/>
      <c r="H60" s="1902"/>
      <c r="I60" s="1902"/>
      <c r="J60" s="1902"/>
      <c r="K60" s="1902"/>
      <c r="L60" s="1902"/>
      <c r="M60" s="1902"/>
      <c r="N60" s="1902"/>
      <c r="O60" s="1902"/>
      <c r="P60" s="1902"/>
      <c r="Q60" s="1902"/>
      <c r="R60" s="1902"/>
      <c r="S60" s="1902"/>
      <c r="T60" s="1902"/>
      <c r="U60" s="1902"/>
      <c r="V60" s="1902"/>
      <c r="W60" s="1902"/>
      <c r="X60" s="1902"/>
      <c r="Y60" s="1902"/>
      <c r="Z60" s="1097"/>
      <c r="AA60" s="1097"/>
      <c r="AB60" s="1318"/>
      <c r="AC60" s="1318"/>
      <c r="AD60" s="1097"/>
      <c r="AE60" s="189"/>
      <c r="AF60" s="1886">
        <f>IF(【様式６】実績報告書Ⅰ!Z49="加算Ⅰ新規事由あり",IFERROR(ROUNDDOWN(AF59*事業者入力!U19,0),0),0)</f>
        <v>0</v>
      </c>
      <c r="AG60" s="1903" t="s">
        <v>1116</v>
      </c>
      <c r="AH60" s="1904"/>
      <c r="AI60" s="1904"/>
      <c r="AJ60" s="190"/>
    </row>
    <row r="61" spans="1:36" s="119" customFormat="1" ht="19.899999999999999" customHeight="1" thickBot="1">
      <c r="A61" s="1884" t="s">
        <v>263</v>
      </c>
      <c r="B61" s="1884"/>
      <c r="C61" s="1884"/>
      <c r="D61" s="1884"/>
      <c r="E61" s="1884"/>
      <c r="F61" s="1884"/>
      <c r="G61" s="1884"/>
      <c r="H61" s="1884"/>
      <c r="I61" s="1884"/>
      <c r="J61" s="1884"/>
      <c r="K61" s="1884"/>
      <c r="L61" s="1884"/>
      <c r="M61" s="1884"/>
      <c r="N61" s="1884"/>
      <c r="O61" s="1884"/>
      <c r="P61" s="1884"/>
      <c r="Q61" s="1884"/>
      <c r="R61" s="1884"/>
      <c r="S61" s="1884"/>
      <c r="T61" s="1884"/>
      <c r="U61" s="1884"/>
      <c r="V61" s="1884"/>
      <c r="W61" s="1884"/>
      <c r="X61" s="1884"/>
      <c r="Y61" s="1884"/>
      <c r="Z61" s="1094"/>
      <c r="AA61" s="1094"/>
      <c r="AB61" s="1315"/>
      <c r="AC61" s="1315"/>
      <c r="AD61" s="1094"/>
      <c r="AE61" s="191"/>
      <c r="AF61" s="1887"/>
      <c r="AG61" s="1888"/>
      <c r="AH61" s="1889"/>
      <c r="AI61" s="1889"/>
      <c r="AJ61" s="190"/>
    </row>
    <row r="62" spans="1:36" s="119" customFormat="1" ht="19.899999999999999" customHeight="1">
      <c r="A62" s="1884" t="s">
        <v>264</v>
      </c>
      <c r="B62" s="1885"/>
      <c r="C62" s="1885"/>
      <c r="D62" s="1885"/>
      <c r="E62" s="1885"/>
      <c r="F62" s="1885"/>
      <c r="G62" s="1885"/>
      <c r="H62" s="1885"/>
      <c r="I62" s="1885"/>
      <c r="J62" s="1885"/>
      <c r="K62" s="1885"/>
      <c r="L62" s="1885"/>
      <c r="M62" s="1885"/>
      <c r="N62" s="1885"/>
      <c r="O62" s="1885"/>
      <c r="P62" s="1885"/>
      <c r="Q62" s="1885"/>
      <c r="R62" s="1885"/>
      <c r="S62" s="1885"/>
      <c r="T62" s="1885"/>
      <c r="U62" s="1885"/>
      <c r="V62" s="1885"/>
      <c r="W62" s="1885"/>
      <c r="X62" s="1885"/>
      <c r="Y62" s="1885"/>
      <c r="Z62" s="1095"/>
      <c r="AA62" s="1095"/>
      <c r="AB62" s="1316"/>
      <c r="AC62" s="1316"/>
      <c r="AD62" s="1095"/>
      <c r="AE62" s="1095"/>
      <c r="AF62" s="2595">
        <f>AF59+AF60</f>
        <v>0</v>
      </c>
      <c r="AG62" s="1888" t="s">
        <v>1115</v>
      </c>
      <c r="AH62" s="1889"/>
      <c r="AI62" s="1889"/>
      <c r="AJ62" s="190"/>
    </row>
    <row r="63" spans="1:36" s="119" customFormat="1" ht="19.5" customHeight="1" thickBot="1">
      <c r="A63" s="120" t="s">
        <v>265</v>
      </c>
      <c r="B63" s="1890" t="s">
        <v>1233</v>
      </c>
      <c r="C63" s="1890"/>
      <c r="D63" s="1890"/>
      <c r="E63" s="1890"/>
      <c r="F63" s="1890"/>
      <c r="G63" s="1890"/>
      <c r="H63" s="1890"/>
      <c r="I63" s="1890"/>
      <c r="J63" s="1890"/>
      <c r="K63" s="1890"/>
      <c r="L63" s="1890"/>
      <c r="M63" s="1890"/>
      <c r="N63" s="1890"/>
      <c r="O63" s="1890"/>
      <c r="P63" s="1890"/>
      <c r="Q63" s="1890"/>
      <c r="R63" s="1890"/>
      <c r="S63" s="1890"/>
      <c r="T63" s="1890"/>
      <c r="U63" s="1890"/>
      <c r="V63" s="1890"/>
      <c r="W63" s="1890"/>
      <c r="X63" s="1890"/>
      <c r="Y63" s="1890"/>
      <c r="Z63" s="1096"/>
      <c r="AA63" s="1096"/>
      <c r="AB63" s="1317"/>
      <c r="AC63" s="1317"/>
      <c r="AD63" s="1096"/>
      <c r="AE63" s="192"/>
      <c r="AF63" s="2596"/>
      <c r="AG63" s="1888"/>
      <c r="AH63" s="1889"/>
      <c r="AI63" s="1889"/>
      <c r="AJ63" s="190"/>
    </row>
    <row r="64" spans="1:36" s="121" customFormat="1" ht="19.899999999999999" customHeight="1">
      <c r="A64" s="120" t="s">
        <v>1231</v>
      </c>
      <c r="B64" s="1891" t="s">
        <v>1234</v>
      </c>
      <c r="C64" s="1891"/>
      <c r="D64" s="1891"/>
      <c r="E64" s="1891"/>
      <c r="F64" s="1891"/>
      <c r="G64" s="1891"/>
      <c r="H64" s="1891"/>
      <c r="I64" s="1891"/>
      <c r="J64" s="1891"/>
      <c r="K64" s="1891"/>
      <c r="L64" s="1891"/>
      <c r="M64" s="1891"/>
      <c r="N64" s="1891"/>
      <c r="O64" s="1891"/>
      <c r="P64" s="1891"/>
      <c r="Q64" s="1891"/>
      <c r="R64" s="1891"/>
      <c r="S64" s="1891"/>
      <c r="T64" s="1891"/>
      <c r="U64" s="1891"/>
      <c r="V64" s="1891"/>
      <c r="W64" s="1891"/>
      <c r="X64" s="1891"/>
      <c r="Y64" s="1891"/>
      <c r="Z64" s="1891"/>
      <c r="AA64" s="1891"/>
      <c r="AB64" s="1891"/>
      <c r="AC64" s="1891"/>
      <c r="AD64" s="1891"/>
      <c r="AE64" s="1891"/>
      <c r="AF64" s="1891"/>
      <c r="AG64" s="1891"/>
      <c r="AH64" s="1891"/>
    </row>
    <row r="65" spans="1:35" s="122" customFormat="1" ht="19.899999999999999" customHeight="1">
      <c r="A65" s="120" t="s">
        <v>268</v>
      </c>
      <c r="B65" s="1882" t="s">
        <v>1235</v>
      </c>
      <c r="C65" s="1882"/>
      <c r="D65" s="1882"/>
      <c r="E65" s="1882"/>
      <c r="F65" s="1882"/>
      <c r="G65" s="1882"/>
      <c r="H65" s="1882"/>
      <c r="I65" s="1882"/>
      <c r="J65" s="1882"/>
      <c r="K65" s="1882"/>
      <c r="L65" s="1882"/>
      <c r="M65" s="1882"/>
      <c r="N65" s="1882"/>
      <c r="O65" s="1882"/>
      <c r="P65" s="1882"/>
      <c r="Q65" s="1882"/>
      <c r="R65" s="1882"/>
      <c r="S65" s="1882"/>
      <c r="T65" s="1882"/>
      <c r="U65" s="1882"/>
      <c r="V65" s="1882"/>
      <c r="W65" s="1882"/>
      <c r="X65" s="1882"/>
      <c r="Y65" s="1882"/>
      <c r="Z65" s="1093"/>
      <c r="AA65" s="2570" t="s">
        <v>1117</v>
      </c>
      <c r="AB65" s="2570"/>
      <c r="AC65" s="2570"/>
      <c r="AD65" s="2570"/>
      <c r="AE65" s="2570"/>
      <c r="AF65" s="2570"/>
      <c r="AG65" s="120"/>
      <c r="AH65" s="120"/>
    </row>
    <row r="66" spans="1:35" s="119" customFormat="1" ht="19.899999999999999" customHeight="1">
      <c r="A66" s="120"/>
      <c r="B66" s="1882" t="s">
        <v>1236</v>
      </c>
      <c r="C66" s="1882"/>
      <c r="D66" s="1882"/>
      <c r="E66" s="1882"/>
      <c r="F66" s="1882"/>
      <c r="G66" s="1882"/>
      <c r="H66" s="1882"/>
      <c r="I66" s="1882"/>
      <c r="J66" s="1882"/>
      <c r="K66" s="1882"/>
      <c r="L66" s="1882"/>
      <c r="M66" s="1882"/>
      <c r="N66" s="1882"/>
      <c r="O66" s="1882"/>
      <c r="P66" s="1882"/>
      <c r="Q66" s="1882"/>
      <c r="R66" s="1882"/>
      <c r="S66" s="1882"/>
      <c r="T66" s="1882"/>
      <c r="U66" s="1882"/>
      <c r="V66" s="1882"/>
      <c r="W66" s="1882"/>
      <c r="X66" s="1882"/>
      <c r="Y66" s="1882"/>
      <c r="Z66" s="1093"/>
      <c r="AA66" s="2570"/>
      <c r="AB66" s="2570"/>
      <c r="AC66" s="2570"/>
      <c r="AD66" s="2570"/>
      <c r="AE66" s="2570"/>
      <c r="AF66" s="2570"/>
      <c r="AG66" s="120"/>
      <c r="AH66" s="120"/>
      <c r="AI66" s="123"/>
    </row>
    <row r="67" spans="1:35" s="119" customFormat="1" ht="19.899999999999999" customHeight="1">
      <c r="A67" s="120" t="s">
        <v>1232</v>
      </c>
      <c r="B67" s="1883" t="s">
        <v>1237</v>
      </c>
      <c r="C67" s="1883"/>
      <c r="D67" s="1883"/>
      <c r="E67" s="1883"/>
      <c r="F67" s="1883"/>
      <c r="G67" s="1883"/>
      <c r="H67" s="1883"/>
      <c r="I67" s="1883"/>
      <c r="J67" s="1883"/>
      <c r="K67" s="1883"/>
      <c r="L67" s="1883"/>
      <c r="M67" s="1883"/>
      <c r="N67" s="1883"/>
      <c r="O67" s="1883"/>
      <c r="P67" s="1883"/>
      <c r="Q67" s="1100"/>
      <c r="R67" s="1100"/>
      <c r="S67" s="1100"/>
      <c r="T67" s="1100"/>
      <c r="U67" s="1100"/>
      <c r="V67" s="1100"/>
      <c r="W67" s="1100"/>
      <c r="X67" s="1100"/>
      <c r="Y67" s="1100"/>
      <c r="Z67" s="1100"/>
      <c r="AA67" s="2571" t="s">
        <v>992</v>
      </c>
      <c r="AB67" s="2572"/>
      <c r="AC67" s="2577" t="s">
        <v>926</v>
      </c>
      <c r="AD67" s="2578"/>
      <c r="AE67" s="2586" t="s">
        <v>989</v>
      </c>
      <c r="AF67" s="2586" t="s">
        <v>990</v>
      </c>
      <c r="AG67" s="2587" t="s">
        <v>925</v>
      </c>
      <c r="AH67" s="1100"/>
    </row>
    <row r="68" spans="1:35" s="119" customFormat="1" ht="19.899999999999999" customHeight="1">
      <c r="A68" s="120" t="s">
        <v>272</v>
      </c>
      <c r="B68" s="120" t="s">
        <v>940</v>
      </c>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2573"/>
      <c r="AB68" s="2574"/>
      <c r="AC68" s="2578"/>
      <c r="AD68" s="2578"/>
      <c r="AE68" s="2586"/>
      <c r="AF68" s="2586"/>
      <c r="AG68" s="2587"/>
      <c r="AH68" s="120"/>
    </row>
    <row r="69" spans="1:35" s="119" customFormat="1" ht="19.899999999999999" customHeight="1">
      <c r="A69" s="120" t="s">
        <v>328</v>
      </c>
      <c r="B69" s="120" t="s">
        <v>405</v>
      </c>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2575"/>
      <c r="AB69" s="2576"/>
      <c r="AC69" s="2578"/>
      <c r="AD69" s="2578"/>
      <c r="AE69" s="2586"/>
      <c r="AF69" s="2586"/>
      <c r="AG69" s="2587"/>
      <c r="AH69" s="120"/>
    </row>
    <row r="70" spans="1:35" s="119" customFormat="1" ht="19.899999999999999" customHeight="1">
      <c r="A70" s="120" t="s">
        <v>406</v>
      </c>
      <c r="B70" s="120" t="s">
        <v>1096</v>
      </c>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2579">
        <f>事業者入力!F19-【様式６】実績報告書Ⅰ!Q41+【様式６】実績報告書Ⅰ!Q43</f>
        <v>0</v>
      </c>
      <c r="AB70" s="2580"/>
      <c r="AC70" s="2568">
        <f>AE59</f>
        <v>0</v>
      </c>
      <c r="AD70" s="2569"/>
      <c r="AE70" s="2568">
        <f>IFERROR(ROUNDDOWN(AC70*事業者入力!U19,0),0)</f>
        <v>0</v>
      </c>
      <c r="AF70" s="2568">
        <f>AC70+AE70</f>
        <v>0</v>
      </c>
      <c r="AG70" s="2588" t="str">
        <f>IF(AF70&gt;=AA70,"残額なし","残額あり")</f>
        <v>残額なし</v>
      </c>
      <c r="AH70" s="120"/>
    </row>
    <row r="71" spans="1:35" ht="19.899999999999999" customHeight="1">
      <c r="A71" s="1320" t="s">
        <v>1097</v>
      </c>
      <c r="B71" s="125"/>
      <c r="C71" s="193"/>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2581"/>
      <c r="AB71" s="2582"/>
      <c r="AC71" s="2569"/>
      <c r="AD71" s="2569"/>
      <c r="AE71" s="2569"/>
      <c r="AF71" s="2569"/>
      <c r="AG71" s="2589"/>
      <c r="AH71" s="125"/>
    </row>
    <row r="72" spans="1:35" ht="12" customHeight="1">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2581"/>
      <c r="AB72" s="2582"/>
      <c r="AC72" s="2569"/>
      <c r="AD72" s="2569"/>
      <c r="AE72" s="2569"/>
      <c r="AF72" s="2569"/>
      <c r="AG72" s="2589"/>
      <c r="AH72" s="126"/>
    </row>
    <row r="73" spans="1:35" ht="12" customHeight="1">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2583"/>
      <c r="AB73" s="2584"/>
      <c r="AC73" s="2569"/>
      <c r="AD73" s="2569"/>
      <c r="AE73" s="2569"/>
      <c r="AF73" s="2569"/>
      <c r="AG73" s="2590"/>
      <c r="AH73" s="126"/>
    </row>
    <row r="74" spans="1:35" ht="12" customHeight="1">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row>
    <row r="75" spans="1:35" ht="12" customHeight="1">
      <c r="B75" s="127"/>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row>
    <row r="76" spans="1:35">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t="s">
        <v>1110</v>
      </c>
      <c r="AE76" s="128"/>
      <c r="AF76" s="128"/>
      <c r="AG76" s="128"/>
      <c r="AH76" s="128"/>
    </row>
    <row r="77" spans="1:35">
      <c r="AD77" s="1153">
        <f>ROUNDDOWN(AA70-AF70,-3)</f>
        <v>0</v>
      </c>
    </row>
    <row r="81" spans="22:22" ht="40.5" customHeight="1">
      <c r="V81" s="1108" t="s">
        <v>942</v>
      </c>
    </row>
    <row r="83" spans="22:22">
      <c r="V83" s="1112">
        <f>IFERROR(ROUNDDOWN(事業者入力!E19*事業者入力!S19/SUM(事業者入力!H19:I19),0),0)</f>
        <v>0</v>
      </c>
    </row>
    <row r="85" spans="22:22" ht="30.75" customHeight="1">
      <c r="V85" s="1109" t="s">
        <v>936</v>
      </c>
    </row>
    <row r="86" spans="22:22">
      <c r="V86" s="1112">
        <f>IFERROR(ROUNDDOWN(事業者入力!U19*'【様式６別添１】賃金改善明細書（職員別）'!V83,0),0)</f>
        <v>0</v>
      </c>
    </row>
  </sheetData>
  <sheetProtection insertRows="0"/>
  <mergeCells count="148">
    <mergeCell ref="B54:D54"/>
    <mergeCell ref="AG54:AI54"/>
    <mergeCell ref="B55:D55"/>
    <mergeCell ref="AG55:AI55"/>
    <mergeCell ref="B56:D56"/>
    <mergeCell ref="AG56:AI56"/>
    <mergeCell ref="B57:D57"/>
    <mergeCell ref="AG57:AI57"/>
    <mergeCell ref="B58:D58"/>
    <mergeCell ref="AG58:AI58"/>
    <mergeCell ref="B49:D49"/>
    <mergeCell ref="AG49:AI49"/>
    <mergeCell ref="B50:D50"/>
    <mergeCell ref="AG50:AI50"/>
    <mergeCell ref="B51:D51"/>
    <mergeCell ref="AG51:AI51"/>
    <mergeCell ref="B52:D52"/>
    <mergeCell ref="AG52:AI52"/>
    <mergeCell ref="B53:D53"/>
    <mergeCell ref="AG53:AI53"/>
    <mergeCell ref="AG39:AI39"/>
    <mergeCell ref="B39:D39"/>
    <mergeCell ref="B27:D27"/>
    <mergeCell ref="B24:D24"/>
    <mergeCell ref="B33:D33"/>
    <mergeCell ref="AG33:AI33"/>
    <mergeCell ref="B34:D34"/>
    <mergeCell ref="AG34:AI34"/>
    <mergeCell ref="B35:D35"/>
    <mergeCell ref="AG35:AI35"/>
    <mergeCell ref="B36:D36"/>
    <mergeCell ref="AG36:AI36"/>
    <mergeCell ref="B37:D37"/>
    <mergeCell ref="AG37:AI37"/>
    <mergeCell ref="AG26:AI26"/>
    <mergeCell ref="AG31:AI31"/>
    <mergeCell ref="B32:D32"/>
    <mergeCell ref="AG32:AI32"/>
    <mergeCell ref="V5:AE5"/>
    <mergeCell ref="AG29:AI29"/>
    <mergeCell ref="J10:J12"/>
    <mergeCell ref="P10:P12"/>
    <mergeCell ref="K10:K12"/>
    <mergeCell ref="AG13:AI13"/>
    <mergeCell ref="B14:D14"/>
    <mergeCell ref="AG14:AI14"/>
    <mergeCell ref="AA10:AA12"/>
    <mergeCell ref="AB10:AB12"/>
    <mergeCell ref="AE10:AE12"/>
    <mergeCell ref="AD10:AD12"/>
    <mergeCell ref="AC10:AC12"/>
    <mergeCell ref="E10:G11"/>
    <mergeCell ref="R2:S2"/>
    <mergeCell ref="B31:D31"/>
    <mergeCell ref="B18:D18"/>
    <mergeCell ref="B13:D13"/>
    <mergeCell ref="AG59:AI59"/>
    <mergeCell ref="X7:AD7"/>
    <mergeCell ref="Z11:Z12"/>
    <mergeCell ref="Q10:V10"/>
    <mergeCell ref="AG15:AI15"/>
    <mergeCell ref="W11:Y11"/>
    <mergeCell ref="AA2:AA3"/>
    <mergeCell ref="AB2:AD3"/>
    <mergeCell ref="Q4:U4"/>
    <mergeCell ref="O4:P4"/>
    <mergeCell ref="O8:P8"/>
    <mergeCell ref="AG27:AI27"/>
    <mergeCell ref="B28:D28"/>
    <mergeCell ref="B30:D30"/>
    <mergeCell ref="AG30:AI30"/>
    <mergeCell ref="AG24:AI24"/>
    <mergeCell ref="B16:D16"/>
    <mergeCell ref="AG16:AI16"/>
    <mergeCell ref="B17:D17"/>
    <mergeCell ref="AG17:AI17"/>
    <mergeCell ref="B66:Y66"/>
    <mergeCell ref="A62:Y62"/>
    <mergeCell ref="AF62:AF63"/>
    <mergeCell ref="B23:D23"/>
    <mergeCell ref="AG23:AI23"/>
    <mergeCell ref="AG48:AI48"/>
    <mergeCell ref="L10:O12"/>
    <mergeCell ref="B15:D15"/>
    <mergeCell ref="B20:D20"/>
    <mergeCell ref="A10:A12"/>
    <mergeCell ref="B10:D12"/>
    <mergeCell ref="H10:H12"/>
    <mergeCell ref="AG18:AI18"/>
    <mergeCell ref="B19:D19"/>
    <mergeCell ref="AG19:AI19"/>
    <mergeCell ref="Q11:T11"/>
    <mergeCell ref="U11:U12"/>
    <mergeCell ref="V11:V12"/>
    <mergeCell ref="AG10:AI12"/>
    <mergeCell ref="AF10:AF12"/>
    <mergeCell ref="W10:Z10"/>
    <mergeCell ref="I10:I12"/>
    <mergeCell ref="AG62:AI63"/>
    <mergeCell ref="AG38:AI38"/>
    <mergeCell ref="B64:AH64"/>
    <mergeCell ref="B65:Y65"/>
    <mergeCell ref="A61:Y61"/>
    <mergeCell ref="B40:D40"/>
    <mergeCell ref="AG40:AI40"/>
    <mergeCell ref="B41:D41"/>
    <mergeCell ref="AG41:AI41"/>
    <mergeCell ref="AG21:AI21"/>
    <mergeCell ref="B22:D22"/>
    <mergeCell ref="AG22:AI22"/>
    <mergeCell ref="AG44:AI44"/>
    <mergeCell ref="B45:D45"/>
    <mergeCell ref="AG45:AI45"/>
    <mergeCell ref="B46:D46"/>
    <mergeCell ref="AG46:AI46"/>
    <mergeCell ref="B47:D47"/>
    <mergeCell ref="AG47:AI47"/>
    <mergeCell ref="B48:D48"/>
    <mergeCell ref="B25:D25"/>
    <mergeCell ref="AG25:AI25"/>
    <mergeCell ref="B26:D26"/>
    <mergeCell ref="AG28:AI28"/>
    <mergeCell ref="B29:D29"/>
    <mergeCell ref="B38:D38"/>
    <mergeCell ref="B59:P59"/>
    <mergeCell ref="AE70:AE73"/>
    <mergeCell ref="AA65:AF66"/>
    <mergeCell ref="AA67:AB69"/>
    <mergeCell ref="AC67:AD69"/>
    <mergeCell ref="AA70:AB73"/>
    <mergeCell ref="AC70:AD73"/>
    <mergeCell ref="AG20:AI20"/>
    <mergeCell ref="B67:P67"/>
    <mergeCell ref="AE67:AE69"/>
    <mergeCell ref="A60:Y60"/>
    <mergeCell ref="AF60:AF61"/>
    <mergeCell ref="AG60:AI61"/>
    <mergeCell ref="B42:D42"/>
    <mergeCell ref="AG42:AI42"/>
    <mergeCell ref="B43:D43"/>
    <mergeCell ref="AG43:AI43"/>
    <mergeCell ref="B44:D44"/>
    <mergeCell ref="AF67:AF69"/>
    <mergeCell ref="AG67:AG69"/>
    <mergeCell ref="AF70:AF73"/>
    <mergeCell ref="AG70:AG73"/>
    <mergeCell ref="B21:D21"/>
    <mergeCell ref="B63:Y63"/>
  </mergeCells>
  <phoneticPr fontId="6"/>
  <conditionalFormatting sqref="B42:D48 Z13:Z35 K13:O13 I41:J48 P29:P48 J29:J40 P13:P14 I13:J14 E13:F13 H13 AE37:AI48 AB40:AD48 B59 Q59:AI59 AF13:AI36 T13:V48 Z36:AA48">
    <cfRule type="containsBlanks" dxfId="58" priority="73">
      <formula>LEN(TRIM(B13))=0</formula>
    </cfRule>
  </conditionalFormatting>
  <conditionalFormatting sqref="AD13:AD35">
    <cfRule type="containsBlanks" dxfId="57" priority="70">
      <formula>LEN(TRIM(AD13))=0</formula>
    </cfRule>
  </conditionalFormatting>
  <conditionalFormatting sqref="B41:D41">
    <cfRule type="containsBlanks" dxfId="56" priority="68">
      <formula>LEN(TRIM(B41))=0</formula>
    </cfRule>
  </conditionalFormatting>
  <conditionalFormatting sqref="AD36:AD39">
    <cfRule type="containsBlanks" dxfId="55" priority="67">
      <formula>LEN(TRIM(AD36))=0</formula>
    </cfRule>
  </conditionalFormatting>
  <conditionalFormatting sqref="E41:F48 K41:L48 N41:N48">
    <cfRule type="containsBlanks" dxfId="54" priority="66">
      <formula>LEN(TRIM(E41))=0</formula>
    </cfRule>
  </conditionalFormatting>
  <conditionalFormatting sqref="P15:P28 K25:L40 K22:L22 K17:L19 B40:F40 K14:L15 H14:H48 N17:N19 N22 N25:N40 N14:N15 M14:M48 I15 O14:O48 E14:F39">
    <cfRule type="containsBlanks" dxfId="53" priority="65">
      <formula>LEN(TRIM(B14))=0</formula>
    </cfRule>
  </conditionalFormatting>
  <conditionalFormatting sqref="K16:L16 N16">
    <cfRule type="containsBlanks" dxfId="52" priority="64">
      <formula>LEN(TRIM(K16))=0</formula>
    </cfRule>
  </conditionalFormatting>
  <conditionalFormatting sqref="K16:L16 N16">
    <cfRule type="containsBlanks" dxfId="51" priority="63">
      <formula>LEN(TRIM(K16))=0</formula>
    </cfRule>
  </conditionalFormatting>
  <conditionalFormatting sqref="K20:L21 N20:N21">
    <cfRule type="containsBlanks" dxfId="50" priority="62">
      <formula>LEN(TRIM(K20))=0</formula>
    </cfRule>
  </conditionalFormatting>
  <conditionalFormatting sqref="K20:L21 N20:N21">
    <cfRule type="containsBlanks" dxfId="49" priority="61">
      <formula>LEN(TRIM(K20))=0</formula>
    </cfRule>
  </conditionalFormatting>
  <conditionalFormatting sqref="K23:L24 N23:N24">
    <cfRule type="containsBlanks" dxfId="48" priority="60">
      <formula>LEN(TRIM(K23))=0</formula>
    </cfRule>
  </conditionalFormatting>
  <conditionalFormatting sqref="K23:L24 N23:N24">
    <cfRule type="containsBlanks" dxfId="47" priority="59">
      <formula>LEN(TRIM(K23))=0</formula>
    </cfRule>
  </conditionalFormatting>
  <conditionalFormatting sqref="I16:I40">
    <cfRule type="containsBlanks" dxfId="46" priority="58">
      <formula>LEN(TRIM(I16))=0</formula>
    </cfRule>
  </conditionalFormatting>
  <conditionalFormatting sqref="J15:J28">
    <cfRule type="containsBlanks" dxfId="45" priority="57">
      <formula>LEN(TRIM(J15))=0</formula>
    </cfRule>
  </conditionalFormatting>
  <conditionalFormatting sqref="B37:D37">
    <cfRule type="containsBlanks" dxfId="44" priority="51">
      <formula>LEN(TRIM(B37))=0</formula>
    </cfRule>
  </conditionalFormatting>
  <conditionalFormatting sqref="B13:D14">
    <cfRule type="containsBlanks" dxfId="43" priority="55">
      <formula>LEN(TRIM(B13))=0</formula>
    </cfRule>
  </conditionalFormatting>
  <conditionalFormatting sqref="B15:D35 B39:D39">
    <cfRule type="containsBlanks" dxfId="42" priority="54">
      <formula>LEN(TRIM(B15))=0</formula>
    </cfRule>
  </conditionalFormatting>
  <conditionalFormatting sqref="B36:D36">
    <cfRule type="containsBlanks" dxfId="41" priority="53">
      <formula>LEN(TRIM(B36))=0</formula>
    </cfRule>
  </conditionalFormatting>
  <conditionalFormatting sqref="B38:D38">
    <cfRule type="containsBlanks" dxfId="40" priority="52">
      <formula>LEN(TRIM(B38))=0</formula>
    </cfRule>
  </conditionalFormatting>
  <conditionalFormatting sqref="AA13:AA35">
    <cfRule type="containsBlanks" dxfId="39" priority="50">
      <formula>LEN(TRIM(AA13))=0</formula>
    </cfRule>
  </conditionalFormatting>
  <conditionalFormatting sqref="V7">
    <cfRule type="containsBlanks" dxfId="38" priority="41">
      <formula>LEN(TRIM(V7))=0</formula>
    </cfRule>
  </conditionalFormatting>
  <conditionalFormatting sqref="Q13:Q35 S13:S35">
    <cfRule type="containsBlanks" dxfId="37" priority="40">
      <formula>LEN(TRIM(Q13))=0</formula>
    </cfRule>
  </conditionalFormatting>
  <conditionalFormatting sqref="R13:R35">
    <cfRule type="containsBlanks" dxfId="36" priority="39">
      <formula>LEN(TRIM(R13))=0</formula>
    </cfRule>
  </conditionalFormatting>
  <conditionalFormatting sqref="W13:Y24">
    <cfRule type="containsBlanks" dxfId="35" priority="38">
      <formula>LEN(TRIM(W13))=0</formula>
    </cfRule>
  </conditionalFormatting>
  <conditionalFormatting sqref="AB13:AB39">
    <cfRule type="containsBlanks" dxfId="34" priority="36">
      <formula>LEN(TRIM(AB13))=0</formula>
    </cfRule>
  </conditionalFormatting>
  <conditionalFormatting sqref="AC13:AC39">
    <cfRule type="containsBlanks" dxfId="33" priority="34">
      <formula>LEN(TRIM(AC13))=0</formula>
    </cfRule>
  </conditionalFormatting>
  <conditionalFormatting sqref="G13">
    <cfRule type="containsBlanks" dxfId="32" priority="33">
      <formula>LEN(TRIM(G13))=0</formula>
    </cfRule>
  </conditionalFormatting>
  <conditionalFormatting sqref="G41:G48">
    <cfRule type="containsBlanks" dxfId="31" priority="32">
      <formula>LEN(TRIM(G41))=0</formula>
    </cfRule>
  </conditionalFormatting>
  <conditionalFormatting sqref="G14:G40">
    <cfRule type="containsBlanks" dxfId="30" priority="31">
      <formula>LEN(TRIM(G14))=0</formula>
    </cfRule>
  </conditionalFormatting>
  <conditionalFormatting sqref="B52:D58 I51:J58 P58:AA58 J49:J50 AE49:AI58 AB50:AD58 P49:P57 T49:V57 Z49:AA57">
    <cfRule type="containsBlanks" dxfId="29" priority="30">
      <formula>LEN(TRIM(B49))=0</formula>
    </cfRule>
  </conditionalFormatting>
  <conditionalFormatting sqref="B51:D51">
    <cfRule type="containsBlanks" dxfId="28" priority="29">
      <formula>LEN(TRIM(B51))=0</formula>
    </cfRule>
  </conditionalFormatting>
  <conditionalFormatting sqref="AD49">
    <cfRule type="containsBlanks" dxfId="27" priority="28">
      <formula>LEN(TRIM(AD49))=0</formula>
    </cfRule>
  </conditionalFormatting>
  <conditionalFormatting sqref="E51:F58 K51:L58 N51:N58">
    <cfRule type="containsBlanks" dxfId="26" priority="27">
      <formula>LEN(TRIM(E51))=0</formula>
    </cfRule>
  </conditionalFormatting>
  <conditionalFormatting sqref="K49:L50 B50:F50 H49:H58 N49:N50 M49:M58 O49:O58 E49:F49">
    <cfRule type="containsBlanks" dxfId="25" priority="26">
      <formula>LEN(TRIM(B49))=0</formula>
    </cfRule>
  </conditionalFormatting>
  <conditionalFormatting sqref="I49:I50">
    <cfRule type="containsBlanks" dxfId="24" priority="25">
      <formula>LEN(TRIM(I49))=0</formula>
    </cfRule>
  </conditionalFormatting>
  <conditionalFormatting sqref="B49:D49">
    <cfRule type="containsBlanks" dxfId="23" priority="23">
      <formula>LEN(TRIM(B49))=0</formula>
    </cfRule>
  </conditionalFormatting>
  <conditionalFormatting sqref="AB49">
    <cfRule type="containsBlanks" dxfId="22" priority="21">
      <formula>LEN(TRIM(AB49))=0</formula>
    </cfRule>
  </conditionalFormatting>
  <conditionalFormatting sqref="AC49">
    <cfRule type="containsBlanks" dxfId="21" priority="20">
      <formula>LEN(TRIM(AC49))=0</formula>
    </cfRule>
  </conditionalFormatting>
  <conditionalFormatting sqref="G51:G58">
    <cfRule type="containsBlanks" dxfId="20" priority="19">
      <formula>LEN(TRIM(G51))=0</formula>
    </cfRule>
  </conditionalFormatting>
  <conditionalFormatting sqref="G49:G50">
    <cfRule type="containsBlanks" dxfId="19" priority="18">
      <formula>LEN(TRIM(G49))=0</formula>
    </cfRule>
  </conditionalFormatting>
  <conditionalFormatting sqref="AE13:AE35">
    <cfRule type="containsBlanks" dxfId="18" priority="16">
      <formula>LEN(TRIM(AE13))=0</formula>
    </cfRule>
  </conditionalFormatting>
  <conditionalFormatting sqref="AE36">
    <cfRule type="containsBlanks" dxfId="17" priority="15">
      <formula>LEN(TRIM(AE36))=0</formula>
    </cfRule>
  </conditionalFormatting>
  <conditionalFormatting sqref="Q36:Q44 S36:S44">
    <cfRule type="containsBlanks" dxfId="16" priority="14">
      <formula>LEN(TRIM(Q36))=0</formula>
    </cfRule>
  </conditionalFormatting>
  <conditionalFormatting sqref="R36:R44">
    <cfRule type="containsBlanks" dxfId="15" priority="13">
      <formula>LEN(TRIM(R36))=0</formula>
    </cfRule>
  </conditionalFormatting>
  <conditionalFormatting sqref="Q45:Q53 S45:S53">
    <cfRule type="containsBlanks" dxfId="14" priority="12">
      <formula>LEN(TRIM(Q45))=0</formula>
    </cfRule>
  </conditionalFormatting>
  <conditionalFormatting sqref="R45:R53">
    <cfRule type="containsBlanks" dxfId="13" priority="11">
      <formula>LEN(TRIM(R45))=0</formula>
    </cfRule>
  </conditionalFormatting>
  <conditionalFormatting sqref="Q54:Q57 S54:S57">
    <cfRule type="containsBlanks" dxfId="12" priority="10">
      <formula>LEN(TRIM(Q54))=0</formula>
    </cfRule>
  </conditionalFormatting>
  <conditionalFormatting sqref="R54:R57">
    <cfRule type="containsBlanks" dxfId="11" priority="9">
      <formula>LEN(TRIM(R54))=0</formula>
    </cfRule>
  </conditionalFormatting>
  <conditionalFormatting sqref="W25:W35 Y25:Y35">
    <cfRule type="containsBlanks" dxfId="10" priority="8">
      <formula>LEN(TRIM(W25))=0</formula>
    </cfRule>
  </conditionalFormatting>
  <conditionalFormatting sqref="X25:X35">
    <cfRule type="containsBlanks" dxfId="9" priority="7">
      <formula>LEN(TRIM(X25))=0</formula>
    </cfRule>
  </conditionalFormatting>
  <conditionalFormatting sqref="W36:W44 Y36:Y44">
    <cfRule type="containsBlanks" dxfId="8" priority="6">
      <formula>LEN(TRIM(W36))=0</formula>
    </cfRule>
  </conditionalFormatting>
  <conditionalFormatting sqref="X36:X44">
    <cfRule type="containsBlanks" dxfId="7" priority="5">
      <formula>LEN(TRIM(X36))=0</formula>
    </cfRule>
  </conditionalFormatting>
  <conditionalFormatting sqref="W45:W53 Y45:Y53">
    <cfRule type="containsBlanks" dxfId="6" priority="4">
      <formula>LEN(TRIM(W45))=0</formula>
    </cfRule>
  </conditionalFormatting>
  <conditionalFormatting sqref="X45:X53">
    <cfRule type="containsBlanks" dxfId="5" priority="3">
      <formula>LEN(TRIM(X45))=0</formula>
    </cfRule>
  </conditionalFormatting>
  <conditionalFormatting sqref="W54:W57 Y54:Y57">
    <cfRule type="containsBlanks" dxfId="4" priority="2">
      <formula>LEN(TRIM(W54))=0</formula>
    </cfRule>
  </conditionalFormatting>
  <conditionalFormatting sqref="X54:X57">
    <cfRule type="containsBlanks" dxfId="3" priority="1">
      <formula>LEN(TRIM(X54))=0</formula>
    </cfRule>
  </conditionalFormatting>
  <dataValidations count="9">
    <dataValidation type="custom" allowBlank="1" showInputMessage="1" showErrorMessage="1" sqref="AH65558:AH65577 AH131094:AH131113 AH196630:AH196649 AH262166:AH262185 AH327702:AH327721 AH393238:AH393257 AH458774:AH458793 AH524310:AH524329 AH589846:AH589865 AH655382:AH655401 AH720918:AH720937 AH786454:AH786473 AH851990:AH852009 AH917526:AH917545 AH983062:AH983081 WVF983062:WWG983081 VRR983062:VSS983081 WBN983062:WCO983081 IT65558:JU65577 SP65558:TQ65577 ACL65558:ADM65577 AMH65558:ANI65577 AWD65558:AXE65577 BFZ65558:BHA65577 BPV65558:BQW65577 BZR65558:CAS65577 CJN65558:CKO65577 CTJ65558:CUK65577 DDF65558:DEG65577 DNB65558:DOC65577 DWX65558:DXY65577 EGT65558:EHU65577 EQP65558:ERQ65577 FAL65558:FBM65577 FKH65558:FLI65577 FUD65558:FVE65577 GDZ65558:GFA65577 GNV65558:GOW65577 GXR65558:GYS65577 HHN65558:HIO65577 HRJ65558:HSK65577 IBF65558:ICG65577 ILB65558:IMC65577 IUX65558:IVY65577 JET65558:JFU65577 JOP65558:JPQ65577 JYL65558:JZM65577 KIH65558:KJI65577 KSD65558:KTE65577 LBZ65558:LDA65577 LLV65558:LMW65577 LVR65558:LWS65577 MFN65558:MGO65577 MPJ65558:MQK65577 MZF65558:NAG65577 NJB65558:NKC65577 NSX65558:NTY65577 OCT65558:ODU65577 OMP65558:ONQ65577 OWL65558:OXM65577 PGH65558:PHI65577 PQD65558:PRE65577 PZZ65558:QBA65577 QJV65558:QKW65577 QTR65558:QUS65577 RDN65558:REO65577 RNJ65558:ROK65577 RXF65558:RYG65577 SHB65558:SIC65577 SQX65558:SRY65577 TAT65558:TBU65577 TKP65558:TLQ65577 TUL65558:TVM65577 UEH65558:UFI65577 UOD65558:UPE65577 UXZ65558:UZA65577 VHV65558:VIW65577 VRR65558:VSS65577 WBN65558:WCO65577 WLJ65558:WMK65577 WVF65558:WWG65577 IT131094:JU131113 SP131094:TQ131113 ACL131094:ADM131113 AMH131094:ANI131113 AWD131094:AXE131113 BFZ131094:BHA131113 BPV131094:BQW131113 BZR131094:CAS131113 CJN131094:CKO131113 CTJ131094:CUK131113 DDF131094:DEG131113 DNB131094:DOC131113 DWX131094:DXY131113 EGT131094:EHU131113 EQP131094:ERQ131113 FAL131094:FBM131113 FKH131094:FLI131113 FUD131094:FVE131113 GDZ131094:GFA131113 GNV131094:GOW131113 GXR131094:GYS131113 HHN131094:HIO131113 HRJ131094:HSK131113 IBF131094:ICG131113 ILB131094:IMC131113 IUX131094:IVY131113 JET131094:JFU131113 JOP131094:JPQ131113 JYL131094:JZM131113 KIH131094:KJI131113 KSD131094:KTE131113 LBZ131094:LDA131113 LLV131094:LMW131113 LVR131094:LWS131113 MFN131094:MGO131113 MPJ131094:MQK131113 MZF131094:NAG131113 NJB131094:NKC131113 NSX131094:NTY131113 OCT131094:ODU131113 OMP131094:ONQ131113 OWL131094:OXM131113 PGH131094:PHI131113 PQD131094:PRE131113 PZZ131094:QBA131113 QJV131094:QKW131113 QTR131094:QUS131113 RDN131094:REO131113 RNJ131094:ROK131113 RXF131094:RYG131113 SHB131094:SIC131113 SQX131094:SRY131113 TAT131094:TBU131113 TKP131094:TLQ131113 TUL131094:TVM131113 UEH131094:UFI131113 UOD131094:UPE131113 UXZ131094:UZA131113 VHV131094:VIW131113 VRR131094:VSS131113 WBN131094:WCO131113 WLJ131094:WMK131113 WVF131094:WWG131113 IT196630:JU196649 SP196630:TQ196649 ACL196630:ADM196649 AMH196630:ANI196649 AWD196630:AXE196649 BFZ196630:BHA196649 BPV196630:BQW196649 BZR196630:CAS196649 CJN196630:CKO196649 CTJ196630:CUK196649 DDF196630:DEG196649 DNB196630:DOC196649 DWX196630:DXY196649 EGT196630:EHU196649 EQP196630:ERQ196649 FAL196630:FBM196649 FKH196630:FLI196649 FUD196630:FVE196649 GDZ196630:GFA196649 GNV196630:GOW196649 GXR196630:GYS196649 HHN196630:HIO196649 HRJ196630:HSK196649 IBF196630:ICG196649 ILB196630:IMC196649 IUX196630:IVY196649 JET196630:JFU196649 JOP196630:JPQ196649 JYL196630:JZM196649 KIH196630:KJI196649 KSD196630:KTE196649 LBZ196630:LDA196649 LLV196630:LMW196649 LVR196630:LWS196649 MFN196630:MGO196649 MPJ196630:MQK196649 MZF196630:NAG196649 NJB196630:NKC196649 NSX196630:NTY196649 OCT196630:ODU196649 OMP196630:ONQ196649 OWL196630:OXM196649 PGH196630:PHI196649 PQD196630:PRE196649 PZZ196630:QBA196649 QJV196630:QKW196649 QTR196630:QUS196649 RDN196630:REO196649 RNJ196630:ROK196649 RXF196630:RYG196649 SHB196630:SIC196649 SQX196630:SRY196649 TAT196630:TBU196649 TKP196630:TLQ196649 TUL196630:TVM196649 UEH196630:UFI196649 UOD196630:UPE196649 UXZ196630:UZA196649 VHV196630:VIW196649 VRR196630:VSS196649 WBN196630:WCO196649 WLJ196630:WMK196649 WVF196630:WWG196649 IT262166:JU262185 SP262166:TQ262185 ACL262166:ADM262185 AMH262166:ANI262185 AWD262166:AXE262185 BFZ262166:BHA262185 BPV262166:BQW262185 BZR262166:CAS262185 CJN262166:CKO262185 CTJ262166:CUK262185 DDF262166:DEG262185 DNB262166:DOC262185 DWX262166:DXY262185 EGT262166:EHU262185 EQP262166:ERQ262185 FAL262166:FBM262185 FKH262166:FLI262185 FUD262166:FVE262185 GDZ262166:GFA262185 GNV262166:GOW262185 GXR262166:GYS262185 HHN262166:HIO262185 HRJ262166:HSK262185 IBF262166:ICG262185 ILB262166:IMC262185 IUX262166:IVY262185 JET262166:JFU262185 JOP262166:JPQ262185 JYL262166:JZM262185 KIH262166:KJI262185 KSD262166:KTE262185 LBZ262166:LDA262185 LLV262166:LMW262185 LVR262166:LWS262185 MFN262166:MGO262185 MPJ262166:MQK262185 MZF262166:NAG262185 NJB262166:NKC262185 NSX262166:NTY262185 OCT262166:ODU262185 OMP262166:ONQ262185 OWL262166:OXM262185 PGH262166:PHI262185 PQD262166:PRE262185 PZZ262166:QBA262185 QJV262166:QKW262185 QTR262166:QUS262185 RDN262166:REO262185 RNJ262166:ROK262185 RXF262166:RYG262185 SHB262166:SIC262185 SQX262166:SRY262185 TAT262166:TBU262185 TKP262166:TLQ262185 TUL262166:TVM262185 UEH262166:UFI262185 UOD262166:UPE262185 UXZ262166:UZA262185 VHV262166:VIW262185 VRR262166:VSS262185 WBN262166:WCO262185 WLJ262166:WMK262185 WVF262166:WWG262185 IT327702:JU327721 SP327702:TQ327721 ACL327702:ADM327721 AMH327702:ANI327721 AWD327702:AXE327721 BFZ327702:BHA327721 BPV327702:BQW327721 BZR327702:CAS327721 CJN327702:CKO327721 CTJ327702:CUK327721 DDF327702:DEG327721 DNB327702:DOC327721 DWX327702:DXY327721 EGT327702:EHU327721 EQP327702:ERQ327721 FAL327702:FBM327721 FKH327702:FLI327721 FUD327702:FVE327721 GDZ327702:GFA327721 GNV327702:GOW327721 GXR327702:GYS327721 HHN327702:HIO327721 HRJ327702:HSK327721 IBF327702:ICG327721 ILB327702:IMC327721 IUX327702:IVY327721 JET327702:JFU327721 JOP327702:JPQ327721 JYL327702:JZM327721 KIH327702:KJI327721 KSD327702:KTE327721 LBZ327702:LDA327721 LLV327702:LMW327721 LVR327702:LWS327721 MFN327702:MGO327721 MPJ327702:MQK327721 MZF327702:NAG327721 NJB327702:NKC327721 NSX327702:NTY327721 OCT327702:ODU327721 OMP327702:ONQ327721 OWL327702:OXM327721 PGH327702:PHI327721 PQD327702:PRE327721 PZZ327702:QBA327721 QJV327702:QKW327721 QTR327702:QUS327721 RDN327702:REO327721 RNJ327702:ROK327721 RXF327702:RYG327721 SHB327702:SIC327721 SQX327702:SRY327721 TAT327702:TBU327721 TKP327702:TLQ327721 TUL327702:TVM327721 UEH327702:UFI327721 UOD327702:UPE327721 UXZ327702:UZA327721 VHV327702:VIW327721 VRR327702:VSS327721 WBN327702:WCO327721 WLJ327702:WMK327721 WVF327702:WWG327721 IT393238:JU393257 SP393238:TQ393257 ACL393238:ADM393257 AMH393238:ANI393257 AWD393238:AXE393257 BFZ393238:BHA393257 BPV393238:BQW393257 BZR393238:CAS393257 CJN393238:CKO393257 CTJ393238:CUK393257 DDF393238:DEG393257 DNB393238:DOC393257 DWX393238:DXY393257 EGT393238:EHU393257 EQP393238:ERQ393257 FAL393238:FBM393257 FKH393238:FLI393257 FUD393238:FVE393257 GDZ393238:GFA393257 GNV393238:GOW393257 GXR393238:GYS393257 HHN393238:HIO393257 HRJ393238:HSK393257 IBF393238:ICG393257 ILB393238:IMC393257 IUX393238:IVY393257 JET393238:JFU393257 JOP393238:JPQ393257 JYL393238:JZM393257 KIH393238:KJI393257 KSD393238:KTE393257 LBZ393238:LDA393257 LLV393238:LMW393257 LVR393238:LWS393257 MFN393238:MGO393257 MPJ393238:MQK393257 MZF393238:NAG393257 NJB393238:NKC393257 NSX393238:NTY393257 OCT393238:ODU393257 OMP393238:ONQ393257 OWL393238:OXM393257 PGH393238:PHI393257 PQD393238:PRE393257 PZZ393238:QBA393257 QJV393238:QKW393257 QTR393238:QUS393257 RDN393238:REO393257 RNJ393238:ROK393257 RXF393238:RYG393257 SHB393238:SIC393257 SQX393238:SRY393257 TAT393238:TBU393257 TKP393238:TLQ393257 TUL393238:TVM393257 UEH393238:UFI393257 UOD393238:UPE393257 UXZ393238:UZA393257 VHV393238:VIW393257 VRR393238:VSS393257 WBN393238:WCO393257 WLJ393238:WMK393257 WVF393238:WWG393257 IT458774:JU458793 SP458774:TQ458793 ACL458774:ADM458793 AMH458774:ANI458793 AWD458774:AXE458793 BFZ458774:BHA458793 BPV458774:BQW458793 BZR458774:CAS458793 CJN458774:CKO458793 CTJ458774:CUK458793 DDF458774:DEG458793 DNB458774:DOC458793 DWX458774:DXY458793 EGT458774:EHU458793 EQP458774:ERQ458793 FAL458774:FBM458793 FKH458774:FLI458793 FUD458774:FVE458793 GDZ458774:GFA458793 GNV458774:GOW458793 GXR458774:GYS458793 HHN458774:HIO458793 HRJ458774:HSK458793 IBF458774:ICG458793 ILB458774:IMC458793 IUX458774:IVY458793 JET458774:JFU458793 JOP458774:JPQ458793 JYL458774:JZM458793 KIH458774:KJI458793 KSD458774:KTE458793 LBZ458774:LDA458793 LLV458774:LMW458793 LVR458774:LWS458793 MFN458774:MGO458793 MPJ458774:MQK458793 MZF458774:NAG458793 NJB458774:NKC458793 NSX458774:NTY458793 OCT458774:ODU458793 OMP458774:ONQ458793 OWL458774:OXM458793 PGH458774:PHI458793 PQD458774:PRE458793 PZZ458774:QBA458793 QJV458774:QKW458793 QTR458774:QUS458793 RDN458774:REO458793 RNJ458774:ROK458793 RXF458774:RYG458793 SHB458774:SIC458793 SQX458774:SRY458793 TAT458774:TBU458793 TKP458774:TLQ458793 TUL458774:TVM458793 UEH458774:UFI458793 UOD458774:UPE458793 UXZ458774:UZA458793 VHV458774:VIW458793 VRR458774:VSS458793 WBN458774:WCO458793 WLJ458774:WMK458793 WVF458774:WWG458793 IT524310:JU524329 SP524310:TQ524329 ACL524310:ADM524329 AMH524310:ANI524329 AWD524310:AXE524329 BFZ524310:BHA524329 BPV524310:BQW524329 BZR524310:CAS524329 CJN524310:CKO524329 CTJ524310:CUK524329 DDF524310:DEG524329 DNB524310:DOC524329 DWX524310:DXY524329 EGT524310:EHU524329 EQP524310:ERQ524329 FAL524310:FBM524329 FKH524310:FLI524329 FUD524310:FVE524329 GDZ524310:GFA524329 GNV524310:GOW524329 GXR524310:GYS524329 HHN524310:HIO524329 HRJ524310:HSK524329 IBF524310:ICG524329 ILB524310:IMC524329 IUX524310:IVY524329 JET524310:JFU524329 JOP524310:JPQ524329 JYL524310:JZM524329 KIH524310:KJI524329 KSD524310:KTE524329 LBZ524310:LDA524329 LLV524310:LMW524329 LVR524310:LWS524329 MFN524310:MGO524329 MPJ524310:MQK524329 MZF524310:NAG524329 NJB524310:NKC524329 NSX524310:NTY524329 OCT524310:ODU524329 OMP524310:ONQ524329 OWL524310:OXM524329 PGH524310:PHI524329 PQD524310:PRE524329 PZZ524310:QBA524329 QJV524310:QKW524329 QTR524310:QUS524329 RDN524310:REO524329 RNJ524310:ROK524329 RXF524310:RYG524329 SHB524310:SIC524329 SQX524310:SRY524329 TAT524310:TBU524329 TKP524310:TLQ524329 TUL524310:TVM524329 UEH524310:UFI524329 UOD524310:UPE524329 UXZ524310:UZA524329 VHV524310:VIW524329 VRR524310:VSS524329 WBN524310:WCO524329 WLJ524310:WMK524329 WVF524310:WWG524329 IT589846:JU589865 SP589846:TQ589865 ACL589846:ADM589865 AMH589846:ANI589865 AWD589846:AXE589865 BFZ589846:BHA589865 BPV589846:BQW589865 BZR589846:CAS589865 CJN589846:CKO589865 CTJ589846:CUK589865 DDF589846:DEG589865 DNB589846:DOC589865 DWX589846:DXY589865 EGT589846:EHU589865 EQP589846:ERQ589865 FAL589846:FBM589865 FKH589846:FLI589865 FUD589846:FVE589865 GDZ589846:GFA589865 GNV589846:GOW589865 GXR589846:GYS589865 HHN589846:HIO589865 HRJ589846:HSK589865 IBF589846:ICG589865 ILB589846:IMC589865 IUX589846:IVY589865 JET589846:JFU589865 JOP589846:JPQ589865 JYL589846:JZM589865 KIH589846:KJI589865 KSD589846:KTE589865 LBZ589846:LDA589865 LLV589846:LMW589865 LVR589846:LWS589865 MFN589846:MGO589865 MPJ589846:MQK589865 MZF589846:NAG589865 NJB589846:NKC589865 NSX589846:NTY589865 OCT589846:ODU589865 OMP589846:ONQ589865 OWL589846:OXM589865 PGH589846:PHI589865 PQD589846:PRE589865 PZZ589846:QBA589865 QJV589846:QKW589865 QTR589846:QUS589865 RDN589846:REO589865 RNJ589846:ROK589865 RXF589846:RYG589865 SHB589846:SIC589865 SQX589846:SRY589865 TAT589846:TBU589865 TKP589846:TLQ589865 TUL589846:TVM589865 UEH589846:UFI589865 UOD589846:UPE589865 UXZ589846:UZA589865 VHV589846:VIW589865 VRR589846:VSS589865 WBN589846:WCO589865 WLJ589846:WMK589865 WVF589846:WWG589865 IT655382:JU655401 SP655382:TQ655401 ACL655382:ADM655401 AMH655382:ANI655401 AWD655382:AXE655401 BFZ655382:BHA655401 BPV655382:BQW655401 BZR655382:CAS655401 CJN655382:CKO655401 CTJ655382:CUK655401 DDF655382:DEG655401 DNB655382:DOC655401 DWX655382:DXY655401 EGT655382:EHU655401 EQP655382:ERQ655401 FAL655382:FBM655401 FKH655382:FLI655401 FUD655382:FVE655401 GDZ655382:GFA655401 GNV655382:GOW655401 GXR655382:GYS655401 HHN655382:HIO655401 HRJ655382:HSK655401 IBF655382:ICG655401 ILB655382:IMC655401 IUX655382:IVY655401 JET655382:JFU655401 JOP655382:JPQ655401 JYL655382:JZM655401 KIH655382:KJI655401 KSD655382:KTE655401 LBZ655382:LDA655401 LLV655382:LMW655401 LVR655382:LWS655401 MFN655382:MGO655401 MPJ655382:MQK655401 MZF655382:NAG655401 NJB655382:NKC655401 NSX655382:NTY655401 OCT655382:ODU655401 OMP655382:ONQ655401 OWL655382:OXM655401 PGH655382:PHI655401 PQD655382:PRE655401 PZZ655382:QBA655401 QJV655382:QKW655401 QTR655382:QUS655401 RDN655382:REO655401 RNJ655382:ROK655401 RXF655382:RYG655401 SHB655382:SIC655401 SQX655382:SRY655401 TAT655382:TBU655401 TKP655382:TLQ655401 TUL655382:TVM655401 UEH655382:UFI655401 UOD655382:UPE655401 UXZ655382:UZA655401 VHV655382:VIW655401 VRR655382:VSS655401 WBN655382:WCO655401 WLJ655382:WMK655401 WVF655382:WWG655401 IT720918:JU720937 SP720918:TQ720937 ACL720918:ADM720937 AMH720918:ANI720937 AWD720918:AXE720937 BFZ720918:BHA720937 BPV720918:BQW720937 BZR720918:CAS720937 CJN720918:CKO720937 CTJ720918:CUK720937 DDF720918:DEG720937 DNB720918:DOC720937 DWX720918:DXY720937 EGT720918:EHU720937 EQP720918:ERQ720937 FAL720918:FBM720937 FKH720918:FLI720937 FUD720918:FVE720937 GDZ720918:GFA720937 GNV720918:GOW720937 GXR720918:GYS720937 HHN720918:HIO720937 HRJ720918:HSK720937 IBF720918:ICG720937 ILB720918:IMC720937 IUX720918:IVY720937 JET720918:JFU720937 JOP720918:JPQ720937 JYL720918:JZM720937 KIH720918:KJI720937 KSD720918:KTE720937 LBZ720918:LDA720937 LLV720918:LMW720937 LVR720918:LWS720937 MFN720918:MGO720937 MPJ720918:MQK720937 MZF720918:NAG720937 NJB720918:NKC720937 NSX720918:NTY720937 OCT720918:ODU720937 OMP720918:ONQ720937 OWL720918:OXM720937 PGH720918:PHI720937 PQD720918:PRE720937 PZZ720918:QBA720937 QJV720918:QKW720937 QTR720918:QUS720937 RDN720918:REO720937 RNJ720918:ROK720937 RXF720918:RYG720937 SHB720918:SIC720937 SQX720918:SRY720937 TAT720918:TBU720937 TKP720918:TLQ720937 TUL720918:TVM720937 UEH720918:UFI720937 UOD720918:UPE720937 UXZ720918:UZA720937 VHV720918:VIW720937 VRR720918:VSS720937 WBN720918:WCO720937 WLJ720918:WMK720937 WVF720918:WWG720937 IT786454:JU786473 SP786454:TQ786473 ACL786454:ADM786473 AMH786454:ANI786473 AWD786454:AXE786473 BFZ786454:BHA786473 BPV786454:BQW786473 BZR786454:CAS786473 CJN786454:CKO786473 CTJ786454:CUK786473 DDF786454:DEG786473 DNB786454:DOC786473 DWX786454:DXY786473 EGT786454:EHU786473 EQP786454:ERQ786473 FAL786454:FBM786473 FKH786454:FLI786473 FUD786454:FVE786473 GDZ786454:GFA786473 GNV786454:GOW786473 GXR786454:GYS786473 HHN786454:HIO786473 HRJ786454:HSK786473 IBF786454:ICG786473 ILB786454:IMC786473 IUX786454:IVY786473 JET786454:JFU786473 JOP786454:JPQ786473 JYL786454:JZM786473 KIH786454:KJI786473 KSD786454:KTE786473 LBZ786454:LDA786473 LLV786454:LMW786473 LVR786454:LWS786473 MFN786454:MGO786473 MPJ786454:MQK786473 MZF786454:NAG786473 NJB786454:NKC786473 NSX786454:NTY786473 OCT786454:ODU786473 OMP786454:ONQ786473 OWL786454:OXM786473 PGH786454:PHI786473 PQD786454:PRE786473 PZZ786454:QBA786473 QJV786454:QKW786473 QTR786454:QUS786473 RDN786454:REO786473 RNJ786454:ROK786473 RXF786454:RYG786473 SHB786454:SIC786473 SQX786454:SRY786473 TAT786454:TBU786473 TKP786454:TLQ786473 TUL786454:TVM786473 UEH786454:UFI786473 UOD786454:UPE786473 UXZ786454:UZA786473 VHV786454:VIW786473 VRR786454:VSS786473 WBN786454:WCO786473 WLJ786454:WMK786473 WVF786454:WWG786473 IT851990:JU852009 SP851990:TQ852009 ACL851990:ADM852009 AMH851990:ANI852009 AWD851990:AXE852009 BFZ851990:BHA852009 BPV851990:BQW852009 BZR851990:CAS852009 CJN851990:CKO852009 CTJ851990:CUK852009 DDF851990:DEG852009 DNB851990:DOC852009 DWX851990:DXY852009 EGT851990:EHU852009 EQP851990:ERQ852009 FAL851990:FBM852009 FKH851990:FLI852009 FUD851990:FVE852009 GDZ851990:GFA852009 GNV851990:GOW852009 GXR851990:GYS852009 HHN851990:HIO852009 HRJ851990:HSK852009 IBF851990:ICG852009 ILB851990:IMC852009 IUX851990:IVY852009 JET851990:JFU852009 JOP851990:JPQ852009 JYL851990:JZM852009 KIH851990:KJI852009 KSD851990:KTE852009 LBZ851990:LDA852009 LLV851990:LMW852009 LVR851990:LWS852009 MFN851990:MGO852009 MPJ851990:MQK852009 MZF851990:NAG852009 NJB851990:NKC852009 NSX851990:NTY852009 OCT851990:ODU852009 OMP851990:ONQ852009 OWL851990:OXM852009 PGH851990:PHI852009 PQD851990:PRE852009 PZZ851990:QBA852009 QJV851990:QKW852009 QTR851990:QUS852009 RDN851990:REO852009 RNJ851990:ROK852009 RXF851990:RYG852009 SHB851990:SIC852009 SQX851990:SRY852009 TAT851990:TBU852009 TKP851990:TLQ852009 TUL851990:TVM852009 UEH851990:UFI852009 UOD851990:UPE852009 UXZ851990:UZA852009 VHV851990:VIW852009 VRR851990:VSS852009 WBN851990:WCO852009 WLJ851990:WMK852009 WVF851990:WWG852009 IT917526:JU917545 SP917526:TQ917545 ACL917526:ADM917545 AMH917526:ANI917545 AWD917526:AXE917545 BFZ917526:BHA917545 BPV917526:BQW917545 BZR917526:CAS917545 CJN917526:CKO917545 CTJ917526:CUK917545 DDF917526:DEG917545 DNB917526:DOC917545 DWX917526:DXY917545 EGT917526:EHU917545 EQP917526:ERQ917545 FAL917526:FBM917545 FKH917526:FLI917545 FUD917526:FVE917545 GDZ917526:GFA917545 GNV917526:GOW917545 GXR917526:GYS917545 HHN917526:HIO917545 HRJ917526:HSK917545 IBF917526:ICG917545 ILB917526:IMC917545 IUX917526:IVY917545 JET917526:JFU917545 JOP917526:JPQ917545 JYL917526:JZM917545 KIH917526:KJI917545 KSD917526:KTE917545 LBZ917526:LDA917545 LLV917526:LMW917545 LVR917526:LWS917545 MFN917526:MGO917545 MPJ917526:MQK917545 MZF917526:NAG917545 NJB917526:NKC917545 NSX917526:NTY917545 OCT917526:ODU917545 OMP917526:ONQ917545 OWL917526:OXM917545 PGH917526:PHI917545 PQD917526:PRE917545 PZZ917526:QBA917545 QJV917526:QKW917545 QTR917526:QUS917545 RDN917526:REO917545 RNJ917526:ROK917545 RXF917526:RYG917545 SHB917526:SIC917545 SQX917526:SRY917545 TAT917526:TBU917545 TKP917526:TLQ917545 TUL917526:TVM917545 UEH917526:UFI917545 UOD917526:UPE917545 UXZ917526:UZA917545 VHV917526:VIW917545 VRR917526:VSS917545 WBN917526:WCO917545 WLJ917526:WMK917545 WVF917526:WWG917545 IT983062:JU983081 SP983062:TQ983081 ACL983062:ADM983081 AMH983062:ANI983081 AWD983062:AXE983081 BFZ983062:BHA983081 BPV983062:BQW983081 BZR983062:CAS983081 CJN983062:CKO983081 CTJ983062:CUK983081 DDF983062:DEG983081 DNB983062:DOC983081 DWX983062:DXY983081 EGT983062:EHU983081 EQP983062:ERQ983081 FAL983062:FBM983081 FKH983062:FLI983081 FUD983062:FVE983081 GDZ983062:GFA983081 GNV983062:GOW983081 GXR983062:GYS983081 HHN983062:HIO983081 HRJ983062:HSK983081 IBF983062:ICG983081 ILB983062:IMC983081 IUX983062:IVY983081 JET983062:JFU983081 JOP983062:JPQ983081 JYL983062:JZM983081 KIH983062:KJI983081 KSD983062:KTE983081 LBZ983062:LDA983081 LLV983062:LMW983081 LVR983062:LWS983081 MFN983062:MGO983081 MPJ983062:MQK983081 MZF983062:NAG983081 NJB983062:NKC983081 NSX983062:NTY983081 OCT983062:ODU983081 OMP983062:ONQ983081 OWL983062:OXM983081 PGH983062:PHI983081 PQD983062:PRE983081 PZZ983062:QBA983081 QJV983062:QKW983081 QTR983062:QUS983081 RDN983062:REO983081 RNJ983062:ROK983081 RXF983062:RYG983081 SHB983062:SIC983081 SQX983062:SRY983081 TAT983062:TBU983081 TKP983062:TLQ983081 TUL983062:TVM983081 UEH983062:UFI983081 UOD983062:UPE983081 UXZ983062:UZA983081 VHV983062:VIW983081 WLJ983062:WMK983081 P131095:AG131114 P196631:AG196650 P262167:AG262186 P327703:AG327722 P393239:AG393258 P458775:AG458794 P524311:AG524330 P589847:AG589866 P655383:AG655402 P720919:AG720938 P786455:AG786474 P851991:AG852010 P917527:AG917546 P983063:AG983082 P65559:AG65578 WVH13:WWI63 WLL13:WMM63 WBP13:WCQ63 VRT13:VSU63 VHX13:VIY63 UYB13:UZC63 UOF13:UPG63 UEJ13:UFK63 TUN13:TVO63 TKR13:TLS63 TAV13:TBW63 SQZ13:SSA63 SHD13:SIE63 RXH13:RYI63 RNL13:ROM63 RDP13:REQ63 QTT13:QUU63 QJX13:QKY63 QAB13:QBC63 PQF13:PRG63 PGJ13:PHK63 OWN13:OXO63 OMR13:ONS63 OCV13:ODW63 NSZ13:NUA63 NJD13:NKE63 MZH13:NAI63 MPL13:MQM63 MFP13:MGQ63 LVT13:LWU63 LLX13:LMY63 LCB13:LDC63 KSF13:KTG63 KIJ13:KJK63 JYN13:JZO63 JOR13:JPS63 JEV13:JFW63 IUZ13:IWA63 ILD13:IME63 IBH13:ICI63 HRL13:HSM63 HHP13:HIQ63 GXT13:GYU63 GNX13:GOY63 GEB13:GFC63 FUF13:FVG63 FKJ13:FLK63 FAN13:FBO63 EQR13:ERS63 EGV13:EHW63 DWZ13:DYA63 DND13:DOE63 DDH13:DEI63 CTL13:CUM63 CJP13:CKQ63 BZT13:CAU63 BPX13:BQY63 BGB13:BHC63 AWF13:AXG63 AMJ13:ANK63 ACN13:ADO63 SR13:TS63 AJ13:AJ63 IV13:JW63">
      <formula1>IF(#REF!="×","")</formula1>
    </dataValidation>
    <dataValidation type="list" allowBlank="1" showInputMessage="1" showErrorMessage="1" sqref="WVB983062:WVB983081 IP65558:IP65577 SL65558:SL65577 ACH65558:ACH65577 AMD65558:AMD65577 AVZ65558:AVZ65577 BFV65558:BFV65577 BPR65558:BPR65577 BZN65558:BZN65577 CJJ65558:CJJ65577 CTF65558:CTF65577 DDB65558:DDB65577 DMX65558:DMX65577 DWT65558:DWT65577 EGP65558:EGP65577 EQL65558:EQL65577 FAH65558:FAH65577 FKD65558:FKD65577 FTZ65558:FTZ65577 GDV65558:GDV65577 GNR65558:GNR65577 GXN65558:GXN65577 HHJ65558:HHJ65577 HRF65558:HRF65577 IBB65558:IBB65577 IKX65558:IKX65577 IUT65558:IUT65577 JEP65558:JEP65577 JOL65558:JOL65577 JYH65558:JYH65577 KID65558:KID65577 KRZ65558:KRZ65577 LBV65558:LBV65577 LLR65558:LLR65577 LVN65558:LVN65577 MFJ65558:MFJ65577 MPF65558:MPF65577 MZB65558:MZB65577 NIX65558:NIX65577 NST65558:NST65577 OCP65558:OCP65577 OML65558:OML65577 OWH65558:OWH65577 PGD65558:PGD65577 PPZ65558:PPZ65577 PZV65558:PZV65577 QJR65558:QJR65577 QTN65558:QTN65577 RDJ65558:RDJ65577 RNF65558:RNF65577 RXB65558:RXB65577 SGX65558:SGX65577 SQT65558:SQT65577 TAP65558:TAP65577 TKL65558:TKL65577 TUH65558:TUH65577 UED65558:UED65577 UNZ65558:UNZ65577 UXV65558:UXV65577 VHR65558:VHR65577 VRN65558:VRN65577 WBJ65558:WBJ65577 WLF65558:WLF65577 WVB65558:WVB65577 IP131094:IP131113 SL131094:SL131113 ACH131094:ACH131113 AMD131094:AMD131113 AVZ131094:AVZ131113 BFV131094:BFV131113 BPR131094:BPR131113 BZN131094:BZN131113 CJJ131094:CJJ131113 CTF131094:CTF131113 DDB131094:DDB131113 DMX131094:DMX131113 DWT131094:DWT131113 EGP131094:EGP131113 EQL131094:EQL131113 FAH131094:FAH131113 FKD131094:FKD131113 FTZ131094:FTZ131113 GDV131094:GDV131113 GNR131094:GNR131113 GXN131094:GXN131113 HHJ131094:HHJ131113 HRF131094:HRF131113 IBB131094:IBB131113 IKX131094:IKX131113 IUT131094:IUT131113 JEP131094:JEP131113 JOL131094:JOL131113 JYH131094:JYH131113 KID131094:KID131113 KRZ131094:KRZ131113 LBV131094:LBV131113 LLR131094:LLR131113 LVN131094:LVN131113 MFJ131094:MFJ131113 MPF131094:MPF131113 MZB131094:MZB131113 NIX131094:NIX131113 NST131094:NST131113 OCP131094:OCP131113 OML131094:OML131113 OWH131094:OWH131113 PGD131094:PGD131113 PPZ131094:PPZ131113 PZV131094:PZV131113 QJR131094:QJR131113 QTN131094:QTN131113 RDJ131094:RDJ131113 RNF131094:RNF131113 RXB131094:RXB131113 SGX131094:SGX131113 SQT131094:SQT131113 TAP131094:TAP131113 TKL131094:TKL131113 TUH131094:TUH131113 UED131094:UED131113 UNZ131094:UNZ131113 UXV131094:UXV131113 VHR131094:VHR131113 VRN131094:VRN131113 WBJ131094:WBJ131113 WLF131094:WLF131113 WVB131094:WVB131113 IP196630:IP196649 SL196630:SL196649 ACH196630:ACH196649 AMD196630:AMD196649 AVZ196630:AVZ196649 BFV196630:BFV196649 BPR196630:BPR196649 BZN196630:BZN196649 CJJ196630:CJJ196649 CTF196630:CTF196649 DDB196630:DDB196649 DMX196630:DMX196649 DWT196630:DWT196649 EGP196630:EGP196649 EQL196630:EQL196649 FAH196630:FAH196649 FKD196630:FKD196649 FTZ196630:FTZ196649 GDV196630:GDV196649 GNR196630:GNR196649 GXN196630:GXN196649 HHJ196630:HHJ196649 HRF196630:HRF196649 IBB196630:IBB196649 IKX196630:IKX196649 IUT196630:IUT196649 JEP196630:JEP196649 JOL196630:JOL196649 JYH196630:JYH196649 KID196630:KID196649 KRZ196630:KRZ196649 LBV196630:LBV196649 LLR196630:LLR196649 LVN196630:LVN196649 MFJ196630:MFJ196649 MPF196630:MPF196649 MZB196630:MZB196649 NIX196630:NIX196649 NST196630:NST196649 OCP196630:OCP196649 OML196630:OML196649 OWH196630:OWH196649 PGD196630:PGD196649 PPZ196630:PPZ196649 PZV196630:PZV196649 QJR196630:QJR196649 QTN196630:QTN196649 RDJ196630:RDJ196649 RNF196630:RNF196649 RXB196630:RXB196649 SGX196630:SGX196649 SQT196630:SQT196649 TAP196630:TAP196649 TKL196630:TKL196649 TUH196630:TUH196649 UED196630:UED196649 UNZ196630:UNZ196649 UXV196630:UXV196649 VHR196630:VHR196649 VRN196630:VRN196649 WBJ196630:WBJ196649 WLF196630:WLF196649 WVB196630:WVB196649 IP262166:IP262185 SL262166:SL262185 ACH262166:ACH262185 AMD262166:AMD262185 AVZ262166:AVZ262185 BFV262166:BFV262185 BPR262166:BPR262185 BZN262166:BZN262185 CJJ262166:CJJ262185 CTF262166:CTF262185 DDB262166:DDB262185 DMX262166:DMX262185 DWT262166:DWT262185 EGP262166:EGP262185 EQL262166:EQL262185 FAH262166:FAH262185 FKD262166:FKD262185 FTZ262166:FTZ262185 GDV262166:GDV262185 GNR262166:GNR262185 GXN262166:GXN262185 HHJ262166:HHJ262185 HRF262166:HRF262185 IBB262166:IBB262185 IKX262166:IKX262185 IUT262166:IUT262185 JEP262166:JEP262185 JOL262166:JOL262185 JYH262166:JYH262185 KID262166:KID262185 KRZ262166:KRZ262185 LBV262166:LBV262185 LLR262166:LLR262185 LVN262166:LVN262185 MFJ262166:MFJ262185 MPF262166:MPF262185 MZB262166:MZB262185 NIX262166:NIX262185 NST262166:NST262185 OCP262166:OCP262185 OML262166:OML262185 OWH262166:OWH262185 PGD262166:PGD262185 PPZ262166:PPZ262185 PZV262166:PZV262185 QJR262166:QJR262185 QTN262166:QTN262185 RDJ262166:RDJ262185 RNF262166:RNF262185 RXB262166:RXB262185 SGX262166:SGX262185 SQT262166:SQT262185 TAP262166:TAP262185 TKL262166:TKL262185 TUH262166:TUH262185 UED262166:UED262185 UNZ262166:UNZ262185 UXV262166:UXV262185 VHR262166:VHR262185 VRN262166:VRN262185 WBJ262166:WBJ262185 WLF262166:WLF262185 WVB262166:WVB262185 IP327702:IP327721 SL327702:SL327721 ACH327702:ACH327721 AMD327702:AMD327721 AVZ327702:AVZ327721 BFV327702:BFV327721 BPR327702:BPR327721 BZN327702:BZN327721 CJJ327702:CJJ327721 CTF327702:CTF327721 DDB327702:DDB327721 DMX327702:DMX327721 DWT327702:DWT327721 EGP327702:EGP327721 EQL327702:EQL327721 FAH327702:FAH327721 FKD327702:FKD327721 FTZ327702:FTZ327721 GDV327702:GDV327721 GNR327702:GNR327721 GXN327702:GXN327721 HHJ327702:HHJ327721 HRF327702:HRF327721 IBB327702:IBB327721 IKX327702:IKX327721 IUT327702:IUT327721 JEP327702:JEP327721 JOL327702:JOL327721 JYH327702:JYH327721 KID327702:KID327721 KRZ327702:KRZ327721 LBV327702:LBV327721 LLR327702:LLR327721 LVN327702:LVN327721 MFJ327702:MFJ327721 MPF327702:MPF327721 MZB327702:MZB327721 NIX327702:NIX327721 NST327702:NST327721 OCP327702:OCP327721 OML327702:OML327721 OWH327702:OWH327721 PGD327702:PGD327721 PPZ327702:PPZ327721 PZV327702:PZV327721 QJR327702:QJR327721 QTN327702:QTN327721 RDJ327702:RDJ327721 RNF327702:RNF327721 RXB327702:RXB327721 SGX327702:SGX327721 SQT327702:SQT327721 TAP327702:TAP327721 TKL327702:TKL327721 TUH327702:TUH327721 UED327702:UED327721 UNZ327702:UNZ327721 UXV327702:UXV327721 VHR327702:VHR327721 VRN327702:VRN327721 WBJ327702:WBJ327721 WLF327702:WLF327721 WVB327702:WVB327721 IP393238:IP393257 SL393238:SL393257 ACH393238:ACH393257 AMD393238:AMD393257 AVZ393238:AVZ393257 BFV393238:BFV393257 BPR393238:BPR393257 BZN393238:BZN393257 CJJ393238:CJJ393257 CTF393238:CTF393257 DDB393238:DDB393257 DMX393238:DMX393257 DWT393238:DWT393257 EGP393238:EGP393257 EQL393238:EQL393257 FAH393238:FAH393257 FKD393238:FKD393257 FTZ393238:FTZ393257 GDV393238:GDV393257 GNR393238:GNR393257 GXN393238:GXN393257 HHJ393238:HHJ393257 HRF393238:HRF393257 IBB393238:IBB393257 IKX393238:IKX393257 IUT393238:IUT393257 JEP393238:JEP393257 JOL393238:JOL393257 JYH393238:JYH393257 KID393238:KID393257 KRZ393238:KRZ393257 LBV393238:LBV393257 LLR393238:LLR393257 LVN393238:LVN393257 MFJ393238:MFJ393257 MPF393238:MPF393257 MZB393238:MZB393257 NIX393238:NIX393257 NST393238:NST393257 OCP393238:OCP393257 OML393238:OML393257 OWH393238:OWH393257 PGD393238:PGD393257 PPZ393238:PPZ393257 PZV393238:PZV393257 QJR393238:QJR393257 QTN393238:QTN393257 RDJ393238:RDJ393257 RNF393238:RNF393257 RXB393238:RXB393257 SGX393238:SGX393257 SQT393238:SQT393257 TAP393238:TAP393257 TKL393238:TKL393257 TUH393238:TUH393257 UED393238:UED393257 UNZ393238:UNZ393257 UXV393238:UXV393257 VHR393238:VHR393257 VRN393238:VRN393257 WBJ393238:WBJ393257 WLF393238:WLF393257 WVB393238:WVB393257 IP458774:IP458793 SL458774:SL458793 ACH458774:ACH458793 AMD458774:AMD458793 AVZ458774:AVZ458793 BFV458774:BFV458793 BPR458774:BPR458793 BZN458774:BZN458793 CJJ458774:CJJ458793 CTF458774:CTF458793 DDB458774:DDB458793 DMX458774:DMX458793 DWT458774:DWT458793 EGP458774:EGP458793 EQL458774:EQL458793 FAH458774:FAH458793 FKD458774:FKD458793 FTZ458774:FTZ458793 GDV458774:GDV458793 GNR458774:GNR458793 GXN458774:GXN458793 HHJ458774:HHJ458793 HRF458774:HRF458793 IBB458774:IBB458793 IKX458774:IKX458793 IUT458774:IUT458793 JEP458774:JEP458793 JOL458774:JOL458793 JYH458774:JYH458793 KID458774:KID458793 KRZ458774:KRZ458793 LBV458774:LBV458793 LLR458774:LLR458793 LVN458774:LVN458793 MFJ458774:MFJ458793 MPF458774:MPF458793 MZB458774:MZB458793 NIX458774:NIX458793 NST458774:NST458793 OCP458774:OCP458793 OML458774:OML458793 OWH458774:OWH458793 PGD458774:PGD458793 PPZ458774:PPZ458793 PZV458774:PZV458793 QJR458774:QJR458793 QTN458774:QTN458793 RDJ458774:RDJ458793 RNF458774:RNF458793 RXB458774:RXB458793 SGX458774:SGX458793 SQT458774:SQT458793 TAP458774:TAP458793 TKL458774:TKL458793 TUH458774:TUH458793 UED458774:UED458793 UNZ458774:UNZ458793 UXV458774:UXV458793 VHR458774:VHR458793 VRN458774:VRN458793 WBJ458774:WBJ458793 WLF458774:WLF458793 WVB458774:WVB458793 IP524310:IP524329 SL524310:SL524329 ACH524310:ACH524329 AMD524310:AMD524329 AVZ524310:AVZ524329 BFV524310:BFV524329 BPR524310:BPR524329 BZN524310:BZN524329 CJJ524310:CJJ524329 CTF524310:CTF524329 DDB524310:DDB524329 DMX524310:DMX524329 DWT524310:DWT524329 EGP524310:EGP524329 EQL524310:EQL524329 FAH524310:FAH524329 FKD524310:FKD524329 FTZ524310:FTZ524329 GDV524310:GDV524329 GNR524310:GNR524329 GXN524310:GXN524329 HHJ524310:HHJ524329 HRF524310:HRF524329 IBB524310:IBB524329 IKX524310:IKX524329 IUT524310:IUT524329 JEP524310:JEP524329 JOL524310:JOL524329 JYH524310:JYH524329 KID524310:KID524329 KRZ524310:KRZ524329 LBV524310:LBV524329 LLR524310:LLR524329 LVN524310:LVN524329 MFJ524310:MFJ524329 MPF524310:MPF524329 MZB524310:MZB524329 NIX524310:NIX524329 NST524310:NST524329 OCP524310:OCP524329 OML524310:OML524329 OWH524310:OWH524329 PGD524310:PGD524329 PPZ524310:PPZ524329 PZV524310:PZV524329 QJR524310:QJR524329 QTN524310:QTN524329 RDJ524310:RDJ524329 RNF524310:RNF524329 RXB524310:RXB524329 SGX524310:SGX524329 SQT524310:SQT524329 TAP524310:TAP524329 TKL524310:TKL524329 TUH524310:TUH524329 UED524310:UED524329 UNZ524310:UNZ524329 UXV524310:UXV524329 VHR524310:VHR524329 VRN524310:VRN524329 WBJ524310:WBJ524329 WLF524310:WLF524329 WVB524310:WVB524329 IP589846:IP589865 SL589846:SL589865 ACH589846:ACH589865 AMD589846:AMD589865 AVZ589846:AVZ589865 BFV589846:BFV589865 BPR589846:BPR589865 BZN589846:BZN589865 CJJ589846:CJJ589865 CTF589846:CTF589865 DDB589846:DDB589865 DMX589846:DMX589865 DWT589846:DWT589865 EGP589846:EGP589865 EQL589846:EQL589865 FAH589846:FAH589865 FKD589846:FKD589865 FTZ589846:FTZ589865 GDV589846:GDV589865 GNR589846:GNR589865 GXN589846:GXN589865 HHJ589846:HHJ589865 HRF589846:HRF589865 IBB589846:IBB589865 IKX589846:IKX589865 IUT589846:IUT589865 JEP589846:JEP589865 JOL589846:JOL589865 JYH589846:JYH589865 KID589846:KID589865 KRZ589846:KRZ589865 LBV589846:LBV589865 LLR589846:LLR589865 LVN589846:LVN589865 MFJ589846:MFJ589865 MPF589846:MPF589865 MZB589846:MZB589865 NIX589846:NIX589865 NST589846:NST589865 OCP589846:OCP589865 OML589846:OML589865 OWH589846:OWH589865 PGD589846:PGD589865 PPZ589846:PPZ589865 PZV589846:PZV589865 QJR589846:QJR589865 QTN589846:QTN589865 RDJ589846:RDJ589865 RNF589846:RNF589865 RXB589846:RXB589865 SGX589846:SGX589865 SQT589846:SQT589865 TAP589846:TAP589865 TKL589846:TKL589865 TUH589846:TUH589865 UED589846:UED589865 UNZ589846:UNZ589865 UXV589846:UXV589865 VHR589846:VHR589865 VRN589846:VRN589865 WBJ589846:WBJ589865 WLF589846:WLF589865 WVB589846:WVB589865 IP655382:IP655401 SL655382:SL655401 ACH655382:ACH655401 AMD655382:AMD655401 AVZ655382:AVZ655401 BFV655382:BFV655401 BPR655382:BPR655401 BZN655382:BZN655401 CJJ655382:CJJ655401 CTF655382:CTF655401 DDB655382:DDB655401 DMX655382:DMX655401 DWT655382:DWT655401 EGP655382:EGP655401 EQL655382:EQL655401 FAH655382:FAH655401 FKD655382:FKD655401 FTZ655382:FTZ655401 GDV655382:GDV655401 GNR655382:GNR655401 GXN655382:GXN655401 HHJ655382:HHJ655401 HRF655382:HRF655401 IBB655382:IBB655401 IKX655382:IKX655401 IUT655382:IUT655401 JEP655382:JEP655401 JOL655382:JOL655401 JYH655382:JYH655401 KID655382:KID655401 KRZ655382:KRZ655401 LBV655382:LBV655401 LLR655382:LLR655401 LVN655382:LVN655401 MFJ655382:MFJ655401 MPF655382:MPF655401 MZB655382:MZB655401 NIX655382:NIX655401 NST655382:NST655401 OCP655382:OCP655401 OML655382:OML655401 OWH655382:OWH655401 PGD655382:PGD655401 PPZ655382:PPZ655401 PZV655382:PZV655401 QJR655382:QJR655401 QTN655382:QTN655401 RDJ655382:RDJ655401 RNF655382:RNF655401 RXB655382:RXB655401 SGX655382:SGX655401 SQT655382:SQT655401 TAP655382:TAP655401 TKL655382:TKL655401 TUH655382:TUH655401 UED655382:UED655401 UNZ655382:UNZ655401 UXV655382:UXV655401 VHR655382:VHR655401 VRN655382:VRN655401 WBJ655382:WBJ655401 WLF655382:WLF655401 WVB655382:WVB655401 IP720918:IP720937 SL720918:SL720937 ACH720918:ACH720937 AMD720918:AMD720937 AVZ720918:AVZ720937 BFV720918:BFV720937 BPR720918:BPR720937 BZN720918:BZN720937 CJJ720918:CJJ720937 CTF720918:CTF720937 DDB720918:DDB720937 DMX720918:DMX720937 DWT720918:DWT720937 EGP720918:EGP720937 EQL720918:EQL720937 FAH720918:FAH720937 FKD720918:FKD720937 FTZ720918:FTZ720937 GDV720918:GDV720937 GNR720918:GNR720937 GXN720918:GXN720937 HHJ720918:HHJ720937 HRF720918:HRF720937 IBB720918:IBB720937 IKX720918:IKX720937 IUT720918:IUT720937 JEP720918:JEP720937 JOL720918:JOL720937 JYH720918:JYH720937 KID720918:KID720937 KRZ720918:KRZ720937 LBV720918:LBV720937 LLR720918:LLR720937 LVN720918:LVN720937 MFJ720918:MFJ720937 MPF720918:MPF720937 MZB720918:MZB720937 NIX720918:NIX720937 NST720918:NST720937 OCP720918:OCP720937 OML720918:OML720937 OWH720918:OWH720937 PGD720918:PGD720937 PPZ720918:PPZ720937 PZV720918:PZV720937 QJR720918:QJR720937 QTN720918:QTN720937 RDJ720918:RDJ720937 RNF720918:RNF720937 RXB720918:RXB720937 SGX720918:SGX720937 SQT720918:SQT720937 TAP720918:TAP720937 TKL720918:TKL720937 TUH720918:TUH720937 UED720918:UED720937 UNZ720918:UNZ720937 UXV720918:UXV720937 VHR720918:VHR720937 VRN720918:VRN720937 WBJ720918:WBJ720937 WLF720918:WLF720937 WVB720918:WVB720937 IP786454:IP786473 SL786454:SL786473 ACH786454:ACH786473 AMD786454:AMD786473 AVZ786454:AVZ786473 BFV786454:BFV786473 BPR786454:BPR786473 BZN786454:BZN786473 CJJ786454:CJJ786473 CTF786454:CTF786473 DDB786454:DDB786473 DMX786454:DMX786473 DWT786454:DWT786473 EGP786454:EGP786473 EQL786454:EQL786473 FAH786454:FAH786473 FKD786454:FKD786473 FTZ786454:FTZ786473 GDV786454:GDV786473 GNR786454:GNR786473 GXN786454:GXN786473 HHJ786454:HHJ786473 HRF786454:HRF786473 IBB786454:IBB786473 IKX786454:IKX786473 IUT786454:IUT786473 JEP786454:JEP786473 JOL786454:JOL786473 JYH786454:JYH786473 KID786454:KID786473 KRZ786454:KRZ786473 LBV786454:LBV786473 LLR786454:LLR786473 LVN786454:LVN786473 MFJ786454:MFJ786473 MPF786454:MPF786473 MZB786454:MZB786473 NIX786454:NIX786473 NST786454:NST786473 OCP786454:OCP786473 OML786454:OML786473 OWH786454:OWH786473 PGD786454:PGD786473 PPZ786454:PPZ786473 PZV786454:PZV786473 QJR786454:QJR786473 QTN786454:QTN786473 RDJ786454:RDJ786473 RNF786454:RNF786473 RXB786454:RXB786473 SGX786454:SGX786473 SQT786454:SQT786473 TAP786454:TAP786473 TKL786454:TKL786473 TUH786454:TUH786473 UED786454:UED786473 UNZ786454:UNZ786473 UXV786454:UXV786473 VHR786454:VHR786473 VRN786454:VRN786473 WBJ786454:WBJ786473 WLF786454:WLF786473 WVB786454:WVB786473 IP851990:IP852009 SL851990:SL852009 ACH851990:ACH852009 AMD851990:AMD852009 AVZ851990:AVZ852009 BFV851990:BFV852009 BPR851990:BPR852009 BZN851990:BZN852009 CJJ851990:CJJ852009 CTF851990:CTF852009 DDB851990:DDB852009 DMX851990:DMX852009 DWT851990:DWT852009 EGP851990:EGP852009 EQL851990:EQL852009 FAH851990:FAH852009 FKD851990:FKD852009 FTZ851990:FTZ852009 GDV851990:GDV852009 GNR851990:GNR852009 GXN851990:GXN852009 HHJ851990:HHJ852009 HRF851990:HRF852009 IBB851990:IBB852009 IKX851990:IKX852009 IUT851990:IUT852009 JEP851990:JEP852009 JOL851990:JOL852009 JYH851990:JYH852009 KID851990:KID852009 KRZ851990:KRZ852009 LBV851990:LBV852009 LLR851990:LLR852009 LVN851990:LVN852009 MFJ851990:MFJ852009 MPF851990:MPF852009 MZB851990:MZB852009 NIX851990:NIX852009 NST851990:NST852009 OCP851990:OCP852009 OML851990:OML852009 OWH851990:OWH852009 PGD851990:PGD852009 PPZ851990:PPZ852009 PZV851990:PZV852009 QJR851990:QJR852009 QTN851990:QTN852009 RDJ851990:RDJ852009 RNF851990:RNF852009 RXB851990:RXB852009 SGX851990:SGX852009 SQT851990:SQT852009 TAP851990:TAP852009 TKL851990:TKL852009 TUH851990:TUH852009 UED851990:UED852009 UNZ851990:UNZ852009 UXV851990:UXV852009 VHR851990:VHR852009 VRN851990:VRN852009 WBJ851990:WBJ852009 WLF851990:WLF852009 WVB851990:WVB852009 IP917526:IP917545 SL917526:SL917545 ACH917526:ACH917545 AMD917526:AMD917545 AVZ917526:AVZ917545 BFV917526:BFV917545 BPR917526:BPR917545 BZN917526:BZN917545 CJJ917526:CJJ917545 CTF917526:CTF917545 DDB917526:DDB917545 DMX917526:DMX917545 DWT917526:DWT917545 EGP917526:EGP917545 EQL917526:EQL917545 FAH917526:FAH917545 FKD917526:FKD917545 FTZ917526:FTZ917545 GDV917526:GDV917545 GNR917526:GNR917545 GXN917526:GXN917545 HHJ917526:HHJ917545 HRF917526:HRF917545 IBB917526:IBB917545 IKX917526:IKX917545 IUT917526:IUT917545 JEP917526:JEP917545 JOL917526:JOL917545 JYH917526:JYH917545 KID917526:KID917545 KRZ917526:KRZ917545 LBV917526:LBV917545 LLR917526:LLR917545 LVN917526:LVN917545 MFJ917526:MFJ917545 MPF917526:MPF917545 MZB917526:MZB917545 NIX917526:NIX917545 NST917526:NST917545 OCP917526:OCP917545 OML917526:OML917545 OWH917526:OWH917545 PGD917526:PGD917545 PPZ917526:PPZ917545 PZV917526:PZV917545 QJR917526:QJR917545 QTN917526:QTN917545 RDJ917526:RDJ917545 RNF917526:RNF917545 RXB917526:RXB917545 SGX917526:SGX917545 SQT917526:SQT917545 TAP917526:TAP917545 TKL917526:TKL917545 TUH917526:TUH917545 UED917526:UED917545 UNZ917526:UNZ917545 UXV917526:UXV917545 VHR917526:VHR917545 VRN917526:VRN917545 WBJ917526:WBJ917545 WLF917526:WLF917545 WVB917526:WVB917545 IP983062:IP983081 SL983062:SL983081 ACH983062:ACH983081 AMD983062:AMD983081 AVZ983062:AVZ983081 BFV983062:BFV983081 BPR983062:BPR983081 BZN983062:BZN983081 CJJ983062:CJJ983081 CTF983062:CTF983081 DDB983062:DDB983081 DMX983062:DMX983081 DWT983062:DWT983081 EGP983062:EGP983081 EQL983062:EQL983081 FAH983062:FAH983081 FKD983062:FKD983081 FTZ983062:FTZ983081 GDV983062:GDV983081 GNR983062:GNR983081 GXN983062:GXN983081 HHJ983062:HHJ983081 HRF983062:HRF983081 IBB983062:IBB983081 IKX983062:IKX983081 IUT983062:IUT983081 JEP983062:JEP983081 JOL983062:JOL983081 JYH983062:JYH983081 KID983062:KID983081 KRZ983062:KRZ983081 LBV983062:LBV983081 LLR983062:LLR983081 LVN983062:LVN983081 MFJ983062:MFJ983081 MPF983062:MPF983081 MZB983062:MZB983081 NIX983062:NIX983081 NST983062:NST983081 OCP983062:OCP983081 OML983062:OML983081 OWH983062:OWH983081 PGD983062:PGD983081 PPZ983062:PPZ983081 PZV983062:PZV983081 QJR983062:QJR983081 QTN983062:QTN983081 RDJ983062:RDJ983081 RNF983062:RNF983081 RXB983062:RXB983081 SGX983062:SGX983081 SQT983062:SQT983081 TAP983062:TAP983081 TKL983062:TKL983081 TUH983062:TUH983081 UED983062:UED983081 UNZ983062:UNZ983081 UXV983062:UXV983081 VHR983062:VHR983081 VRN983062:VRN983081 WBJ983062:WBJ983081 WLF983062:WLF983081 WLH13:WLH63 WBL13:WBL63 VRP13:VRP63 VHT13:VHT63 UXX13:UXX63 UOB13:UOB63 UEF13:UEF63 TUJ13:TUJ63 TKN13:TKN63 TAR13:TAR63 SQV13:SQV63 SGZ13:SGZ63 RXD13:RXD63 RNH13:RNH63 RDL13:RDL63 QTP13:QTP63 QJT13:QJT63 PZX13:PZX63 PQB13:PQB63 PGF13:PGF63 OWJ13:OWJ63 OMN13:OMN63 OCR13:OCR63 NSV13:NSV63 NIZ13:NIZ63 MZD13:MZD63 MPH13:MPH63 MFL13:MFL63 LVP13:LVP63 LLT13:LLT63 LBX13:LBX63 KSB13:KSB63 KIF13:KIF63 JYJ13:JYJ63 JON13:JON63 JER13:JER63 IUV13:IUV63 IKZ13:IKZ63 IBD13:IBD63 HRH13:HRH63 HHL13:HHL63 GXP13:GXP63 GNT13:GNT63 GDX13:GDX63 FUB13:FUB63 FKF13:FKF63 FAJ13:FAJ63 EQN13:EQN63 EGR13:EGR63 DWV13:DWV63 DMZ13:DMZ63 DDD13:DDD63 CTH13:CTH63 CJL13:CJL63 BZP13:BZP63 BPT13:BPT63 BFX13:BFX63 AWB13:AWB63 AMF13:AMF63 ACJ13:ACJ63 SN13:SN63 IR13:IR63 WVD13:WVD63">
      <formula1>"教育・保育従事者,教育・保育従事者以外"</formula1>
    </dataValidation>
    <dataValidation type="list" allowBlank="1" showInputMessage="1" showErrorMessage="1" sqref="WVA983062:WVA983081 IO65558:IO65577 SK65558:SK65577 ACG65558:ACG65577 AMC65558:AMC65577 AVY65558:AVY65577 BFU65558:BFU65577 BPQ65558:BPQ65577 BZM65558:BZM65577 CJI65558:CJI65577 CTE65558:CTE65577 DDA65558:DDA65577 DMW65558:DMW65577 DWS65558:DWS65577 EGO65558:EGO65577 EQK65558:EQK65577 FAG65558:FAG65577 FKC65558:FKC65577 FTY65558:FTY65577 GDU65558:GDU65577 GNQ65558:GNQ65577 GXM65558:GXM65577 HHI65558:HHI65577 HRE65558:HRE65577 IBA65558:IBA65577 IKW65558:IKW65577 IUS65558:IUS65577 JEO65558:JEO65577 JOK65558:JOK65577 JYG65558:JYG65577 KIC65558:KIC65577 KRY65558:KRY65577 LBU65558:LBU65577 LLQ65558:LLQ65577 LVM65558:LVM65577 MFI65558:MFI65577 MPE65558:MPE65577 MZA65558:MZA65577 NIW65558:NIW65577 NSS65558:NSS65577 OCO65558:OCO65577 OMK65558:OMK65577 OWG65558:OWG65577 PGC65558:PGC65577 PPY65558:PPY65577 PZU65558:PZU65577 QJQ65558:QJQ65577 QTM65558:QTM65577 RDI65558:RDI65577 RNE65558:RNE65577 RXA65558:RXA65577 SGW65558:SGW65577 SQS65558:SQS65577 TAO65558:TAO65577 TKK65558:TKK65577 TUG65558:TUG65577 UEC65558:UEC65577 UNY65558:UNY65577 UXU65558:UXU65577 VHQ65558:VHQ65577 VRM65558:VRM65577 WBI65558:WBI65577 WLE65558:WLE65577 WVA65558:WVA65577 IO131094:IO131113 SK131094:SK131113 ACG131094:ACG131113 AMC131094:AMC131113 AVY131094:AVY131113 BFU131094:BFU131113 BPQ131094:BPQ131113 BZM131094:BZM131113 CJI131094:CJI131113 CTE131094:CTE131113 DDA131094:DDA131113 DMW131094:DMW131113 DWS131094:DWS131113 EGO131094:EGO131113 EQK131094:EQK131113 FAG131094:FAG131113 FKC131094:FKC131113 FTY131094:FTY131113 GDU131094:GDU131113 GNQ131094:GNQ131113 GXM131094:GXM131113 HHI131094:HHI131113 HRE131094:HRE131113 IBA131094:IBA131113 IKW131094:IKW131113 IUS131094:IUS131113 JEO131094:JEO131113 JOK131094:JOK131113 JYG131094:JYG131113 KIC131094:KIC131113 KRY131094:KRY131113 LBU131094:LBU131113 LLQ131094:LLQ131113 LVM131094:LVM131113 MFI131094:MFI131113 MPE131094:MPE131113 MZA131094:MZA131113 NIW131094:NIW131113 NSS131094:NSS131113 OCO131094:OCO131113 OMK131094:OMK131113 OWG131094:OWG131113 PGC131094:PGC131113 PPY131094:PPY131113 PZU131094:PZU131113 QJQ131094:QJQ131113 QTM131094:QTM131113 RDI131094:RDI131113 RNE131094:RNE131113 RXA131094:RXA131113 SGW131094:SGW131113 SQS131094:SQS131113 TAO131094:TAO131113 TKK131094:TKK131113 TUG131094:TUG131113 UEC131094:UEC131113 UNY131094:UNY131113 UXU131094:UXU131113 VHQ131094:VHQ131113 VRM131094:VRM131113 WBI131094:WBI131113 WLE131094:WLE131113 WVA131094:WVA131113 IO196630:IO196649 SK196630:SK196649 ACG196630:ACG196649 AMC196630:AMC196649 AVY196630:AVY196649 BFU196630:BFU196649 BPQ196630:BPQ196649 BZM196630:BZM196649 CJI196630:CJI196649 CTE196630:CTE196649 DDA196630:DDA196649 DMW196630:DMW196649 DWS196630:DWS196649 EGO196630:EGO196649 EQK196630:EQK196649 FAG196630:FAG196649 FKC196630:FKC196649 FTY196630:FTY196649 GDU196630:GDU196649 GNQ196630:GNQ196649 GXM196630:GXM196649 HHI196630:HHI196649 HRE196630:HRE196649 IBA196630:IBA196649 IKW196630:IKW196649 IUS196630:IUS196649 JEO196630:JEO196649 JOK196630:JOK196649 JYG196630:JYG196649 KIC196630:KIC196649 KRY196630:KRY196649 LBU196630:LBU196649 LLQ196630:LLQ196649 LVM196630:LVM196649 MFI196630:MFI196649 MPE196630:MPE196649 MZA196630:MZA196649 NIW196630:NIW196649 NSS196630:NSS196649 OCO196630:OCO196649 OMK196630:OMK196649 OWG196630:OWG196649 PGC196630:PGC196649 PPY196630:PPY196649 PZU196630:PZU196649 QJQ196630:QJQ196649 QTM196630:QTM196649 RDI196630:RDI196649 RNE196630:RNE196649 RXA196630:RXA196649 SGW196630:SGW196649 SQS196630:SQS196649 TAO196630:TAO196649 TKK196630:TKK196649 TUG196630:TUG196649 UEC196630:UEC196649 UNY196630:UNY196649 UXU196630:UXU196649 VHQ196630:VHQ196649 VRM196630:VRM196649 WBI196630:WBI196649 WLE196630:WLE196649 WVA196630:WVA196649 IO262166:IO262185 SK262166:SK262185 ACG262166:ACG262185 AMC262166:AMC262185 AVY262166:AVY262185 BFU262166:BFU262185 BPQ262166:BPQ262185 BZM262166:BZM262185 CJI262166:CJI262185 CTE262166:CTE262185 DDA262166:DDA262185 DMW262166:DMW262185 DWS262166:DWS262185 EGO262166:EGO262185 EQK262166:EQK262185 FAG262166:FAG262185 FKC262166:FKC262185 FTY262166:FTY262185 GDU262166:GDU262185 GNQ262166:GNQ262185 GXM262166:GXM262185 HHI262166:HHI262185 HRE262166:HRE262185 IBA262166:IBA262185 IKW262166:IKW262185 IUS262166:IUS262185 JEO262166:JEO262185 JOK262166:JOK262185 JYG262166:JYG262185 KIC262166:KIC262185 KRY262166:KRY262185 LBU262166:LBU262185 LLQ262166:LLQ262185 LVM262166:LVM262185 MFI262166:MFI262185 MPE262166:MPE262185 MZA262166:MZA262185 NIW262166:NIW262185 NSS262166:NSS262185 OCO262166:OCO262185 OMK262166:OMK262185 OWG262166:OWG262185 PGC262166:PGC262185 PPY262166:PPY262185 PZU262166:PZU262185 QJQ262166:QJQ262185 QTM262166:QTM262185 RDI262166:RDI262185 RNE262166:RNE262185 RXA262166:RXA262185 SGW262166:SGW262185 SQS262166:SQS262185 TAO262166:TAO262185 TKK262166:TKK262185 TUG262166:TUG262185 UEC262166:UEC262185 UNY262166:UNY262185 UXU262166:UXU262185 VHQ262166:VHQ262185 VRM262166:VRM262185 WBI262166:WBI262185 WLE262166:WLE262185 WVA262166:WVA262185 IO327702:IO327721 SK327702:SK327721 ACG327702:ACG327721 AMC327702:AMC327721 AVY327702:AVY327721 BFU327702:BFU327721 BPQ327702:BPQ327721 BZM327702:BZM327721 CJI327702:CJI327721 CTE327702:CTE327721 DDA327702:DDA327721 DMW327702:DMW327721 DWS327702:DWS327721 EGO327702:EGO327721 EQK327702:EQK327721 FAG327702:FAG327721 FKC327702:FKC327721 FTY327702:FTY327721 GDU327702:GDU327721 GNQ327702:GNQ327721 GXM327702:GXM327721 HHI327702:HHI327721 HRE327702:HRE327721 IBA327702:IBA327721 IKW327702:IKW327721 IUS327702:IUS327721 JEO327702:JEO327721 JOK327702:JOK327721 JYG327702:JYG327721 KIC327702:KIC327721 KRY327702:KRY327721 LBU327702:LBU327721 LLQ327702:LLQ327721 LVM327702:LVM327721 MFI327702:MFI327721 MPE327702:MPE327721 MZA327702:MZA327721 NIW327702:NIW327721 NSS327702:NSS327721 OCO327702:OCO327721 OMK327702:OMK327721 OWG327702:OWG327721 PGC327702:PGC327721 PPY327702:PPY327721 PZU327702:PZU327721 QJQ327702:QJQ327721 QTM327702:QTM327721 RDI327702:RDI327721 RNE327702:RNE327721 RXA327702:RXA327721 SGW327702:SGW327721 SQS327702:SQS327721 TAO327702:TAO327721 TKK327702:TKK327721 TUG327702:TUG327721 UEC327702:UEC327721 UNY327702:UNY327721 UXU327702:UXU327721 VHQ327702:VHQ327721 VRM327702:VRM327721 WBI327702:WBI327721 WLE327702:WLE327721 WVA327702:WVA327721 IO393238:IO393257 SK393238:SK393257 ACG393238:ACG393257 AMC393238:AMC393257 AVY393238:AVY393257 BFU393238:BFU393257 BPQ393238:BPQ393257 BZM393238:BZM393257 CJI393238:CJI393257 CTE393238:CTE393257 DDA393238:DDA393257 DMW393238:DMW393257 DWS393238:DWS393257 EGO393238:EGO393257 EQK393238:EQK393257 FAG393238:FAG393257 FKC393238:FKC393257 FTY393238:FTY393257 GDU393238:GDU393257 GNQ393238:GNQ393257 GXM393238:GXM393257 HHI393238:HHI393257 HRE393238:HRE393257 IBA393238:IBA393257 IKW393238:IKW393257 IUS393238:IUS393257 JEO393238:JEO393257 JOK393238:JOK393257 JYG393238:JYG393257 KIC393238:KIC393257 KRY393238:KRY393257 LBU393238:LBU393257 LLQ393238:LLQ393257 LVM393238:LVM393257 MFI393238:MFI393257 MPE393238:MPE393257 MZA393238:MZA393257 NIW393238:NIW393257 NSS393238:NSS393257 OCO393238:OCO393257 OMK393238:OMK393257 OWG393238:OWG393257 PGC393238:PGC393257 PPY393238:PPY393257 PZU393238:PZU393257 QJQ393238:QJQ393257 QTM393238:QTM393257 RDI393238:RDI393257 RNE393238:RNE393257 RXA393238:RXA393257 SGW393238:SGW393257 SQS393238:SQS393257 TAO393238:TAO393257 TKK393238:TKK393257 TUG393238:TUG393257 UEC393238:UEC393257 UNY393238:UNY393257 UXU393238:UXU393257 VHQ393238:VHQ393257 VRM393238:VRM393257 WBI393238:WBI393257 WLE393238:WLE393257 WVA393238:WVA393257 IO458774:IO458793 SK458774:SK458793 ACG458774:ACG458793 AMC458774:AMC458793 AVY458774:AVY458793 BFU458774:BFU458793 BPQ458774:BPQ458793 BZM458774:BZM458793 CJI458774:CJI458793 CTE458774:CTE458793 DDA458774:DDA458793 DMW458774:DMW458793 DWS458774:DWS458793 EGO458774:EGO458793 EQK458774:EQK458793 FAG458774:FAG458793 FKC458774:FKC458793 FTY458774:FTY458793 GDU458774:GDU458793 GNQ458774:GNQ458793 GXM458774:GXM458793 HHI458774:HHI458793 HRE458774:HRE458793 IBA458774:IBA458793 IKW458774:IKW458793 IUS458774:IUS458793 JEO458774:JEO458793 JOK458774:JOK458793 JYG458774:JYG458793 KIC458774:KIC458793 KRY458774:KRY458793 LBU458774:LBU458793 LLQ458774:LLQ458793 LVM458774:LVM458793 MFI458774:MFI458793 MPE458774:MPE458793 MZA458774:MZA458793 NIW458774:NIW458793 NSS458774:NSS458793 OCO458774:OCO458793 OMK458774:OMK458793 OWG458774:OWG458793 PGC458774:PGC458793 PPY458774:PPY458793 PZU458774:PZU458793 QJQ458774:QJQ458793 QTM458774:QTM458793 RDI458774:RDI458793 RNE458774:RNE458793 RXA458774:RXA458793 SGW458774:SGW458793 SQS458774:SQS458793 TAO458774:TAO458793 TKK458774:TKK458793 TUG458774:TUG458793 UEC458774:UEC458793 UNY458774:UNY458793 UXU458774:UXU458793 VHQ458774:VHQ458793 VRM458774:VRM458793 WBI458774:WBI458793 WLE458774:WLE458793 WVA458774:WVA458793 IO524310:IO524329 SK524310:SK524329 ACG524310:ACG524329 AMC524310:AMC524329 AVY524310:AVY524329 BFU524310:BFU524329 BPQ524310:BPQ524329 BZM524310:BZM524329 CJI524310:CJI524329 CTE524310:CTE524329 DDA524310:DDA524329 DMW524310:DMW524329 DWS524310:DWS524329 EGO524310:EGO524329 EQK524310:EQK524329 FAG524310:FAG524329 FKC524310:FKC524329 FTY524310:FTY524329 GDU524310:GDU524329 GNQ524310:GNQ524329 GXM524310:GXM524329 HHI524310:HHI524329 HRE524310:HRE524329 IBA524310:IBA524329 IKW524310:IKW524329 IUS524310:IUS524329 JEO524310:JEO524329 JOK524310:JOK524329 JYG524310:JYG524329 KIC524310:KIC524329 KRY524310:KRY524329 LBU524310:LBU524329 LLQ524310:LLQ524329 LVM524310:LVM524329 MFI524310:MFI524329 MPE524310:MPE524329 MZA524310:MZA524329 NIW524310:NIW524329 NSS524310:NSS524329 OCO524310:OCO524329 OMK524310:OMK524329 OWG524310:OWG524329 PGC524310:PGC524329 PPY524310:PPY524329 PZU524310:PZU524329 QJQ524310:QJQ524329 QTM524310:QTM524329 RDI524310:RDI524329 RNE524310:RNE524329 RXA524310:RXA524329 SGW524310:SGW524329 SQS524310:SQS524329 TAO524310:TAO524329 TKK524310:TKK524329 TUG524310:TUG524329 UEC524310:UEC524329 UNY524310:UNY524329 UXU524310:UXU524329 VHQ524310:VHQ524329 VRM524310:VRM524329 WBI524310:WBI524329 WLE524310:WLE524329 WVA524310:WVA524329 IO589846:IO589865 SK589846:SK589865 ACG589846:ACG589865 AMC589846:AMC589865 AVY589846:AVY589865 BFU589846:BFU589865 BPQ589846:BPQ589865 BZM589846:BZM589865 CJI589846:CJI589865 CTE589846:CTE589865 DDA589846:DDA589865 DMW589846:DMW589865 DWS589846:DWS589865 EGO589846:EGO589865 EQK589846:EQK589865 FAG589846:FAG589865 FKC589846:FKC589865 FTY589846:FTY589865 GDU589846:GDU589865 GNQ589846:GNQ589865 GXM589846:GXM589865 HHI589846:HHI589865 HRE589846:HRE589865 IBA589846:IBA589865 IKW589846:IKW589865 IUS589846:IUS589865 JEO589846:JEO589865 JOK589846:JOK589865 JYG589846:JYG589865 KIC589846:KIC589865 KRY589846:KRY589865 LBU589846:LBU589865 LLQ589846:LLQ589865 LVM589846:LVM589865 MFI589846:MFI589865 MPE589846:MPE589865 MZA589846:MZA589865 NIW589846:NIW589865 NSS589846:NSS589865 OCO589846:OCO589865 OMK589846:OMK589865 OWG589846:OWG589865 PGC589846:PGC589865 PPY589846:PPY589865 PZU589846:PZU589865 QJQ589846:QJQ589865 QTM589846:QTM589865 RDI589846:RDI589865 RNE589846:RNE589865 RXA589846:RXA589865 SGW589846:SGW589865 SQS589846:SQS589865 TAO589846:TAO589865 TKK589846:TKK589865 TUG589846:TUG589865 UEC589846:UEC589865 UNY589846:UNY589865 UXU589846:UXU589865 VHQ589846:VHQ589865 VRM589846:VRM589865 WBI589846:WBI589865 WLE589846:WLE589865 WVA589846:WVA589865 IO655382:IO655401 SK655382:SK655401 ACG655382:ACG655401 AMC655382:AMC655401 AVY655382:AVY655401 BFU655382:BFU655401 BPQ655382:BPQ655401 BZM655382:BZM655401 CJI655382:CJI655401 CTE655382:CTE655401 DDA655382:DDA655401 DMW655382:DMW655401 DWS655382:DWS655401 EGO655382:EGO655401 EQK655382:EQK655401 FAG655382:FAG655401 FKC655382:FKC655401 FTY655382:FTY655401 GDU655382:GDU655401 GNQ655382:GNQ655401 GXM655382:GXM655401 HHI655382:HHI655401 HRE655382:HRE655401 IBA655382:IBA655401 IKW655382:IKW655401 IUS655382:IUS655401 JEO655382:JEO655401 JOK655382:JOK655401 JYG655382:JYG655401 KIC655382:KIC655401 KRY655382:KRY655401 LBU655382:LBU655401 LLQ655382:LLQ655401 LVM655382:LVM655401 MFI655382:MFI655401 MPE655382:MPE655401 MZA655382:MZA655401 NIW655382:NIW655401 NSS655382:NSS655401 OCO655382:OCO655401 OMK655382:OMK655401 OWG655382:OWG655401 PGC655382:PGC655401 PPY655382:PPY655401 PZU655382:PZU655401 QJQ655382:QJQ655401 QTM655382:QTM655401 RDI655382:RDI655401 RNE655382:RNE655401 RXA655382:RXA655401 SGW655382:SGW655401 SQS655382:SQS655401 TAO655382:TAO655401 TKK655382:TKK655401 TUG655382:TUG655401 UEC655382:UEC655401 UNY655382:UNY655401 UXU655382:UXU655401 VHQ655382:VHQ655401 VRM655382:VRM655401 WBI655382:WBI655401 WLE655382:WLE655401 WVA655382:WVA655401 IO720918:IO720937 SK720918:SK720937 ACG720918:ACG720937 AMC720918:AMC720937 AVY720918:AVY720937 BFU720918:BFU720937 BPQ720918:BPQ720937 BZM720918:BZM720937 CJI720918:CJI720937 CTE720918:CTE720937 DDA720918:DDA720937 DMW720918:DMW720937 DWS720918:DWS720937 EGO720918:EGO720937 EQK720918:EQK720937 FAG720918:FAG720937 FKC720918:FKC720937 FTY720918:FTY720937 GDU720918:GDU720937 GNQ720918:GNQ720937 GXM720918:GXM720937 HHI720918:HHI720937 HRE720918:HRE720937 IBA720918:IBA720937 IKW720918:IKW720937 IUS720918:IUS720937 JEO720918:JEO720937 JOK720918:JOK720937 JYG720918:JYG720937 KIC720918:KIC720937 KRY720918:KRY720937 LBU720918:LBU720937 LLQ720918:LLQ720937 LVM720918:LVM720937 MFI720918:MFI720937 MPE720918:MPE720937 MZA720918:MZA720937 NIW720918:NIW720937 NSS720918:NSS720937 OCO720918:OCO720937 OMK720918:OMK720937 OWG720918:OWG720937 PGC720918:PGC720937 PPY720918:PPY720937 PZU720918:PZU720937 QJQ720918:QJQ720937 QTM720918:QTM720937 RDI720918:RDI720937 RNE720918:RNE720937 RXA720918:RXA720937 SGW720918:SGW720937 SQS720918:SQS720937 TAO720918:TAO720937 TKK720918:TKK720937 TUG720918:TUG720937 UEC720918:UEC720937 UNY720918:UNY720937 UXU720918:UXU720937 VHQ720918:VHQ720937 VRM720918:VRM720937 WBI720918:WBI720937 WLE720918:WLE720937 WVA720918:WVA720937 IO786454:IO786473 SK786454:SK786473 ACG786454:ACG786473 AMC786454:AMC786473 AVY786454:AVY786473 BFU786454:BFU786473 BPQ786454:BPQ786473 BZM786454:BZM786473 CJI786454:CJI786473 CTE786454:CTE786473 DDA786454:DDA786473 DMW786454:DMW786473 DWS786454:DWS786473 EGO786454:EGO786473 EQK786454:EQK786473 FAG786454:FAG786473 FKC786454:FKC786473 FTY786454:FTY786473 GDU786454:GDU786473 GNQ786454:GNQ786473 GXM786454:GXM786473 HHI786454:HHI786473 HRE786454:HRE786473 IBA786454:IBA786473 IKW786454:IKW786473 IUS786454:IUS786473 JEO786454:JEO786473 JOK786454:JOK786473 JYG786454:JYG786473 KIC786454:KIC786473 KRY786454:KRY786473 LBU786454:LBU786473 LLQ786454:LLQ786473 LVM786454:LVM786473 MFI786454:MFI786473 MPE786454:MPE786473 MZA786454:MZA786473 NIW786454:NIW786473 NSS786454:NSS786473 OCO786454:OCO786473 OMK786454:OMK786473 OWG786454:OWG786473 PGC786454:PGC786473 PPY786454:PPY786473 PZU786454:PZU786473 QJQ786454:QJQ786473 QTM786454:QTM786473 RDI786454:RDI786473 RNE786454:RNE786473 RXA786454:RXA786473 SGW786454:SGW786473 SQS786454:SQS786473 TAO786454:TAO786473 TKK786454:TKK786473 TUG786454:TUG786473 UEC786454:UEC786473 UNY786454:UNY786473 UXU786454:UXU786473 VHQ786454:VHQ786473 VRM786454:VRM786473 WBI786454:WBI786473 WLE786454:WLE786473 WVA786454:WVA786473 IO851990:IO852009 SK851990:SK852009 ACG851990:ACG852009 AMC851990:AMC852009 AVY851990:AVY852009 BFU851990:BFU852009 BPQ851990:BPQ852009 BZM851990:BZM852009 CJI851990:CJI852009 CTE851990:CTE852009 DDA851990:DDA852009 DMW851990:DMW852009 DWS851990:DWS852009 EGO851990:EGO852009 EQK851990:EQK852009 FAG851990:FAG852009 FKC851990:FKC852009 FTY851990:FTY852009 GDU851990:GDU852009 GNQ851990:GNQ852009 GXM851990:GXM852009 HHI851990:HHI852009 HRE851990:HRE852009 IBA851990:IBA852009 IKW851990:IKW852009 IUS851990:IUS852009 JEO851990:JEO852009 JOK851990:JOK852009 JYG851990:JYG852009 KIC851990:KIC852009 KRY851990:KRY852009 LBU851990:LBU852009 LLQ851990:LLQ852009 LVM851990:LVM852009 MFI851990:MFI852009 MPE851990:MPE852009 MZA851990:MZA852009 NIW851990:NIW852009 NSS851990:NSS852009 OCO851990:OCO852009 OMK851990:OMK852009 OWG851990:OWG852009 PGC851990:PGC852009 PPY851990:PPY852009 PZU851990:PZU852009 QJQ851990:QJQ852009 QTM851990:QTM852009 RDI851990:RDI852009 RNE851990:RNE852009 RXA851990:RXA852009 SGW851990:SGW852009 SQS851990:SQS852009 TAO851990:TAO852009 TKK851990:TKK852009 TUG851990:TUG852009 UEC851990:UEC852009 UNY851990:UNY852009 UXU851990:UXU852009 VHQ851990:VHQ852009 VRM851990:VRM852009 WBI851990:WBI852009 WLE851990:WLE852009 WVA851990:WVA852009 IO917526:IO917545 SK917526:SK917545 ACG917526:ACG917545 AMC917526:AMC917545 AVY917526:AVY917545 BFU917526:BFU917545 BPQ917526:BPQ917545 BZM917526:BZM917545 CJI917526:CJI917545 CTE917526:CTE917545 DDA917526:DDA917545 DMW917526:DMW917545 DWS917526:DWS917545 EGO917526:EGO917545 EQK917526:EQK917545 FAG917526:FAG917545 FKC917526:FKC917545 FTY917526:FTY917545 GDU917526:GDU917545 GNQ917526:GNQ917545 GXM917526:GXM917545 HHI917526:HHI917545 HRE917526:HRE917545 IBA917526:IBA917545 IKW917526:IKW917545 IUS917526:IUS917545 JEO917526:JEO917545 JOK917526:JOK917545 JYG917526:JYG917545 KIC917526:KIC917545 KRY917526:KRY917545 LBU917526:LBU917545 LLQ917526:LLQ917545 LVM917526:LVM917545 MFI917526:MFI917545 MPE917526:MPE917545 MZA917526:MZA917545 NIW917526:NIW917545 NSS917526:NSS917545 OCO917526:OCO917545 OMK917526:OMK917545 OWG917526:OWG917545 PGC917526:PGC917545 PPY917526:PPY917545 PZU917526:PZU917545 QJQ917526:QJQ917545 QTM917526:QTM917545 RDI917526:RDI917545 RNE917526:RNE917545 RXA917526:RXA917545 SGW917526:SGW917545 SQS917526:SQS917545 TAO917526:TAO917545 TKK917526:TKK917545 TUG917526:TUG917545 UEC917526:UEC917545 UNY917526:UNY917545 UXU917526:UXU917545 VHQ917526:VHQ917545 VRM917526:VRM917545 WBI917526:WBI917545 WLE917526:WLE917545 WVA917526:WVA917545 IO983062:IO983081 SK983062:SK983081 ACG983062:ACG983081 AMC983062:AMC983081 AVY983062:AVY983081 BFU983062:BFU983081 BPQ983062:BPQ983081 BZM983062:BZM983081 CJI983062:CJI983081 CTE983062:CTE983081 DDA983062:DDA983081 DMW983062:DMW983081 DWS983062:DWS983081 EGO983062:EGO983081 EQK983062:EQK983081 FAG983062:FAG983081 FKC983062:FKC983081 FTY983062:FTY983081 GDU983062:GDU983081 GNQ983062:GNQ983081 GXM983062:GXM983081 HHI983062:HHI983081 HRE983062:HRE983081 IBA983062:IBA983081 IKW983062:IKW983081 IUS983062:IUS983081 JEO983062:JEO983081 JOK983062:JOK983081 JYG983062:JYG983081 KIC983062:KIC983081 KRY983062:KRY983081 LBU983062:LBU983081 LLQ983062:LLQ983081 LVM983062:LVM983081 MFI983062:MFI983081 MPE983062:MPE983081 MZA983062:MZA983081 NIW983062:NIW983081 NSS983062:NSS983081 OCO983062:OCO983081 OMK983062:OMK983081 OWG983062:OWG983081 PGC983062:PGC983081 PPY983062:PPY983081 PZU983062:PZU983081 QJQ983062:QJQ983081 QTM983062:QTM983081 RDI983062:RDI983081 RNE983062:RNE983081 RXA983062:RXA983081 SGW983062:SGW983081 SQS983062:SQS983081 TAO983062:TAO983081 TKK983062:TKK983081 TUG983062:TUG983081 UEC983062:UEC983081 UNY983062:UNY983081 UXU983062:UXU983081 VHQ983062:VHQ983081 VRM983062:VRM983081 WBI983062:WBI983081 WLE983062:WLE983081 WVC13:WVC63 WBK13:WBK63 VRO13:VRO63 VHS13:VHS63 UXW13:UXW63 UOA13:UOA63 UEE13:UEE63 TUI13:TUI63 TKM13:TKM63 TAQ13:TAQ63 SQU13:SQU63 SGY13:SGY63 RXC13:RXC63 RNG13:RNG63 RDK13:RDK63 QTO13:QTO63 QJS13:QJS63 PZW13:PZW63 PQA13:PQA63 PGE13:PGE63 OWI13:OWI63 OMM13:OMM63 OCQ13:OCQ63 NSU13:NSU63 NIY13:NIY63 MZC13:MZC63 MPG13:MPG63 MFK13:MFK63 LVO13:LVO63 LLS13:LLS63 LBW13:LBW63 KSA13:KSA63 KIE13:KIE63 JYI13:JYI63 JOM13:JOM63 JEQ13:JEQ63 IUU13:IUU63 IKY13:IKY63 IBC13:IBC63 HRG13:HRG63 HHK13:HHK63 GXO13:GXO63 GNS13:GNS63 GDW13:GDW63 FUA13:FUA63 FKE13:FKE63 FAI13:FAI63 EQM13:EQM63 EGQ13:EGQ63 DWU13:DWU63 DMY13:DMY63 DDC13:DDC63 CTG13:CTG63 CJK13:CJK63 BZO13:BZO63 BPS13:BPS63 BFW13:BFW63 AWA13:AWA63 AME13:AME63 ACI13:ACI63 SM13:SM63 IQ13:IQ63 WLG13:WLG63 I13:I58">
      <formula1>"常勤,非常勤"</formula1>
    </dataValidation>
    <dataValidation type="list" showInputMessage="1" showErrorMessage="1" prompt="空白にする時は、「Delete」キーを押してください。" sqref="WVC983062:WVC983081 IQ65558:IQ65577 SM65558:SM65577 ACI65558:ACI65577 AME65558:AME65577 AWA65558:AWA65577 BFW65558:BFW65577 BPS65558:BPS65577 BZO65558:BZO65577 CJK65558:CJK65577 CTG65558:CTG65577 DDC65558:DDC65577 DMY65558:DMY65577 DWU65558:DWU65577 EGQ65558:EGQ65577 EQM65558:EQM65577 FAI65558:FAI65577 FKE65558:FKE65577 FUA65558:FUA65577 GDW65558:GDW65577 GNS65558:GNS65577 GXO65558:GXO65577 HHK65558:HHK65577 HRG65558:HRG65577 IBC65558:IBC65577 IKY65558:IKY65577 IUU65558:IUU65577 JEQ65558:JEQ65577 JOM65558:JOM65577 JYI65558:JYI65577 KIE65558:KIE65577 KSA65558:KSA65577 LBW65558:LBW65577 LLS65558:LLS65577 LVO65558:LVO65577 MFK65558:MFK65577 MPG65558:MPG65577 MZC65558:MZC65577 NIY65558:NIY65577 NSU65558:NSU65577 OCQ65558:OCQ65577 OMM65558:OMM65577 OWI65558:OWI65577 PGE65558:PGE65577 PQA65558:PQA65577 PZW65558:PZW65577 QJS65558:QJS65577 QTO65558:QTO65577 RDK65558:RDK65577 RNG65558:RNG65577 RXC65558:RXC65577 SGY65558:SGY65577 SQU65558:SQU65577 TAQ65558:TAQ65577 TKM65558:TKM65577 TUI65558:TUI65577 UEE65558:UEE65577 UOA65558:UOA65577 UXW65558:UXW65577 VHS65558:VHS65577 VRO65558:VRO65577 WBK65558:WBK65577 WLG65558:WLG65577 WVC65558:WVC65577 IQ131094:IQ131113 SM131094:SM131113 ACI131094:ACI131113 AME131094:AME131113 AWA131094:AWA131113 BFW131094:BFW131113 BPS131094:BPS131113 BZO131094:BZO131113 CJK131094:CJK131113 CTG131094:CTG131113 DDC131094:DDC131113 DMY131094:DMY131113 DWU131094:DWU131113 EGQ131094:EGQ131113 EQM131094:EQM131113 FAI131094:FAI131113 FKE131094:FKE131113 FUA131094:FUA131113 GDW131094:GDW131113 GNS131094:GNS131113 GXO131094:GXO131113 HHK131094:HHK131113 HRG131094:HRG131113 IBC131094:IBC131113 IKY131094:IKY131113 IUU131094:IUU131113 JEQ131094:JEQ131113 JOM131094:JOM131113 JYI131094:JYI131113 KIE131094:KIE131113 KSA131094:KSA131113 LBW131094:LBW131113 LLS131094:LLS131113 LVO131094:LVO131113 MFK131094:MFK131113 MPG131094:MPG131113 MZC131094:MZC131113 NIY131094:NIY131113 NSU131094:NSU131113 OCQ131094:OCQ131113 OMM131094:OMM131113 OWI131094:OWI131113 PGE131094:PGE131113 PQA131094:PQA131113 PZW131094:PZW131113 QJS131094:QJS131113 QTO131094:QTO131113 RDK131094:RDK131113 RNG131094:RNG131113 RXC131094:RXC131113 SGY131094:SGY131113 SQU131094:SQU131113 TAQ131094:TAQ131113 TKM131094:TKM131113 TUI131094:TUI131113 UEE131094:UEE131113 UOA131094:UOA131113 UXW131094:UXW131113 VHS131094:VHS131113 VRO131094:VRO131113 WBK131094:WBK131113 WLG131094:WLG131113 WVC131094:WVC131113 IQ196630:IQ196649 SM196630:SM196649 ACI196630:ACI196649 AME196630:AME196649 AWA196630:AWA196649 BFW196630:BFW196649 BPS196630:BPS196649 BZO196630:BZO196649 CJK196630:CJK196649 CTG196630:CTG196649 DDC196630:DDC196649 DMY196630:DMY196649 DWU196630:DWU196649 EGQ196630:EGQ196649 EQM196630:EQM196649 FAI196630:FAI196649 FKE196630:FKE196649 FUA196630:FUA196649 GDW196630:GDW196649 GNS196630:GNS196649 GXO196630:GXO196649 HHK196630:HHK196649 HRG196630:HRG196649 IBC196630:IBC196649 IKY196630:IKY196649 IUU196630:IUU196649 JEQ196630:JEQ196649 JOM196630:JOM196649 JYI196630:JYI196649 KIE196630:KIE196649 KSA196630:KSA196649 LBW196630:LBW196649 LLS196630:LLS196649 LVO196630:LVO196649 MFK196630:MFK196649 MPG196630:MPG196649 MZC196630:MZC196649 NIY196630:NIY196649 NSU196630:NSU196649 OCQ196630:OCQ196649 OMM196630:OMM196649 OWI196630:OWI196649 PGE196630:PGE196649 PQA196630:PQA196649 PZW196630:PZW196649 QJS196630:QJS196649 QTO196630:QTO196649 RDK196630:RDK196649 RNG196630:RNG196649 RXC196630:RXC196649 SGY196630:SGY196649 SQU196630:SQU196649 TAQ196630:TAQ196649 TKM196630:TKM196649 TUI196630:TUI196649 UEE196630:UEE196649 UOA196630:UOA196649 UXW196630:UXW196649 VHS196630:VHS196649 VRO196630:VRO196649 WBK196630:WBK196649 WLG196630:WLG196649 WVC196630:WVC196649 IQ262166:IQ262185 SM262166:SM262185 ACI262166:ACI262185 AME262166:AME262185 AWA262166:AWA262185 BFW262166:BFW262185 BPS262166:BPS262185 BZO262166:BZO262185 CJK262166:CJK262185 CTG262166:CTG262185 DDC262166:DDC262185 DMY262166:DMY262185 DWU262166:DWU262185 EGQ262166:EGQ262185 EQM262166:EQM262185 FAI262166:FAI262185 FKE262166:FKE262185 FUA262166:FUA262185 GDW262166:GDW262185 GNS262166:GNS262185 GXO262166:GXO262185 HHK262166:HHK262185 HRG262166:HRG262185 IBC262166:IBC262185 IKY262166:IKY262185 IUU262166:IUU262185 JEQ262166:JEQ262185 JOM262166:JOM262185 JYI262166:JYI262185 KIE262166:KIE262185 KSA262166:KSA262185 LBW262166:LBW262185 LLS262166:LLS262185 LVO262166:LVO262185 MFK262166:MFK262185 MPG262166:MPG262185 MZC262166:MZC262185 NIY262166:NIY262185 NSU262166:NSU262185 OCQ262166:OCQ262185 OMM262166:OMM262185 OWI262166:OWI262185 PGE262166:PGE262185 PQA262166:PQA262185 PZW262166:PZW262185 QJS262166:QJS262185 QTO262166:QTO262185 RDK262166:RDK262185 RNG262166:RNG262185 RXC262166:RXC262185 SGY262166:SGY262185 SQU262166:SQU262185 TAQ262166:TAQ262185 TKM262166:TKM262185 TUI262166:TUI262185 UEE262166:UEE262185 UOA262166:UOA262185 UXW262166:UXW262185 VHS262166:VHS262185 VRO262166:VRO262185 WBK262166:WBK262185 WLG262166:WLG262185 WVC262166:WVC262185 IQ327702:IQ327721 SM327702:SM327721 ACI327702:ACI327721 AME327702:AME327721 AWA327702:AWA327721 BFW327702:BFW327721 BPS327702:BPS327721 BZO327702:BZO327721 CJK327702:CJK327721 CTG327702:CTG327721 DDC327702:DDC327721 DMY327702:DMY327721 DWU327702:DWU327721 EGQ327702:EGQ327721 EQM327702:EQM327721 FAI327702:FAI327721 FKE327702:FKE327721 FUA327702:FUA327721 GDW327702:GDW327721 GNS327702:GNS327721 GXO327702:GXO327721 HHK327702:HHK327721 HRG327702:HRG327721 IBC327702:IBC327721 IKY327702:IKY327721 IUU327702:IUU327721 JEQ327702:JEQ327721 JOM327702:JOM327721 JYI327702:JYI327721 KIE327702:KIE327721 KSA327702:KSA327721 LBW327702:LBW327721 LLS327702:LLS327721 LVO327702:LVO327721 MFK327702:MFK327721 MPG327702:MPG327721 MZC327702:MZC327721 NIY327702:NIY327721 NSU327702:NSU327721 OCQ327702:OCQ327721 OMM327702:OMM327721 OWI327702:OWI327721 PGE327702:PGE327721 PQA327702:PQA327721 PZW327702:PZW327721 QJS327702:QJS327721 QTO327702:QTO327721 RDK327702:RDK327721 RNG327702:RNG327721 RXC327702:RXC327721 SGY327702:SGY327721 SQU327702:SQU327721 TAQ327702:TAQ327721 TKM327702:TKM327721 TUI327702:TUI327721 UEE327702:UEE327721 UOA327702:UOA327721 UXW327702:UXW327721 VHS327702:VHS327721 VRO327702:VRO327721 WBK327702:WBK327721 WLG327702:WLG327721 WVC327702:WVC327721 IQ393238:IQ393257 SM393238:SM393257 ACI393238:ACI393257 AME393238:AME393257 AWA393238:AWA393257 BFW393238:BFW393257 BPS393238:BPS393257 BZO393238:BZO393257 CJK393238:CJK393257 CTG393238:CTG393257 DDC393238:DDC393257 DMY393238:DMY393257 DWU393238:DWU393257 EGQ393238:EGQ393257 EQM393238:EQM393257 FAI393238:FAI393257 FKE393238:FKE393257 FUA393238:FUA393257 GDW393238:GDW393257 GNS393238:GNS393257 GXO393238:GXO393257 HHK393238:HHK393257 HRG393238:HRG393257 IBC393238:IBC393257 IKY393238:IKY393257 IUU393238:IUU393257 JEQ393238:JEQ393257 JOM393238:JOM393257 JYI393238:JYI393257 KIE393238:KIE393257 KSA393238:KSA393257 LBW393238:LBW393257 LLS393238:LLS393257 LVO393238:LVO393257 MFK393238:MFK393257 MPG393238:MPG393257 MZC393238:MZC393257 NIY393238:NIY393257 NSU393238:NSU393257 OCQ393238:OCQ393257 OMM393238:OMM393257 OWI393238:OWI393257 PGE393238:PGE393257 PQA393238:PQA393257 PZW393238:PZW393257 QJS393238:QJS393257 QTO393238:QTO393257 RDK393238:RDK393257 RNG393238:RNG393257 RXC393238:RXC393257 SGY393238:SGY393257 SQU393238:SQU393257 TAQ393238:TAQ393257 TKM393238:TKM393257 TUI393238:TUI393257 UEE393238:UEE393257 UOA393238:UOA393257 UXW393238:UXW393257 VHS393238:VHS393257 VRO393238:VRO393257 WBK393238:WBK393257 WLG393238:WLG393257 WVC393238:WVC393257 IQ458774:IQ458793 SM458774:SM458793 ACI458774:ACI458793 AME458774:AME458793 AWA458774:AWA458793 BFW458774:BFW458793 BPS458774:BPS458793 BZO458774:BZO458793 CJK458774:CJK458793 CTG458774:CTG458793 DDC458774:DDC458793 DMY458774:DMY458793 DWU458774:DWU458793 EGQ458774:EGQ458793 EQM458774:EQM458793 FAI458774:FAI458793 FKE458774:FKE458793 FUA458774:FUA458793 GDW458774:GDW458793 GNS458774:GNS458793 GXO458774:GXO458793 HHK458774:HHK458793 HRG458774:HRG458793 IBC458774:IBC458793 IKY458774:IKY458793 IUU458774:IUU458793 JEQ458774:JEQ458793 JOM458774:JOM458793 JYI458774:JYI458793 KIE458774:KIE458793 KSA458774:KSA458793 LBW458774:LBW458793 LLS458774:LLS458793 LVO458774:LVO458793 MFK458774:MFK458793 MPG458774:MPG458793 MZC458774:MZC458793 NIY458774:NIY458793 NSU458774:NSU458793 OCQ458774:OCQ458793 OMM458774:OMM458793 OWI458774:OWI458793 PGE458774:PGE458793 PQA458774:PQA458793 PZW458774:PZW458793 QJS458774:QJS458793 QTO458774:QTO458793 RDK458774:RDK458793 RNG458774:RNG458793 RXC458774:RXC458793 SGY458774:SGY458793 SQU458774:SQU458793 TAQ458774:TAQ458793 TKM458774:TKM458793 TUI458774:TUI458793 UEE458774:UEE458793 UOA458774:UOA458793 UXW458774:UXW458793 VHS458774:VHS458793 VRO458774:VRO458793 WBK458774:WBK458793 WLG458774:WLG458793 WVC458774:WVC458793 IQ524310:IQ524329 SM524310:SM524329 ACI524310:ACI524329 AME524310:AME524329 AWA524310:AWA524329 BFW524310:BFW524329 BPS524310:BPS524329 BZO524310:BZO524329 CJK524310:CJK524329 CTG524310:CTG524329 DDC524310:DDC524329 DMY524310:DMY524329 DWU524310:DWU524329 EGQ524310:EGQ524329 EQM524310:EQM524329 FAI524310:FAI524329 FKE524310:FKE524329 FUA524310:FUA524329 GDW524310:GDW524329 GNS524310:GNS524329 GXO524310:GXO524329 HHK524310:HHK524329 HRG524310:HRG524329 IBC524310:IBC524329 IKY524310:IKY524329 IUU524310:IUU524329 JEQ524310:JEQ524329 JOM524310:JOM524329 JYI524310:JYI524329 KIE524310:KIE524329 KSA524310:KSA524329 LBW524310:LBW524329 LLS524310:LLS524329 LVO524310:LVO524329 MFK524310:MFK524329 MPG524310:MPG524329 MZC524310:MZC524329 NIY524310:NIY524329 NSU524310:NSU524329 OCQ524310:OCQ524329 OMM524310:OMM524329 OWI524310:OWI524329 PGE524310:PGE524329 PQA524310:PQA524329 PZW524310:PZW524329 QJS524310:QJS524329 QTO524310:QTO524329 RDK524310:RDK524329 RNG524310:RNG524329 RXC524310:RXC524329 SGY524310:SGY524329 SQU524310:SQU524329 TAQ524310:TAQ524329 TKM524310:TKM524329 TUI524310:TUI524329 UEE524310:UEE524329 UOA524310:UOA524329 UXW524310:UXW524329 VHS524310:VHS524329 VRO524310:VRO524329 WBK524310:WBK524329 WLG524310:WLG524329 WVC524310:WVC524329 IQ589846:IQ589865 SM589846:SM589865 ACI589846:ACI589865 AME589846:AME589865 AWA589846:AWA589865 BFW589846:BFW589865 BPS589846:BPS589865 BZO589846:BZO589865 CJK589846:CJK589865 CTG589846:CTG589865 DDC589846:DDC589865 DMY589846:DMY589865 DWU589846:DWU589865 EGQ589846:EGQ589865 EQM589846:EQM589865 FAI589846:FAI589865 FKE589846:FKE589865 FUA589846:FUA589865 GDW589846:GDW589865 GNS589846:GNS589865 GXO589846:GXO589865 HHK589846:HHK589865 HRG589846:HRG589865 IBC589846:IBC589865 IKY589846:IKY589865 IUU589846:IUU589865 JEQ589846:JEQ589865 JOM589846:JOM589865 JYI589846:JYI589865 KIE589846:KIE589865 KSA589846:KSA589865 LBW589846:LBW589865 LLS589846:LLS589865 LVO589846:LVO589865 MFK589846:MFK589865 MPG589846:MPG589865 MZC589846:MZC589865 NIY589846:NIY589865 NSU589846:NSU589865 OCQ589846:OCQ589865 OMM589846:OMM589865 OWI589846:OWI589865 PGE589846:PGE589865 PQA589846:PQA589865 PZW589846:PZW589865 QJS589846:QJS589865 QTO589846:QTO589865 RDK589846:RDK589865 RNG589846:RNG589865 RXC589846:RXC589865 SGY589846:SGY589865 SQU589846:SQU589865 TAQ589846:TAQ589865 TKM589846:TKM589865 TUI589846:TUI589865 UEE589846:UEE589865 UOA589846:UOA589865 UXW589846:UXW589865 VHS589846:VHS589865 VRO589846:VRO589865 WBK589846:WBK589865 WLG589846:WLG589865 WVC589846:WVC589865 IQ655382:IQ655401 SM655382:SM655401 ACI655382:ACI655401 AME655382:AME655401 AWA655382:AWA655401 BFW655382:BFW655401 BPS655382:BPS655401 BZO655382:BZO655401 CJK655382:CJK655401 CTG655382:CTG655401 DDC655382:DDC655401 DMY655382:DMY655401 DWU655382:DWU655401 EGQ655382:EGQ655401 EQM655382:EQM655401 FAI655382:FAI655401 FKE655382:FKE655401 FUA655382:FUA655401 GDW655382:GDW655401 GNS655382:GNS655401 GXO655382:GXO655401 HHK655382:HHK655401 HRG655382:HRG655401 IBC655382:IBC655401 IKY655382:IKY655401 IUU655382:IUU655401 JEQ655382:JEQ655401 JOM655382:JOM655401 JYI655382:JYI655401 KIE655382:KIE655401 KSA655382:KSA655401 LBW655382:LBW655401 LLS655382:LLS655401 LVO655382:LVO655401 MFK655382:MFK655401 MPG655382:MPG655401 MZC655382:MZC655401 NIY655382:NIY655401 NSU655382:NSU655401 OCQ655382:OCQ655401 OMM655382:OMM655401 OWI655382:OWI655401 PGE655382:PGE655401 PQA655382:PQA655401 PZW655382:PZW655401 QJS655382:QJS655401 QTO655382:QTO655401 RDK655382:RDK655401 RNG655382:RNG655401 RXC655382:RXC655401 SGY655382:SGY655401 SQU655382:SQU655401 TAQ655382:TAQ655401 TKM655382:TKM655401 TUI655382:TUI655401 UEE655382:UEE655401 UOA655382:UOA655401 UXW655382:UXW655401 VHS655382:VHS655401 VRO655382:VRO655401 WBK655382:WBK655401 WLG655382:WLG655401 WVC655382:WVC655401 IQ720918:IQ720937 SM720918:SM720937 ACI720918:ACI720937 AME720918:AME720937 AWA720918:AWA720937 BFW720918:BFW720937 BPS720918:BPS720937 BZO720918:BZO720937 CJK720918:CJK720937 CTG720918:CTG720937 DDC720918:DDC720937 DMY720918:DMY720937 DWU720918:DWU720937 EGQ720918:EGQ720937 EQM720918:EQM720937 FAI720918:FAI720937 FKE720918:FKE720937 FUA720918:FUA720937 GDW720918:GDW720937 GNS720918:GNS720937 GXO720918:GXO720937 HHK720918:HHK720937 HRG720918:HRG720937 IBC720918:IBC720937 IKY720918:IKY720937 IUU720918:IUU720937 JEQ720918:JEQ720937 JOM720918:JOM720937 JYI720918:JYI720937 KIE720918:KIE720937 KSA720918:KSA720937 LBW720918:LBW720937 LLS720918:LLS720937 LVO720918:LVO720937 MFK720918:MFK720937 MPG720918:MPG720937 MZC720918:MZC720937 NIY720918:NIY720937 NSU720918:NSU720937 OCQ720918:OCQ720937 OMM720918:OMM720937 OWI720918:OWI720937 PGE720918:PGE720937 PQA720918:PQA720937 PZW720918:PZW720937 QJS720918:QJS720937 QTO720918:QTO720937 RDK720918:RDK720937 RNG720918:RNG720937 RXC720918:RXC720937 SGY720918:SGY720937 SQU720918:SQU720937 TAQ720918:TAQ720937 TKM720918:TKM720937 TUI720918:TUI720937 UEE720918:UEE720937 UOA720918:UOA720937 UXW720918:UXW720937 VHS720918:VHS720937 VRO720918:VRO720937 WBK720918:WBK720937 WLG720918:WLG720937 WVC720918:WVC720937 IQ786454:IQ786473 SM786454:SM786473 ACI786454:ACI786473 AME786454:AME786473 AWA786454:AWA786473 BFW786454:BFW786473 BPS786454:BPS786473 BZO786454:BZO786473 CJK786454:CJK786473 CTG786454:CTG786473 DDC786454:DDC786473 DMY786454:DMY786473 DWU786454:DWU786473 EGQ786454:EGQ786473 EQM786454:EQM786473 FAI786454:FAI786473 FKE786454:FKE786473 FUA786454:FUA786473 GDW786454:GDW786473 GNS786454:GNS786473 GXO786454:GXO786473 HHK786454:HHK786473 HRG786454:HRG786473 IBC786454:IBC786473 IKY786454:IKY786473 IUU786454:IUU786473 JEQ786454:JEQ786473 JOM786454:JOM786473 JYI786454:JYI786473 KIE786454:KIE786473 KSA786454:KSA786473 LBW786454:LBW786473 LLS786454:LLS786473 LVO786454:LVO786473 MFK786454:MFK786473 MPG786454:MPG786473 MZC786454:MZC786473 NIY786454:NIY786473 NSU786454:NSU786473 OCQ786454:OCQ786473 OMM786454:OMM786473 OWI786454:OWI786473 PGE786454:PGE786473 PQA786454:PQA786473 PZW786454:PZW786473 QJS786454:QJS786473 QTO786454:QTO786473 RDK786454:RDK786473 RNG786454:RNG786473 RXC786454:RXC786473 SGY786454:SGY786473 SQU786454:SQU786473 TAQ786454:TAQ786473 TKM786454:TKM786473 TUI786454:TUI786473 UEE786454:UEE786473 UOA786454:UOA786473 UXW786454:UXW786473 VHS786454:VHS786473 VRO786454:VRO786473 WBK786454:WBK786473 WLG786454:WLG786473 WVC786454:WVC786473 IQ851990:IQ852009 SM851990:SM852009 ACI851990:ACI852009 AME851990:AME852009 AWA851990:AWA852009 BFW851990:BFW852009 BPS851990:BPS852009 BZO851990:BZO852009 CJK851990:CJK852009 CTG851990:CTG852009 DDC851990:DDC852009 DMY851990:DMY852009 DWU851990:DWU852009 EGQ851990:EGQ852009 EQM851990:EQM852009 FAI851990:FAI852009 FKE851990:FKE852009 FUA851990:FUA852009 GDW851990:GDW852009 GNS851990:GNS852009 GXO851990:GXO852009 HHK851990:HHK852009 HRG851990:HRG852009 IBC851990:IBC852009 IKY851990:IKY852009 IUU851990:IUU852009 JEQ851990:JEQ852009 JOM851990:JOM852009 JYI851990:JYI852009 KIE851990:KIE852009 KSA851990:KSA852009 LBW851990:LBW852009 LLS851990:LLS852009 LVO851990:LVO852009 MFK851990:MFK852009 MPG851990:MPG852009 MZC851990:MZC852009 NIY851990:NIY852009 NSU851990:NSU852009 OCQ851990:OCQ852009 OMM851990:OMM852009 OWI851990:OWI852009 PGE851990:PGE852009 PQA851990:PQA852009 PZW851990:PZW852009 QJS851990:QJS852009 QTO851990:QTO852009 RDK851990:RDK852009 RNG851990:RNG852009 RXC851990:RXC852009 SGY851990:SGY852009 SQU851990:SQU852009 TAQ851990:TAQ852009 TKM851990:TKM852009 TUI851990:TUI852009 UEE851990:UEE852009 UOA851990:UOA852009 UXW851990:UXW852009 VHS851990:VHS852009 VRO851990:VRO852009 WBK851990:WBK852009 WLG851990:WLG852009 WVC851990:WVC852009 IQ917526:IQ917545 SM917526:SM917545 ACI917526:ACI917545 AME917526:AME917545 AWA917526:AWA917545 BFW917526:BFW917545 BPS917526:BPS917545 BZO917526:BZO917545 CJK917526:CJK917545 CTG917526:CTG917545 DDC917526:DDC917545 DMY917526:DMY917545 DWU917526:DWU917545 EGQ917526:EGQ917545 EQM917526:EQM917545 FAI917526:FAI917545 FKE917526:FKE917545 FUA917526:FUA917545 GDW917526:GDW917545 GNS917526:GNS917545 GXO917526:GXO917545 HHK917526:HHK917545 HRG917526:HRG917545 IBC917526:IBC917545 IKY917526:IKY917545 IUU917526:IUU917545 JEQ917526:JEQ917545 JOM917526:JOM917545 JYI917526:JYI917545 KIE917526:KIE917545 KSA917526:KSA917545 LBW917526:LBW917545 LLS917526:LLS917545 LVO917526:LVO917545 MFK917526:MFK917545 MPG917526:MPG917545 MZC917526:MZC917545 NIY917526:NIY917545 NSU917526:NSU917545 OCQ917526:OCQ917545 OMM917526:OMM917545 OWI917526:OWI917545 PGE917526:PGE917545 PQA917526:PQA917545 PZW917526:PZW917545 QJS917526:QJS917545 QTO917526:QTO917545 RDK917526:RDK917545 RNG917526:RNG917545 RXC917526:RXC917545 SGY917526:SGY917545 SQU917526:SQU917545 TAQ917526:TAQ917545 TKM917526:TKM917545 TUI917526:TUI917545 UEE917526:UEE917545 UOA917526:UOA917545 UXW917526:UXW917545 VHS917526:VHS917545 VRO917526:VRO917545 WBK917526:WBK917545 WLG917526:WLG917545 WVC917526:WVC917545 IQ983062:IQ983081 SM983062:SM983081 ACI983062:ACI983081 AME983062:AME983081 AWA983062:AWA983081 BFW983062:BFW983081 BPS983062:BPS983081 BZO983062:BZO983081 CJK983062:CJK983081 CTG983062:CTG983081 DDC983062:DDC983081 DMY983062:DMY983081 DWU983062:DWU983081 EGQ983062:EGQ983081 EQM983062:EQM983081 FAI983062:FAI983081 FKE983062:FKE983081 FUA983062:FUA983081 GDW983062:GDW983081 GNS983062:GNS983081 GXO983062:GXO983081 HHK983062:HHK983081 HRG983062:HRG983081 IBC983062:IBC983081 IKY983062:IKY983081 IUU983062:IUU983081 JEQ983062:JEQ983081 JOM983062:JOM983081 JYI983062:JYI983081 KIE983062:KIE983081 KSA983062:KSA983081 LBW983062:LBW983081 LLS983062:LLS983081 LVO983062:LVO983081 MFK983062:MFK983081 MPG983062:MPG983081 MZC983062:MZC983081 NIY983062:NIY983081 NSU983062:NSU983081 OCQ983062:OCQ983081 OMM983062:OMM983081 OWI983062:OWI983081 PGE983062:PGE983081 PQA983062:PQA983081 PZW983062:PZW983081 QJS983062:QJS983081 QTO983062:QTO983081 RDK983062:RDK983081 RNG983062:RNG983081 RXC983062:RXC983081 SGY983062:SGY983081 SQU983062:SQU983081 TAQ983062:TAQ983081 TKM983062:TKM983081 TUI983062:TUI983081 UEE983062:UEE983081 UOA983062:UOA983081 UXW983062:UXW983081 VHS983062:VHS983081 VRO983062:VRO983081 WBK983062:WBK983081 WLG983062:WLG983081 WLI13:WLI63 WBM13:WBM63 VRQ13:VRQ63 VHU13:VHU63 UXY13:UXY63 UOC13:UOC63 UEG13:UEG63 TUK13:TUK63 TKO13:TKO63 TAS13:TAS63 SQW13:SQW63 SHA13:SHA63 RXE13:RXE63 RNI13:RNI63 RDM13:RDM63 QTQ13:QTQ63 QJU13:QJU63 PZY13:PZY63 PQC13:PQC63 PGG13:PGG63 OWK13:OWK63 OMO13:OMO63 OCS13:OCS63 NSW13:NSW63 NJA13:NJA63 MZE13:MZE63 MPI13:MPI63 MFM13:MFM63 LVQ13:LVQ63 LLU13:LLU63 LBY13:LBY63 KSC13:KSC63 KIG13:KIG63 JYK13:JYK63 JOO13:JOO63 JES13:JES63 IUW13:IUW63 ILA13:ILA63 IBE13:IBE63 HRI13:HRI63 HHM13:HHM63 GXQ13:GXQ63 GNU13:GNU63 GDY13:GDY63 FUC13:FUC63 FKG13:FKG63 FAK13:FAK63 EQO13:EQO63 EGS13:EGS63 DWW13:DWW63 DNA13:DNA63 DDE13:DDE63 CTI13:CTI63 CJM13:CJM63 BZQ13:BZQ63 BPU13:BPU63 BFY13:BFY63 AWC13:AWC63 AMG13:AMG63 ACK13:ACK63 SO13:SO63 IS13:IS63 WVE13:WVE63">
      <formula1>",×"</formula1>
    </dataValidation>
    <dataValidation type="list" allowBlank="1" showInputMessage="1" showErrorMessage="1" sqref="WVE983062:WVE983081 SO65558:SO65577 IS65558:IS65577 WLI983062:WLI983081 WBM983062:WBM983081 VRQ983062:VRQ983081 VHU983062:VHU983081 UXY983062:UXY983081 UOC983062:UOC983081 UEG983062:UEG983081 TUK983062:TUK983081 TKO983062:TKO983081 TAS983062:TAS983081 SQW983062:SQW983081 SHA983062:SHA983081 RXE983062:RXE983081 RNI983062:RNI983081 RDM983062:RDM983081 QTQ983062:QTQ983081 QJU983062:QJU983081 PZY983062:PZY983081 PQC983062:PQC983081 PGG983062:PGG983081 OWK983062:OWK983081 OMO983062:OMO983081 OCS983062:OCS983081 NSW983062:NSW983081 NJA983062:NJA983081 MZE983062:MZE983081 MPI983062:MPI983081 MFM983062:MFM983081 LVQ983062:LVQ983081 LLU983062:LLU983081 LBY983062:LBY983081 KSC983062:KSC983081 KIG983062:KIG983081 JYK983062:JYK983081 JOO983062:JOO983081 JES983062:JES983081 IUW983062:IUW983081 ILA983062:ILA983081 IBE983062:IBE983081 HRI983062:HRI983081 HHM983062:HHM983081 GXQ983062:GXQ983081 GNU983062:GNU983081 GDY983062:GDY983081 FUC983062:FUC983081 FKG983062:FKG983081 FAK983062:FAK983081 EQO983062:EQO983081 EGS983062:EGS983081 DWW983062:DWW983081 DNA983062:DNA983081 DDE983062:DDE983081 CTI983062:CTI983081 CJM983062:CJM983081 BZQ983062:BZQ983081 BPU983062:BPU983081 BFY983062:BFY983081 AWC983062:AWC983081 AMG983062:AMG983081 ACK983062:ACK983081 SO983062:SO983081 IS983062:IS983081 WVE917526:WVE917545 WLI917526:WLI917545 WBM917526:WBM917545 VRQ917526:VRQ917545 VHU917526:VHU917545 UXY917526:UXY917545 UOC917526:UOC917545 UEG917526:UEG917545 TUK917526:TUK917545 TKO917526:TKO917545 TAS917526:TAS917545 SQW917526:SQW917545 SHA917526:SHA917545 RXE917526:RXE917545 RNI917526:RNI917545 RDM917526:RDM917545 QTQ917526:QTQ917545 QJU917526:QJU917545 PZY917526:PZY917545 PQC917526:PQC917545 PGG917526:PGG917545 OWK917526:OWK917545 OMO917526:OMO917545 OCS917526:OCS917545 NSW917526:NSW917545 NJA917526:NJA917545 MZE917526:MZE917545 MPI917526:MPI917545 MFM917526:MFM917545 LVQ917526:LVQ917545 LLU917526:LLU917545 LBY917526:LBY917545 KSC917526:KSC917545 KIG917526:KIG917545 JYK917526:JYK917545 JOO917526:JOO917545 JES917526:JES917545 IUW917526:IUW917545 ILA917526:ILA917545 IBE917526:IBE917545 HRI917526:HRI917545 HHM917526:HHM917545 GXQ917526:GXQ917545 GNU917526:GNU917545 GDY917526:GDY917545 FUC917526:FUC917545 FKG917526:FKG917545 FAK917526:FAK917545 EQO917526:EQO917545 EGS917526:EGS917545 DWW917526:DWW917545 DNA917526:DNA917545 DDE917526:DDE917545 CTI917526:CTI917545 CJM917526:CJM917545 BZQ917526:BZQ917545 BPU917526:BPU917545 BFY917526:BFY917545 AWC917526:AWC917545 AMG917526:AMG917545 ACK917526:ACK917545 SO917526:SO917545 IS917526:IS917545 WVE851990:WVE852009 WLI851990:WLI852009 WBM851990:WBM852009 VRQ851990:VRQ852009 VHU851990:VHU852009 UXY851990:UXY852009 UOC851990:UOC852009 UEG851990:UEG852009 TUK851990:TUK852009 TKO851990:TKO852009 TAS851990:TAS852009 SQW851990:SQW852009 SHA851990:SHA852009 RXE851990:RXE852009 RNI851990:RNI852009 RDM851990:RDM852009 QTQ851990:QTQ852009 QJU851990:QJU852009 PZY851990:PZY852009 PQC851990:PQC852009 PGG851990:PGG852009 OWK851990:OWK852009 OMO851990:OMO852009 OCS851990:OCS852009 NSW851990:NSW852009 NJA851990:NJA852009 MZE851990:MZE852009 MPI851990:MPI852009 MFM851990:MFM852009 LVQ851990:LVQ852009 LLU851990:LLU852009 LBY851990:LBY852009 KSC851990:KSC852009 KIG851990:KIG852009 JYK851990:JYK852009 JOO851990:JOO852009 JES851990:JES852009 IUW851990:IUW852009 ILA851990:ILA852009 IBE851990:IBE852009 HRI851990:HRI852009 HHM851990:HHM852009 GXQ851990:GXQ852009 GNU851990:GNU852009 GDY851990:GDY852009 FUC851990:FUC852009 FKG851990:FKG852009 FAK851990:FAK852009 EQO851990:EQO852009 EGS851990:EGS852009 DWW851990:DWW852009 DNA851990:DNA852009 DDE851990:DDE852009 CTI851990:CTI852009 CJM851990:CJM852009 BZQ851990:BZQ852009 BPU851990:BPU852009 BFY851990:BFY852009 AWC851990:AWC852009 AMG851990:AMG852009 ACK851990:ACK852009 SO851990:SO852009 IS851990:IS852009 WVE786454:WVE786473 WLI786454:WLI786473 WBM786454:WBM786473 VRQ786454:VRQ786473 VHU786454:VHU786473 UXY786454:UXY786473 UOC786454:UOC786473 UEG786454:UEG786473 TUK786454:TUK786473 TKO786454:TKO786473 TAS786454:TAS786473 SQW786454:SQW786473 SHA786454:SHA786473 RXE786454:RXE786473 RNI786454:RNI786473 RDM786454:RDM786473 QTQ786454:QTQ786473 QJU786454:QJU786473 PZY786454:PZY786473 PQC786454:PQC786473 PGG786454:PGG786473 OWK786454:OWK786473 OMO786454:OMO786473 OCS786454:OCS786473 NSW786454:NSW786473 NJA786454:NJA786473 MZE786454:MZE786473 MPI786454:MPI786473 MFM786454:MFM786473 LVQ786454:LVQ786473 LLU786454:LLU786473 LBY786454:LBY786473 KSC786454:KSC786473 KIG786454:KIG786473 JYK786454:JYK786473 JOO786454:JOO786473 JES786454:JES786473 IUW786454:IUW786473 ILA786454:ILA786473 IBE786454:IBE786473 HRI786454:HRI786473 HHM786454:HHM786473 GXQ786454:GXQ786473 GNU786454:GNU786473 GDY786454:GDY786473 FUC786454:FUC786473 FKG786454:FKG786473 FAK786454:FAK786473 EQO786454:EQO786473 EGS786454:EGS786473 DWW786454:DWW786473 DNA786454:DNA786473 DDE786454:DDE786473 CTI786454:CTI786473 CJM786454:CJM786473 BZQ786454:BZQ786473 BPU786454:BPU786473 BFY786454:BFY786473 AWC786454:AWC786473 AMG786454:AMG786473 ACK786454:ACK786473 SO786454:SO786473 IS786454:IS786473 WVE720918:WVE720937 WLI720918:WLI720937 WBM720918:WBM720937 VRQ720918:VRQ720937 VHU720918:VHU720937 UXY720918:UXY720937 UOC720918:UOC720937 UEG720918:UEG720937 TUK720918:TUK720937 TKO720918:TKO720937 TAS720918:TAS720937 SQW720918:SQW720937 SHA720918:SHA720937 RXE720918:RXE720937 RNI720918:RNI720937 RDM720918:RDM720937 QTQ720918:QTQ720937 QJU720918:QJU720937 PZY720918:PZY720937 PQC720918:PQC720937 PGG720918:PGG720937 OWK720918:OWK720937 OMO720918:OMO720937 OCS720918:OCS720937 NSW720918:NSW720937 NJA720918:NJA720937 MZE720918:MZE720937 MPI720918:MPI720937 MFM720918:MFM720937 LVQ720918:LVQ720937 LLU720918:LLU720937 LBY720918:LBY720937 KSC720918:KSC720937 KIG720918:KIG720937 JYK720918:JYK720937 JOO720918:JOO720937 JES720918:JES720937 IUW720918:IUW720937 ILA720918:ILA720937 IBE720918:IBE720937 HRI720918:HRI720937 HHM720918:HHM720937 GXQ720918:GXQ720937 GNU720918:GNU720937 GDY720918:GDY720937 FUC720918:FUC720937 FKG720918:FKG720937 FAK720918:FAK720937 EQO720918:EQO720937 EGS720918:EGS720937 DWW720918:DWW720937 DNA720918:DNA720937 DDE720918:DDE720937 CTI720918:CTI720937 CJM720918:CJM720937 BZQ720918:BZQ720937 BPU720918:BPU720937 BFY720918:BFY720937 AWC720918:AWC720937 AMG720918:AMG720937 ACK720918:ACK720937 SO720918:SO720937 IS720918:IS720937 WVE655382:WVE655401 WLI655382:WLI655401 WBM655382:WBM655401 VRQ655382:VRQ655401 VHU655382:VHU655401 UXY655382:UXY655401 UOC655382:UOC655401 UEG655382:UEG655401 TUK655382:TUK655401 TKO655382:TKO655401 TAS655382:TAS655401 SQW655382:SQW655401 SHA655382:SHA655401 RXE655382:RXE655401 RNI655382:RNI655401 RDM655382:RDM655401 QTQ655382:QTQ655401 QJU655382:QJU655401 PZY655382:PZY655401 PQC655382:PQC655401 PGG655382:PGG655401 OWK655382:OWK655401 OMO655382:OMO655401 OCS655382:OCS655401 NSW655382:NSW655401 NJA655382:NJA655401 MZE655382:MZE655401 MPI655382:MPI655401 MFM655382:MFM655401 LVQ655382:LVQ655401 LLU655382:LLU655401 LBY655382:LBY655401 KSC655382:KSC655401 KIG655382:KIG655401 JYK655382:JYK655401 JOO655382:JOO655401 JES655382:JES655401 IUW655382:IUW655401 ILA655382:ILA655401 IBE655382:IBE655401 HRI655382:HRI655401 HHM655382:HHM655401 GXQ655382:GXQ655401 GNU655382:GNU655401 GDY655382:GDY655401 FUC655382:FUC655401 FKG655382:FKG655401 FAK655382:FAK655401 EQO655382:EQO655401 EGS655382:EGS655401 DWW655382:DWW655401 DNA655382:DNA655401 DDE655382:DDE655401 CTI655382:CTI655401 CJM655382:CJM655401 BZQ655382:BZQ655401 BPU655382:BPU655401 BFY655382:BFY655401 AWC655382:AWC655401 AMG655382:AMG655401 ACK655382:ACK655401 SO655382:SO655401 IS655382:IS655401 WVE589846:WVE589865 WLI589846:WLI589865 WBM589846:WBM589865 VRQ589846:VRQ589865 VHU589846:VHU589865 UXY589846:UXY589865 UOC589846:UOC589865 UEG589846:UEG589865 TUK589846:TUK589865 TKO589846:TKO589865 TAS589846:TAS589865 SQW589846:SQW589865 SHA589846:SHA589865 RXE589846:RXE589865 RNI589846:RNI589865 RDM589846:RDM589865 QTQ589846:QTQ589865 QJU589846:QJU589865 PZY589846:PZY589865 PQC589846:PQC589865 PGG589846:PGG589865 OWK589846:OWK589865 OMO589846:OMO589865 OCS589846:OCS589865 NSW589846:NSW589865 NJA589846:NJA589865 MZE589846:MZE589865 MPI589846:MPI589865 MFM589846:MFM589865 LVQ589846:LVQ589865 LLU589846:LLU589865 LBY589846:LBY589865 KSC589846:KSC589865 KIG589846:KIG589865 JYK589846:JYK589865 JOO589846:JOO589865 JES589846:JES589865 IUW589846:IUW589865 ILA589846:ILA589865 IBE589846:IBE589865 HRI589846:HRI589865 HHM589846:HHM589865 GXQ589846:GXQ589865 GNU589846:GNU589865 GDY589846:GDY589865 FUC589846:FUC589865 FKG589846:FKG589865 FAK589846:FAK589865 EQO589846:EQO589865 EGS589846:EGS589865 DWW589846:DWW589865 DNA589846:DNA589865 DDE589846:DDE589865 CTI589846:CTI589865 CJM589846:CJM589865 BZQ589846:BZQ589865 BPU589846:BPU589865 BFY589846:BFY589865 AWC589846:AWC589865 AMG589846:AMG589865 ACK589846:ACK589865 SO589846:SO589865 IS589846:IS589865 WVE524310:WVE524329 WLI524310:WLI524329 WBM524310:WBM524329 VRQ524310:VRQ524329 VHU524310:VHU524329 UXY524310:UXY524329 UOC524310:UOC524329 UEG524310:UEG524329 TUK524310:TUK524329 TKO524310:TKO524329 TAS524310:TAS524329 SQW524310:SQW524329 SHA524310:SHA524329 RXE524310:RXE524329 RNI524310:RNI524329 RDM524310:RDM524329 QTQ524310:QTQ524329 QJU524310:QJU524329 PZY524310:PZY524329 PQC524310:PQC524329 PGG524310:PGG524329 OWK524310:OWK524329 OMO524310:OMO524329 OCS524310:OCS524329 NSW524310:NSW524329 NJA524310:NJA524329 MZE524310:MZE524329 MPI524310:MPI524329 MFM524310:MFM524329 LVQ524310:LVQ524329 LLU524310:LLU524329 LBY524310:LBY524329 KSC524310:KSC524329 KIG524310:KIG524329 JYK524310:JYK524329 JOO524310:JOO524329 JES524310:JES524329 IUW524310:IUW524329 ILA524310:ILA524329 IBE524310:IBE524329 HRI524310:HRI524329 HHM524310:HHM524329 GXQ524310:GXQ524329 GNU524310:GNU524329 GDY524310:GDY524329 FUC524310:FUC524329 FKG524310:FKG524329 FAK524310:FAK524329 EQO524310:EQO524329 EGS524310:EGS524329 DWW524310:DWW524329 DNA524310:DNA524329 DDE524310:DDE524329 CTI524310:CTI524329 CJM524310:CJM524329 BZQ524310:BZQ524329 BPU524310:BPU524329 BFY524310:BFY524329 AWC524310:AWC524329 AMG524310:AMG524329 ACK524310:ACK524329 SO524310:SO524329 IS524310:IS524329 WVE458774:WVE458793 WLI458774:WLI458793 WBM458774:WBM458793 VRQ458774:VRQ458793 VHU458774:VHU458793 UXY458774:UXY458793 UOC458774:UOC458793 UEG458774:UEG458793 TUK458774:TUK458793 TKO458774:TKO458793 TAS458774:TAS458793 SQW458774:SQW458793 SHA458774:SHA458793 RXE458774:RXE458793 RNI458774:RNI458793 RDM458774:RDM458793 QTQ458774:QTQ458793 QJU458774:QJU458793 PZY458774:PZY458793 PQC458774:PQC458793 PGG458774:PGG458793 OWK458774:OWK458793 OMO458774:OMO458793 OCS458774:OCS458793 NSW458774:NSW458793 NJA458774:NJA458793 MZE458774:MZE458793 MPI458774:MPI458793 MFM458774:MFM458793 LVQ458774:LVQ458793 LLU458774:LLU458793 LBY458774:LBY458793 KSC458774:KSC458793 KIG458774:KIG458793 JYK458774:JYK458793 JOO458774:JOO458793 JES458774:JES458793 IUW458774:IUW458793 ILA458774:ILA458793 IBE458774:IBE458793 HRI458774:HRI458793 HHM458774:HHM458793 GXQ458774:GXQ458793 GNU458774:GNU458793 GDY458774:GDY458793 FUC458774:FUC458793 FKG458774:FKG458793 FAK458774:FAK458793 EQO458774:EQO458793 EGS458774:EGS458793 DWW458774:DWW458793 DNA458774:DNA458793 DDE458774:DDE458793 CTI458774:CTI458793 CJM458774:CJM458793 BZQ458774:BZQ458793 BPU458774:BPU458793 BFY458774:BFY458793 AWC458774:AWC458793 AMG458774:AMG458793 ACK458774:ACK458793 SO458774:SO458793 IS458774:IS458793 WVE393238:WVE393257 WLI393238:WLI393257 WBM393238:WBM393257 VRQ393238:VRQ393257 VHU393238:VHU393257 UXY393238:UXY393257 UOC393238:UOC393257 UEG393238:UEG393257 TUK393238:TUK393257 TKO393238:TKO393257 TAS393238:TAS393257 SQW393238:SQW393257 SHA393238:SHA393257 RXE393238:RXE393257 RNI393238:RNI393257 RDM393238:RDM393257 QTQ393238:QTQ393257 QJU393238:QJU393257 PZY393238:PZY393257 PQC393238:PQC393257 PGG393238:PGG393257 OWK393238:OWK393257 OMO393238:OMO393257 OCS393238:OCS393257 NSW393238:NSW393257 NJA393238:NJA393257 MZE393238:MZE393257 MPI393238:MPI393257 MFM393238:MFM393257 LVQ393238:LVQ393257 LLU393238:LLU393257 LBY393238:LBY393257 KSC393238:KSC393257 KIG393238:KIG393257 JYK393238:JYK393257 JOO393238:JOO393257 JES393238:JES393257 IUW393238:IUW393257 ILA393238:ILA393257 IBE393238:IBE393257 HRI393238:HRI393257 HHM393238:HHM393257 GXQ393238:GXQ393257 GNU393238:GNU393257 GDY393238:GDY393257 FUC393238:FUC393257 FKG393238:FKG393257 FAK393238:FAK393257 EQO393238:EQO393257 EGS393238:EGS393257 DWW393238:DWW393257 DNA393238:DNA393257 DDE393238:DDE393257 CTI393238:CTI393257 CJM393238:CJM393257 BZQ393238:BZQ393257 BPU393238:BPU393257 BFY393238:BFY393257 AWC393238:AWC393257 AMG393238:AMG393257 ACK393238:ACK393257 SO393238:SO393257 IS393238:IS393257 WVE327702:WVE327721 WLI327702:WLI327721 WBM327702:WBM327721 VRQ327702:VRQ327721 VHU327702:VHU327721 UXY327702:UXY327721 UOC327702:UOC327721 UEG327702:UEG327721 TUK327702:TUK327721 TKO327702:TKO327721 TAS327702:TAS327721 SQW327702:SQW327721 SHA327702:SHA327721 RXE327702:RXE327721 RNI327702:RNI327721 RDM327702:RDM327721 QTQ327702:QTQ327721 QJU327702:QJU327721 PZY327702:PZY327721 PQC327702:PQC327721 PGG327702:PGG327721 OWK327702:OWK327721 OMO327702:OMO327721 OCS327702:OCS327721 NSW327702:NSW327721 NJA327702:NJA327721 MZE327702:MZE327721 MPI327702:MPI327721 MFM327702:MFM327721 LVQ327702:LVQ327721 LLU327702:LLU327721 LBY327702:LBY327721 KSC327702:KSC327721 KIG327702:KIG327721 JYK327702:JYK327721 JOO327702:JOO327721 JES327702:JES327721 IUW327702:IUW327721 ILA327702:ILA327721 IBE327702:IBE327721 HRI327702:HRI327721 HHM327702:HHM327721 GXQ327702:GXQ327721 GNU327702:GNU327721 GDY327702:GDY327721 FUC327702:FUC327721 FKG327702:FKG327721 FAK327702:FAK327721 EQO327702:EQO327721 EGS327702:EGS327721 DWW327702:DWW327721 DNA327702:DNA327721 DDE327702:DDE327721 CTI327702:CTI327721 CJM327702:CJM327721 BZQ327702:BZQ327721 BPU327702:BPU327721 BFY327702:BFY327721 AWC327702:AWC327721 AMG327702:AMG327721 ACK327702:ACK327721 SO327702:SO327721 IS327702:IS327721 WVE262166:WVE262185 WLI262166:WLI262185 WBM262166:WBM262185 VRQ262166:VRQ262185 VHU262166:VHU262185 UXY262166:UXY262185 UOC262166:UOC262185 UEG262166:UEG262185 TUK262166:TUK262185 TKO262166:TKO262185 TAS262166:TAS262185 SQW262166:SQW262185 SHA262166:SHA262185 RXE262166:RXE262185 RNI262166:RNI262185 RDM262166:RDM262185 QTQ262166:QTQ262185 QJU262166:QJU262185 PZY262166:PZY262185 PQC262166:PQC262185 PGG262166:PGG262185 OWK262166:OWK262185 OMO262166:OMO262185 OCS262166:OCS262185 NSW262166:NSW262185 NJA262166:NJA262185 MZE262166:MZE262185 MPI262166:MPI262185 MFM262166:MFM262185 LVQ262166:LVQ262185 LLU262166:LLU262185 LBY262166:LBY262185 KSC262166:KSC262185 KIG262166:KIG262185 JYK262166:JYK262185 JOO262166:JOO262185 JES262166:JES262185 IUW262166:IUW262185 ILA262166:ILA262185 IBE262166:IBE262185 HRI262166:HRI262185 HHM262166:HHM262185 GXQ262166:GXQ262185 GNU262166:GNU262185 GDY262166:GDY262185 FUC262166:FUC262185 FKG262166:FKG262185 FAK262166:FAK262185 EQO262166:EQO262185 EGS262166:EGS262185 DWW262166:DWW262185 DNA262166:DNA262185 DDE262166:DDE262185 CTI262166:CTI262185 CJM262166:CJM262185 BZQ262166:BZQ262185 BPU262166:BPU262185 BFY262166:BFY262185 AWC262166:AWC262185 AMG262166:AMG262185 ACK262166:ACK262185 SO262166:SO262185 IS262166:IS262185 WVE196630:WVE196649 WLI196630:WLI196649 WBM196630:WBM196649 VRQ196630:VRQ196649 VHU196630:VHU196649 UXY196630:UXY196649 UOC196630:UOC196649 UEG196630:UEG196649 TUK196630:TUK196649 TKO196630:TKO196649 TAS196630:TAS196649 SQW196630:SQW196649 SHA196630:SHA196649 RXE196630:RXE196649 RNI196630:RNI196649 RDM196630:RDM196649 QTQ196630:QTQ196649 QJU196630:QJU196649 PZY196630:PZY196649 PQC196630:PQC196649 PGG196630:PGG196649 OWK196630:OWK196649 OMO196630:OMO196649 OCS196630:OCS196649 NSW196630:NSW196649 NJA196630:NJA196649 MZE196630:MZE196649 MPI196630:MPI196649 MFM196630:MFM196649 LVQ196630:LVQ196649 LLU196630:LLU196649 LBY196630:LBY196649 KSC196630:KSC196649 KIG196630:KIG196649 JYK196630:JYK196649 JOO196630:JOO196649 JES196630:JES196649 IUW196630:IUW196649 ILA196630:ILA196649 IBE196630:IBE196649 HRI196630:HRI196649 HHM196630:HHM196649 GXQ196630:GXQ196649 GNU196630:GNU196649 GDY196630:GDY196649 FUC196630:FUC196649 FKG196630:FKG196649 FAK196630:FAK196649 EQO196630:EQO196649 EGS196630:EGS196649 DWW196630:DWW196649 DNA196630:DNA196649 DDE196630:DDE196649 CTI196630:CTI196649 CJM196630:CJM196649 BZQ196630:BZQ196649 BPU196630:BPU196649 BFY196630:BFY196649 AWC196630:AWC196649 AMG196630:AMG196649 ACK196630:ACK196649 SO196630:SO196649 IS196630:IS196649 WVE131094:WVE131113 WLI131094:WLI131113 WBM131094:WBM131113 VRQ131094:VRQ131113 VHU131094:VHU131113 UXY131094:UXY131113 UOC131094:UOC131113 UEG131094:UEG131113 TUK131094:TUK131113 TKO131094:TKO131113 TAS131094:TAS131113 SQW131094:SQW131113 SHA131094:SHA131113 RXE131094:RXE131113 RNI131094:RNI131113 RDM131094:RDM131113 QTQ131094:QTQ131113 QJU131094:QJU131113 PZY131094:PZY131113 PQC131094:PQC131113 PGG131094:PGG131113 OWK131094:OWK131113 OMO131094:OMO131113 OCS131094:OCS131113 NSW131094:NSW131113 NJA131094:NJA131113 MZE131094:MZE131113 MPI131094:MPI131113 MFM131094:MFM131113 LVQ131094:LVQ131113 LLU131094:LLU131113 LBY131094:LBY131113 KSC131094:KSC131113 KIG131094:KIG131113 JYK131094:JYK131113 JOO131094:JOO131113 JES131094:JES131113 IUW131094:IUW131113 ILA131094:ILA131113 IBE131094:IBE131113 HRI131094:HRI131113 HHM131094:HHM131113 GXQ131094:GXQ131113 GNU131094:GNU131113 GDY131094:GDY131113 FUC131094:FUC131113 FKG131094:FKG131113 FAK131094:FAK131113 EQO131094:EQO131113 EGS131094:EGS131113 DWW131094:DWW131113 DNA131094:DNA131113 DDE131094:DDE131113 CTI131094:CTI131113 CJM131094:CJM131113 BZQ131094:BZQ131113 BPU131094:BPU131113 BFY131094:BFY131113 AWC131094:AWC131113 AMG131094:AMG131113 ACK131094:ACK131113 SO131094:SO131113 IS131094:IS131113 WVE65558:WVE65577 WLI65558:WLI65577 WBM65558:WBM65577 VRQ65558:VRQ65577 VHU65558:VHU65577 UXY65558:UXY65577 UOC65558:UOC65577 UEG65558:UEG65577 TUK65558:TUK65577 TKO65558:TKO65577 TAS65558:TAS65577 SQW65558:SQW65577 SHA65558:SHA65577 RXE65558:RXE65577 RNI65558:RNI65577 RDM65558:RDM65577 QTQ65558:QTQ65577 QJU65558:QJU65577 PZY65558:PZY65577 PQC65558:PQC65577 PGG65558:PGG65577 OWK65558:OWK65577 OMO65558:OMO65577 OCS65558:OCS65577 NSW65558:NSW65577 NJA65558:NJA65577 MZE65558:MZE65577 MPI65558:MPI65577 MFM65558:MFM65577 LVQ65558:LVQ65577 LLU65558:LLU65577 LBY65558:LBY65577 KSC65558:KSC65577 KIG65558:KIG65577 JYK65558:JYK65577 JOO65558:JOO65577 JES65558:JES65577 IUW65558:IUW65577 ILA65558:ILA65577 IBE65558:IBE65577 HRI65558:HRI65577 HHM65558:HHM65577 GXQ65558:GXQ65577 GNU65558:GNU65577 GDY65558:GDY65577 FUC65558:FUC65577 FKG65558:FKG65577 FAK65558:FAK65577 EQO65558:EQO65577 EGS65558:EGS65577 DWW65558:DWW65577 DNA65558:DNA65577 DDE65558:DDE65577 CTI65558:CTI65577 CJM65558:CJM65577 BZQ65558:BZQ65577 BPU65558:BPU65577 BFY65558:BFY65577 AWC65558:AWC65577 AMG65558:AMG65577 ACK65558:ACK65577 IU13:IU63 SQ13:SQ63 ACM13:ACM63 AMI13:AMI63 AWE13:AWE63 BGA13:BGA63 BPW13:BPW63 BZS13:BZS63 CJO13:CJO63 CTK13:CTK63 DDG13:DDG63 DNC13:DNC63 DWY13:DWY63 EGU13:EGU63 EQQ13:EQQ63 FAM13:FAM63 FKI13:FKI63 FUE13:FUE63 GEA13:GEA63 GNW13:GNW63 GXS13:GXS63 HHO13:HHO63 HRK13:HRK63 IBG13:IBG63 ILC13:ILC63 IUY13:IUY63 JEU13:JEU63 JOQ13:JOQ63 JYM13:JYM63 KII13:KII63 KSE13:KSE63 LCA13:LCA63 LLW13:LLW63 LVS13:LVS63 MFO13:MFO63 MPK13:MPK63 MZG13:MZG63 NJC13:NJC63 NSY13:NSY63 OCU13:OCU63 OMQ13:OMQ63 OWM13:OWM63 PGI13:PGI63 PQE13:PQE63 QAA13:QAA63 QJW13:QJW63 QTS13:QTS63 RDO13:RDO63 RNK13:RNK63 RXG13:RXG63 SHC13:SHC63 SQY13:SQY63 TAU13:TAU63 TKQ13:TKQ63 TUM13:TUM63 UEI13:UEI63 UOE13:UOE63 UYA13:UYA63 VHW13:VHW63 VRS13:VRS63 WBO13:WBO63 WLK13:WLK63 WVG13:WVG63">
      <formula1>$B$74:$B$75</formula1>
    </dataValidation>
    <dataValidation type="list" showErrorMessage="1" sqref="E13:G58 P13:P58">
      <formula1>"○,×"</formula1>
    </dataValidation>
    <dataValidation type="list" allowBlank="1" showInputMessage="1" showErrorMessage="1" sqref="H14:H58">
      <formula1>"園長,副園長,主任保育士,副主任保育士,専門リーダー,職務分野別リーダー,保育士,看護師,保健士,栄養士,調理員,事務員,用務員,その他管理職,その他"</formula1>
    </dataValidation>
    <dataValidation type="list" allowBlank="1" showInputMessage="1" showErrorMessage="1" sqref="H13">
      <formula1>"園長,副園長,主任保育士,副主任保育士,専門リーダー,職務分野別リーダー,中核リーダー,若手リーダー,保育士,教諭,看護師,准看護師,保健師,子育て支援員,家庭的保育者,栄養士,調理員,事務員,用務員,その他管理職,その他"</formula1>
    </dataValidation>
    <dataValidation type="list" allowBlank="1" showInputMessage="1" showErrorMessage="1" sqref="Q3">
      <formula1>"あり,なし"</formula1>
    </dataValidation>
  </dataValidations>
  <printOptions horizontalCentered="1"/>
  <pageMargins left="0.51181102362204722" right="0.51181102362204722" top="0.74803149606299213" bottom="0.74803149606299213" header="0.31496062992125984" footer="0.31496062992125984"/>
  <pageSetup paperSize="9" scale="23" orientation="landscape" cellComments="asDisplayed" r:id="rId1"/>
  <headerFooter>
    <oddHeader xml:space="preserve">&amp;R
</oddHeader>
  </headerFooter>
  <colBreaks count="1" manualBreakCount="1">
    <brk id="35" max="62" man="1"/>
  </colBreaks>
  <drawing r:id="rId2"/>
  <legacyDrawing r:id="rId3"/>
  <mc:AlternateContent xmlns:mc="http://schemas.openxmlformats.org/markup-compatibility/2006">
    <mc:Choice Requires="x14">
      <controls>
        <mc:AlternateContent xmlns:mc="http://schemas.openxmlformats.org/markup-compatibility/2006">
          <mc:Choice Requires="x14">
            <control shapeId="38924" r:id="rId4" name="Check Box 12">
              <controlPr defaultSize="0" autoFill="0" autoLine="0" autoPict="0">
                <anchor moveWithCells="1">
                  <from>
                    <xdr:col>21</xdr:col>
                    <xdr:colOff>533400</xdr:colOff>
                    <xdr:row>5</xdr:row>
                    <xdr:rowOff>19050</xdr:rowOff>
                  </from>
                  <to>
                    <xdr:col>21</xdr:col>
                    <xdr:colOff>981075</xdr:colOff>
                    <xdr:row>6</xdr:row>
                    <xdr:rowOff>38100</xdr:rowOff>
                  </to>
                </anchor>
              </controlPr>
            </control>
          </mc:Choice>
        </mc:AlternateContent>
        <mc:AlternateContent xmlns:mc="http://schemas.openxmlformats.org/markup-compatibility/2006">
          <mc:Choice Requires="x14">
            <control shapeId="38925" r:id="rId5" name="Check Box 13">
              <controlPr defaultSize="0" autoFill="0" autoLine="0" autoPict="0">
                <anchor moveWithCells="1">
                  <from>
                    <xdr:col>21</xdr:col>
                    <xdr:colOff>533400</xdr:colOff>
                    <xdr:row>6</xdr:row>
                    <xdr:rowOff>152400</xdr:rowOff>
                  </from>
                  <to>
                    <xdr:col>21</xdr:col>
                    <xdr:colOff>981075</xdr:colOff>
                    <xdr:row>6</xdr:row>
                    <xdr:rowOff>523875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L66"/>
  <sheetViews>
    <sheetView view="pageBreakPreview" topLeftCell="A34" zoomScale="90" zoomScaleNormal="100" zoomScaleSheetLayoutView="90" workbookViewId="0">
      <selection activeCell="E2" sqref="E2:H2"/>
    </sheetView>
  </sheetViews>
  <sheetFormatPr defaultColWidth="9" defaultRowHeight="18" customHeight="1"/>
  <cols>
    <col min="1" max="2" width="1.625" style="94" customWidth="1"/>
    <col min="3" max="3" width="3" style="94" customWidth="1"/>
    <col min="4" max="5" width="3.125" style="94" customWidth="1"/>
    <col min="6" max="16" width="3" style="94" customWidth="1"/>
    <col min="17" max="17" width="3.25" style="94" customWidth="1"/>
    <col min="18" max="18" width="3" style="94" customWidth="1"/>
    <col min="19" max="19" width="3.75" style="94" customWidth="1"/>
    <col min="20" max="22" width="3" style="94" customWidth="1"/>
    <col min="23" max="23" width="3.75" style="94" customWidth="1"/>
    <col min="24" max="24" width="3" style="94" customWidth="1"/>
    <col min="25" max="34" width="3.25" style="94" customWidth="1"/>
    <col min="35" max="35" width="1.625" style="94" customWidth="1"/>
    <col min="36" max="37" width="3" style="94" customWidth="1"/>
    <col min="38" max="38" width="3" style="94" hidden="1" customWidth="1"/>
    <col min="39" max="45" width="3" style="94" customWidth="1"/>
    <col min="46" max="16384" width="9" style="94"/>
  </cols>
  <sheetData>
    <row r="1" spans="1:38" ht="18" customHeight="1">
      <c r="B1" s="324" t="s">
        <v>504</v>
      </c>
      <c r="AL1" s="94" t="s">
        <v>166</v>
      </c>
    </row>
    <row r="2" spans="1:38" ht="18" customHeight="1">
      <c r="B2" s="2300" t="s">
        <v>343</v>
      </c>
      <c r="C2" s="2300"/>
      <c r="D2" s="2300"/>
      <c r="E2" s="2300"/>
      <c r="F2" s="2300"/>
      <c r="G2" s="2300"/>
      <c r="H2" s="2300"/>
      <c r="I2" s="2300"/>
      <c r="J2" s="2300"/>
      <c r="K2" s="2300"/>
      <c r="L2" s="2300"/>
      <c r="M2" s="2300"/>
      <c r="N2" s="2300"/>
      <c r="O2" s="2300"/>
      <c r="P2" s="2300"/>
      <c r="Q2" s="2300"/>
      <c r="R2" s="2300"/>
      <c r="S2" s="2300"/>
      <c r="T2" s="2300"/>
      <c r="U2" s="2300"/>
      <c r="V2" s="2300"/>
      <c r="W2" s="2300"/>
      <c r="X2" s="2300"/>
      <c r="Y2" s="2300"/>
      <c r="Z2" s="2300"/>
      <c r="AA2" s="2300"/>
      <c r="AB2" s="2300"/>
      <c r="AC2" s="2300"/>
      <c r="AD2" s="2300"/>
      <c r="AE2" s="2300"/>
      <c r="AF2" s="2300"/>
      <c r="AG2" s="2300"/>
      <c r="AH2" s="2300"/>
    </row>
    <row r="3" spans="1:38" ht="18" customHeight="1" thickBot="1">
      <c r="A3" s="416"/>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325"/>
      <c r="AG3" s="325"/>
      <c r="AI3" s="416"/>
      <c r="AK3" s="418"/>
    </row>
    <row r="4" spans="1:38" ht="18" customHeight="1">
      <c r="A4" s="96"/>
      <c r="B4" s="96"/>
      <c r="C4" s="96"/>
      <c r="D4" s="326"/>
      <c r="E4" s="326"/>
      <c r="F4" s="326"/>
      <c r="G4" s="326"/>
      <c r="H4" s="326"/>
      <c r="I4" s="326"/>
      <c r="J4" s="326"/>
      <c r="K4" s="326"/>
      <c r="L4" s="326"/>
      <c r="M4" s="326"/>
      <c r="N4" s="326"/>
      <c r="O4" s="326"/>
      <c r="P4" s="1373" t="s">
        <v>5</v>
      </c>
      <c r="Q4" s="1374"/>
      <c r="R4" s="1374"/>
      <c r="S4" s="1374"/>
      <c r="T4" s="1374"/>
      <c r="U4" s="1374"/>
      <c r="V4" s="1375"/>
      <c r="W4" s="1376"/>
      <c r="X4" s="1376"/>
      <c r="Y4" s="1376"/>
      <c r="Z4" s="1376"/>
      <c r="AA4" s="1376"/>
      <c r="AB4" s="1376"/>
      <c r="AC4" s="1376"/>
      <c r="AD4" s="1376"/>
      <c r="AE4" s="1376"/>
      <c r="AF4" s="1376"/>
      <c r="AG4" s="1376"/>
      <c r="AH4" s="1377"/>
      <c r="AI4" s="96"/>
    </row>
    <row r="5" spans="1:38" ht="18" customHeight="1">
      <c r="A5" s="96"/>
      <c r="B5" s="96"/>
      <c r="C5" s="96"/>
      <c r="D5" s="326"/>
      <c r="E5" s="326"/>
      <c r="F5" s="326"/>
      <c r="G5" s="326"/>
      <c r="H5" s="326"/>
      <c r="I5" s="326"/>
      <c r="J5" s="326"/>
      <c r="K5" s="326"/>
      <c r="L5" s="326"/>
      <c r="M5" s="326"/>
      <c r="N5" s="326"/>
      <c r="O5" s="326"/>
      <c r="P5" s="1360" t="s">
        <v>8</v>
      </c>
      <c r="Q5" s="1361"/>
      <c r="R5" s="1361"/>
      <c r="S5" s="1361"/>
      <c r="T5" s="1361"/>
      <c r="U5" s="1361"/>
      <c r="V5" s="1362"/>
      <c r="W5" s="1363"/>
      <c r="X5" s="1363"/>
      <c r="Y5" s="1363"/>
      <c r="Z5" s="1363"/>
      <c r="AA5" s="1363"/>
      <c r="AB5" s="1363"/>
      <c r="AC5" s="1363"/>
      <c r="AD5" s="1363"/>
      <c r="AE5" s="1363"/>
      <c r="AF5" s="1363"/>
      <c r="AG5" s="1363"/>
      <c r="AH5" s="1364"/>
      <c r="AI5" s="96"/>
    </row>
    <row r="6" spans="1:38" ht="18" customHeight="1">
      <c r="D6" s="326"/>
      <c r="E6" s="326"/>
      <c r="F6" s="326"/>
      <c r="G6" s="326"/>
      <c r="H6" s="326"/>
      <c r="I6" s="326"/>
      <c r="J6" s="326"/>
      <c r="K6" s="326"/>
      <c r="L6" s="326"/>
      <c r="M6" s="326"/>
      <c r="N6" s="326"/>
      <c r="O6" s="326"/>
      <c r="P6" s="2674" t="s">
        <v>49</v>
      </c>
      <c r="Q6" s="2675"/>
      <c r="R6" s="2675"/>
      <c r="S6" s="2675"/>
      <c r="T6" s="2675"/>
      <c r="U6" s="2675"/>
      <c r="V6" s="1362"/>
      <c r="W6" s="1363"/>
      <c r="X6" s="1363"/>
      <c r="Y6" s="1363"/>
      <c r="Z6" s="1363"/>
      <c r="AA6" s="1363"/>
      <c r="AB6" s="1363"/>
      <c r="AC6" s="1363"/>
      <c r="AD6" s="1363"/>
      <c r="AE6" s="1363"/>
      <c r="AF6" s="1363"/>
      <c r="AG6" s="1363"/>
      <c r="AH6" s="1364"/>
    </row>
    <row r="7" spans="1:38" ht="18" customHeight="1" thickBot="1">
      <c r="D7" s="326"/>
      <c r="E7" s="326"/>
      <c r="F7" s="326"/>
      <c r="G7" s="326"/>
      <c r="H7" s="326"/>
      <c r="I7" s="326"/>
      <c r="J7" s="326"/>
      <c r="K7" s="326"/>
      <c r="L7" s="326"/>
      <c r="M7" s="326"/>
      <c r="N7" s="326"/>
      <c r="O7" s="326"/>
      <c r="P7" s="2672" t="s">
        <v>43</v>
      </c>
      <c r="Q7" s="2673"/>
      <c r="R7" s="2673"/>
      <c r="S7" s="2673"/>
      <c r="T7" s="2673"/>
      <c r="U7" s="2673"/>
      <c r="V7" s="257"/>
      <c r="W7" s="258"/>
      <c r="X7" s="257"/>
      <c r="Y7" s="259"/>
      <c r="Z7" s="258"/>
      <c r="AA7" s="257"/>
      <c r="AB7" s="258"/>
      <c r="AC7" s="257"/>
      <c r="AD7" s="259"/>
      <c r="AE7" s="259"/>
      <c r="AF7" s="259"/>
      <c r="AG7" s="258"/>
      <c r="AH7" s="260"/>
    </row>
    <row r="8" spans="1:38" ht="24.95" customHeight="1">
      <c r="A8" s="96"/>
      <c r="B8" s="96"/>
      <c r="C8" s="96"/>
      <c r="D8" s="96"/>
      <c r="E8" s="96"/>
      <c r="F8" s="96"/>
      <c r="G8" s="96"/>
      <c r="H8" s="96"/>
      <c r="I8" s="96"/>
      <c r="J8" s="96"/>
      <c r="K8" s="96"/>
      <c r="L8" s="96"/>
      <c r="M8" s="96"/>
      <c r="N8" s="96"/>
      <c r="O8" s="96"/>
      <c r="P8" s="96"/>
      <c r="Q8" s="96"/>
      <c r="R8" s="96"/>
      <c r="S8" s="298"/>
      <c r="T8" s="298"/>
      <c r="U8" s="298"/>
      <c r="V8" s="298"/>
      <c r="W8" s="298"/>
      <c r="X8" s="298"/>
      <c r="Y8" s="298"/>
      <c r="Z8" s="298"/>
      <c r="AA8" s="551"/>
      <c r="AB8" s="551"/>
      <c r="AC8" s="551"/>
      <c r="AD8" s="551"/>
      <c r="AE8" s="551"/>
      <c r="AF8" s="551"/>
      <c r="AG8" s="551"/>
      <c r="AI8" s="96"/>
    </row>
    <row r="9" spans="1:38" ht="18" customHeight="1" thickBot="1">
      <c r="B9" s="94" t="s">
        <v>231</v>
      </c>
    </row>
    <row r="10" spans="1:38" ht="30" customHeight="1">
      <c r="C10" s="327" t="s">
        <v>12</v>
      </c>
      <c r="D10" s="327" t="s">
        <v>236</v>
      </c>
      <c r="E10" s="328"/>
      <c r="F10" s="328"/>
      <c r="G10" s="328"/>
      <c r="H10" s="328"/>
      <c r="I10" s="328"/>
      <c r="J10" s="328"/>
      <c r="K10" s="328"/>
      <c r="L10" s="328"/>
      <c r="M10" s="328"/>
      <c r="N10" s="328"/>
      <c r="O10" s="328"/>
      <c r="P10" s="329"/>
      <c r="Q10" s="2328"/>
      <c r="R10" s="2329"/>
      <c r="S10" s="2329"/>
      <c r="T10" s="2329"/>
      <c r="U10" s="2329"/>
      <c r="V10" s="2329"/>
      <c r="W10" s="2329"/>
      <c r="X10" s="2329"/>
      <c r="Y10" s="2329"/>
      <c r="Z10" s="2329"/>
      <c r="AA10" s="2329"/>
      <c r="AB10" s="2329"/>
      <c r="AC10" s="2329"/>
      <c r="AD10" s="2329"/>
      <c r="AE10" s="2329"/>
      <c r="AF10" s="2329"/>
      <c r="AG10" s="2329"/>
      <c r="AH10" s="330" t="s">
        <v>16</v>
      </c>
    </row>
    <row r="11" spans="1:38" ht="46.5" customHeight="1">
      <c r="C11" s="331" t="s">
        <v>13</v>
      </c>
      <c r="D11" s="2330" t="s">
        <v>241</v>
      </c>
      <c r="E11" s="2759"/>
      <c r="F11" s="2049"/>
      <c r="G11" s="2049"/>
      <c r="H11" s="2049"/>
      <c r="I11" s="2049"/>
      <c r="J11" s="2049"/>
      <c r="K11" s="2049"/>
      <c r="L11" s="2049"/>
      <c r="M11" s="2049"/>
      <c r="N11" s="2049"/>
      <c r="O11" s="2049"/>
      <c r="P11" s="2050"/>
      <c r="Q11" s="2182"/>
      <c r="R11" s="2183"/>
      <c r="S11" s="2183"/>
      <c r="T11" s="2183"/>
      <c r="U11" s="2183"/>
      <c r="V11" s="2183"/>
      <c r="W11" s="2183"/>
      <c r="X11" s="2183"/>
      <c r="Y11" s="2183"/>
      <c r="Z11" s="2183"/>
      <c r="AA11" s="2183"/>
      <c r="AB11" s="2183"/>
      <c r="AC11" s="2183"/>
      <c r="AD11" s="2183"/>
      <c r="AE11" s="2183"/>
      <c r="AF11" s="2183"/>
      <c r="AG11" s="2183"/>
      <c r="AH11" s="332" t="s">
        <v>16</v>
      </c>
    </row>
    <row r="12" spans="1:38" ht="18.75" customHeight="1">
      <c r="C12" s="2516" t="s">
        <v>14</v>
      </c>
      <c r="D12" s="2215" t="s">
        <v>234</v>
      </c>
      <c r="E12" s="2284"/>
      <c r="F12" s="1437"/>
      <c r="G12" s="1437"/>
      <c r="H12" s="1437"/>
      <c r="I12" s="1437"/>
      <c r="J12" s="1437"/>
      <c r="K12" s="1437"/>
      <c r="L12" s="1437"/>
      <c r="M12" s="1437"/>
      <c r="N12" s="1437"/>
      <c r="O12" s="1437"/>
      <c r="P12" s="2216"/>
      <c r="Q12" s="2138" t="s">
        <v>215</v>
      </c>
      <c r="R12" s="2141"/>
      <c r="S12" s="2141"/>
      <c r="T12" s="2141"/>
      <c r="U12" s="2141"/>
      <c r="V12" s="2141"/>
      <c r="W12" s="2141"/>
      <c r="X12" s="2141"/>
      <c r="Y12" s="2141"/>
      <c r="Z12" s="2138" t="s">
        <v>216</v>
      </c>
      <c r="AA12" s="2141"/>
      <c r="AB12" s="2141"/>
      <c r="AC12" s="2141"/>
      <c r="AD12" s="2141"/>
      <c r="AE12" s="2141"/>
      <c r="AF12" s="2141"/>
      <c r="AG12" s="2141"/>
      <c r="AH12" s="2142"/>
    </row>
    <row r="13" spans="1:38" ht="30" customHeight="1">
      <c r="C13" s="2517"/>
      <c r="D13" s="2217"/>
      <c r="E13" s="2218"/>
      <c r="F13" s="2218"/>
      <c r="G13" s="2218"/>
      <c r="H13" s="2218"/>
      <c r="I13" s="2218"/>
      <c r="J13" s="2218"/>
      <c r="K13" s="2218"/>
      <c r="L13" s="2218"/>
      <c r="M13" s="2218"/>
      <c r="N13" s="2218"/>
      <c r="O13" s="2218"/>
      <c r="P13" s="2219"/>
      <c r="Q13" s="2285" t="str">
        <f>IF(Q10-Q11&gt;0,"〇","")</f>
        <v/>
      </c>
      <c r="R13" s="2286"/>
      <c r="S13" s="2286"/>
      <c r="T13" s="2286"/>
      <c r="U13" s="2286"/>
      <c r="V13" s="2286"/>
      <c r="W13" s="2286"/>
      <c r="X13" s="2286"/>
      <c r="Y13" s="2287"/>
      <c r="Z13" s="2288"/>
      <c r="AA13" s="2289"/>
      <c r="AB13" s="2289"/>
      <c r="AC13" s="2289"/>
      <c r="AD13" s="2289"/>
      <c r="AE13" s="2289"/>
      <c r="AF13" s="2289"/>
      <c r="AG13" s="2289"/>
      <c r="AH13" s="2290"/>
    </row>
    <row r="14" spans="1:38" ht="17.100000000000001" customHeight="1">
      <c r="C14" s="333" t="s">
        <v>26</v>
      </c>
      <c r="D14" s="2267" t="s">
        <v>29</v>
      </c>
      <c r="E14" s="2765"/>
      <c r="F14" s="2195"/>
      <c r="G14" s="2195"/>
      <c r="H14" s="2195"/>
      <c r="I14" s="2195"/>
      <c r="J14" s="2196"/>
      <c r="K14" s="538"/>
      <c r="L14" s="538"/>
      <c r="M14" s="538"/>
      <c r="N14" s="538"/>
      <c r="O14" s="538"/>
      <c r="P14" s="334"/>
      <c r="Q14" s="108"/>
      <c r="R14" s="2177" t="s">
        <v>85</v>
      </c>
      <c r="S14" s="2177"/>
      <c r="T14" s="2177"/>
      <c r="U14" s="2177"/>
      <c r="V14" s="2177"/>
      <c r="W14" s="2177"/>
      <c r="X14" s="2177"/>
      <c r="Y14" s="2177"/>
      <c r="Z14" s="2177"/>
      <c r="AA14" s="2177"/>
      <c r="AB14" s="2177"/>
      <c r="AC14" s="2177"/>
      <c r="AD14" s="2177"/>
      <c r="AE14" s="2177"/>
      <c r="AF14" s="2177"/>
      <c r="AG14" s="2177"/>
      <c r="AH14" s="2178"/>
    </row>
    <row r="15" spans="1:38" ht="17.100000000000001" customHeight="1">
      <c r="C15" s="335"/>
      <c r="D15" s="2493" t="s">
        <v>232</v>
      </c>
      <c r="E15" s="2758"/>
      <c r="F15" s="2760"/>
      <c r="G15" s="2760"/>
      <c r="H15" s="2760"/>
      <c r="I15" s="2760"/>
      <c r="J15" s="2760"/>
      <c r="K15" s="2760"/>
      <c r="L15" s="2760"/>
      <c r="M15" s="2760"/>
      <c r="N15" s="2760"/>
      <c r="O15" s="2760"/>
      <c r="P15" s="2495"/>
      <c r="Q15" s="108"/>
      <c r="R15" s="2204" t="s">
        <v>163</v>
      </c>
      <c r="S15" s="2204"/>
      <c r="T15" s="2204"/>
      <c r="U15" s="2204"/>
      <c r="V15" s="2204"/>
      <c r="W15" s="2204"/>
      <c r="X15" s="2204"/>
      <c r="Y15" s="2204"/>
      <c r="Z15" s="2204"/>
      <c r="AA15" s="2204"/>
      <c r="AB15" s="2204"/>
      <c r="AC15" s="2204"/>
      <c r="AD15" s="2204"/>
      <c r="AE15" s="2204"/>
      <c r="AF15" s="2204"/>
      <c r="AG15" s="2204"/>
      <c r="AH15" s="2205"/>
    </row>
    <row r="16" spans="1:38" ht="17.100000000000001" customHeight="1">
      <c r="C16" s="335"/>
      <c r="D16" s="2761"/>
      <c r="E16" s="2494"/>
      <c r="F16" s="2760"/>
      <c r="G16" s="2760"/>
      <c r="H16" s="2760"/>
      <c r="I16" s="2760"/>
      <c r="J16" s="2760"/>
      <c r="K16" s="2760"/>
      <c r="L16" s="2760"/>
      <c r="M16" s="2760"/>
      <c r="N16" s="2760"/>
      <c r="O16" s="2760"/>
      <c r="P16" s="2495"/>
      <c r="Q16" s="108"/>
      <c r="R16" s="2206" t="s">
        <v>164</v>
      </c>
      <c r="S16" s="2206"/>
      <c r="T16" s="2206"/>
      <c r="U16" s="2206"/>
      <c r="V16" s="2206"/>
      <c r="W16" s="2206"/>
      <c r="X16" s="2206"/>
      <c r="Y16" s="2206"/>
      <c r="Z16" s="2206"/>
      <c r="AA16" s="2206"/>
      <c r="AB16" s="2206"/>
      <c r="AC16" s="2206"/>
      <c r="AD16" s="2206"/>
      <c r="AE16" s="2206"/>
      <c r="AF16" s="2206"/>
      <c r="AG16" s="2206"/>
      <c r="AH16" s="2207"/>
    </row>
    <row r="17" spans="1:35" ht="17.100000000000001" customHeight="1">
      <c r="C17" s="335"/>
      <c r="D17" s="2217"/>
      <c r="E17" s="2218"/>
      <c r="F17" s="2218"/>
      <c r="G17" s="2218"/>
      <c r="H17" s="2218"/>
      <c r="I17" s="2218"/>
      <c r="J17" s="2218"/>
      <c r="K17" s="2218"/>
      <c r="L17" s="2218"/>
      <c r="M17" s="2218"/>
      <c r="N17" s="2218"/>
      <c r="O17" s="2218"/>
      <c r="P17" s="2219"/>
      <c r="Q17" s="108"/>
      <c r="R17" s="2208" t="s">
        <v>165</v>
      </c>
      <c r="S17" s="2208"/>
      <c r="T17" s="2208"/>
      <c r="U17" s="2208"/>
      <c r="V17" s="2208"/>
      <c r="W17" s="2208"/>
      <c r="X17" s="2208"/>
      <c r="Y17" s="2208"/>
      <c r="Z17" s="2208"/>
      <c r="AA17" s="2208"/>
      <c r="AB17" s="2208"/>
      <c r="AC17" s="2208"/>
      <c r="AD17" s="2208"/>
      <c r="AE17" s="2208"/>
      <c r="AF17" s="2208"/>
      <c r="AG17" s="2208"/>
      <c r="AH17" s="2209"/>
    </row>
    <row r="18" spans="1:35" ht="36.75" customHeight="1" thickBot="1">
      <c r="C18" s="336"/>
      <c r="D18" s="2762" t="s">
        <v>27</v>
      </c>
      <c r="E18" s="1853"/>
      <c r="F18" s="2763"/>
      <c r="G18" s="2763"/>
      <c r="H18" s="2763"/>
      <c r="I18" s="2763"/>
      <c r="J18" s="2763"/>
      <c r="K18" s="2763"/>
      <c r="L18" s="2763"/>
      <c r="M18" s="2763"/>
      <c r="N18" s="2763"/>
      <c r="O18" s="2763"/>
      <c r="P18" s="2764"/>
      <c r="Q18" s="2165"/>
      <c r="R18" s="2166"/>
      <c r="S18" s="2166"/>
      <c r="T18" s="2166"/>
      <c r="U18" s="2166"/>
      <c r="V18" s="2166"/>
      <c r="W18" s="2166"/>
      <c r="X18" s="2166"/>
      <c r="Y18" s="2166"/>
      <c r="Z18" s="2166"/>
      <c r="AA18" s="2166"/>
      <c r="AB18" s="2166"/>
      <c r="AC18" s="2166"/>
      <c r="AD18" s="2166"/>
      <c r="AE18" s="2166"/>
      <c r="AF18" s="2166"/>
      <c r="AG18" s="2166"/>
      <c r="AH18" s="2167"/>
    </row>
    <row r="19" spans="1:35" ht="24.95" customHeight="1">
      <c r="A19" s="96"/>
      <c r="B19" s="96"/>
      <c r="C19" s="96"/>
      <c r="D19" s="96"/>
      <c r="E19" s="96"/>
      <c r="F19" s="96"/>
      <c r="G19" s="96"/>
      <c r="H19" s="96"/>
      <c r="I19" s="96"/>
      <c r="J19" s="96"/>
      <c r="K19" s="96"/>
      <c r="L19" s="96"/>
      <c r="M19" s="96"/>
      <c r="N19" s="96"/>
      <c r="O19" s="96"/>
      <c r="P19" s="96"/>
      <c r="Q19" s="96"/>
      <c r="R19" s="298"/>
      <c r="S19" s="298"/>
      <c r="T19" s="298"/>
      <c r="U19" s="298"/>
      <c r="V19" s="298"/>
      <c r="W19" s="298"/>
      <c r="X19" s="298"/>
      <c r="Y19" s="298"/>
      <c r="Z19" s="551"/>
      <c r="AA19" s="551"/>
      <c r="AB19" s="551"/>
      <c r="AC19" s="551"/>
      <c r="AD19" s="551"/>
      <c r="AE19" s="551"/>
      <c r="AF19" s="551"/>
      <c r="AI19" s="96"/>
    </row>
    <row r="20" spans="1:35" ht="18" customHeight="1" thickBot="1">
      <c r="B20" s="94" t="s">
        <v>298</v>
      </c>
    </row>
    <row r="21" spans="1:35" s="1" customFormat="1" ht="18" customHeight="1">
      <c r="A21" s="10"/>
      <c r="B21" s="1741"/>
      <c r="C21" s="1464" t="s">
        <v>137</v>
      </c>
      <c r="D21" s="2735" t="s">
        <v>173</v>
      </c>
      <c r="E21" s="1835"/>
      <c r="F21" s="1835"/>
      <c r="G21" s="1835"/>
      <c r="H21" s="1835"/>
      <c r="I21" s="1835"/>
      <c r="J21" s="1835"/>
      <c r="K21" s="1835"/>
      <c r="L21" s="1835"/>
      <c r="M21" s="1835"/>
      <c r="N21" s="1835"/>
      <c r="O21" s="1835"/>
      <c r="P21" s="2686"/>
      <c r="Q21" s="2733" t="s">
        <v>136</v>
      </c>
      <c r="R21" s="2016"/>
      <c r="S21" s="67"/>
      <c r="T21" s="419"/>
      <c r="U21" s="2016" t="s">
        <v>135</v>
      </c>
      <c r="V21" s="2016"/>
      <c r="W21" s="67"/>
      <c r="X21" s="419" t="s">
        <v>50</v>
      </c>
      <c r="Y21" s="2734" t="s">
        <v>15</v>
      </c>
      <c r="Z21" s="2037"/>
      <c r="AA21" s="2037"/>
      <c r="AB21" s="2037"/>
      <c r="AC21" s="2037"/>
      <c r="AD21" s="2037"/>
      <c r="AE21" s="2037"/>
      <c r="AF21" s="67"/>
      <c r="AG21" s="2016" t="s">
        <v>134</v>
      </c>
      <c r="AH21" s="2719"/>
      <c r="AI21" s="10"/>
    </row>
    <row r="22" spans="1:35" s="1" customFormat="1" ht="18" customHeight="1" thickBot="1">
      <c r="A22" s="10"/>
      <c r="B22" s="1741"/>
      <c r="C22" s="1467"/>
      <c r="D22" s="2736"/>
      <c r="E22" s="2688"/>
      <c r="F22" s="2688"/>
      <c r="G22" s="2688"/>
      <c r="H22" s="2688"/>
      <c r="I22" s="2688"/>
      <c r="J22" s="2688"/>
      <c r="K22" s="2688"/>
      <c r="L22" s="2688"/>
      <c r="M22" s="2688"/>
      <c r="N22" s="2688"/>
      <c r="O22" s="2688"/>
      <c r="P22" s="2689"/>
      <c r="Q22" s="2720"/>
      <c r="R22" s="2721"/>
      <c r="S22" s="2721"/>
      <c r="T22" s="2721"/>
      <c r="U22" s="2721"/>
      <c r="V22" s="2721"/>
      <c r="W22" s="2721"/>
      <c r="X22" s="2721"/>
      <c r="Y22" s="2721"/>
      <c r="Z22" s="2721"/>
      <c r="AA22" s="2721"/>
      <c r="AB22" s="2721"/>
      <c r="AC22" s="2721"/>
      <c r="AD22" s="2721"/>
      <c r="AE22" s="2721"/>
      <c r="AF22" s="2721"/>
      <c r="AG22" s="2721"/>
      <c r="AH22" s="75" t="s">
        <v>16</v>
      </c>
      <c r="AI22" s="10"/>
    </row>
    <row r="23" spans="1:35" ht="24.75" customHeight="1" thickBot="1">
      <c r="C23" s="420" t="s">
        <v>124</v>
      </c>
      <c r="D23" s="2692" t="s">
        <v>15</v>
      </c>
      <c r="E23" s="2693"/>
      <c r="F23" s="2693"/>
      <c r="G23" s="2693"/>
      <c r="H23" s="2693"/>
      <c r="I23" s="2693"/>
      <c r="J23" s="2693"/>
      <c r="K23" s="2693"/>
      <c r="L23" s="2693"/>
      <c r="M23" s="2693"/>
      <c r="N23" s="2693"/>
      <c r="O23" s="2693"/>
      <c r="P23" s="2694"/>
      <c r="Q23" s="2019" t="s">
        <v>399</v>
      </c>
      <c r="R23" s="2695"/>
      <c r="S23" s="2695"/>
      <c r="T23" s="2695"/>
      <c r="U23" s="2695"/>
      <c r="V23" s="2695"/>
      <c r="W23" s="2695"/>
      <c r="X23" s="2695"/>
      <c r="Y23" s="2695"/>
      <c r="Z23" s="2695"/>
      <c r="AA23" s="2695"/>
      <c r="AB23" s="2695"/>
      <c r="AC23" s="2695"/>
      <c r="AD23" s="2695"/>
      <c r="AE23" s="2695"/>
      <c r="AF23" s="2695"/>
      <c r="AG23" s="2695"/>
      <c r="AH23" s="2696"/>
    </row>
    <row r="24" spans="1:35" ht="24.95" customHeight="1">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6"/>
      <c r="AH24" s="526"/>
    </row>
    <row r="25" spans="1:35" ht="18" customHeight="1" thickBot="1">
      <c r="B25" s="97" t="s">
        <v>390</v>
      </c>
      <c r="C25" s="138"/>
      <c r="D25" s="14"/>
      <c r="E25" s="14"/>
      <c r="F25" s="195"/>
      <c r="G25" s="195"/>
      <c r="H25" s="195"/>
      <c r="I25" s="195"/>
      <c r="J25" s="195"/>
      <c r="K25" s="195"/>
      <c r="L25" s="195"/>
      <c r="M25" s="195"/>
      <c r="N25" s="195"/>
      <c r="O25" s="195"/>
      <c r="P25" s="195"/>
      <c r="Q25" s="195"/>
      <c r="R25" s="195"/>
      <c r="S25" s="195"/>
      <c r="T25" s="195"/>
      <c r="U25" s="290"/>
      <c r="V25" s="290"/>
      <c r="W25" s="290"/>
      <c r="X25" s="290"/>
      <c r="Y25" s="290"/>
      <c r="Z25" s="421"/>
      <c r="AA25" s="421"/>
      <c r="AB25" s="421"/>
      <c r="AC25" s="421"/>
      <c r="AD25" s="421"/>
      <c r="AE25" s="421"/>
      <c r="AF25" s="421"/>
      <c r="AG25" s="421"/>
      <c r="AH25" s="422"/>
    </row>
    <row r="26" spans="1:35" ht="18" customHeight="1">
      <c r="B26" s="97"/>
      <c r="C26" s="2726" t="s">
        <v>391</v>
      </c>
      <c r="D26" s="2727"/>
      <c r="E26" s="2727"/>
      <c r="F26" s="2727"/>
      <c r="G26" s="2727"/>
      <c r="H26" s="2727"/>
      <c r="I26" s="2727"/>
      <c r="J26" s="2727"/>
      <c r="K26" s="2727"/>
      <c r="L26" s="2727"/>
      <c r="M26" s="2727"/>
      <c r="N26" s="2727"/>
      <c r="O26" s="2727"/>
      <c r="P26" s="2727"/>
      <c r="Q26" s="2728"/>
      <c r="R26" s="2729">
        <f>R28-R30-R32</f>
        <v>0</v>
      </c>
      <c r="S26" s="2730"/>
      <c r="T26" s="2730"/>
      <c r="U26" s="2730"/>
      <c r="V26" s="2730"/>
      <c r="W26" s="2730"/>
      <c r="X26" s="2730"/>
      <c r="Y26" s="2730"/>
      <c r="Z26" s="2730"/>
      <c r="AA26" s="2730"/>
      <c r="AB26" s="2730"/>
      <c r="AC26" s="2730"/>
      <c r="AD26" s="2730"/>
      <c r="AE26" s="2730"/>
      <c r="AF26" s="2730"/>
      <c r="AG26" s="2730"/>
      <c r="AH26" s="423"/>
    </row>
    <row r="27" spans="1:35" ht="37.5" customHeight="1">
      <c r="C27" s="424"/>
      <c r="D27" s="2722" t="s">
        <v>239</v>
      </c>
      <c r="E27" s="2722"/>
      <c r="F27" s="2327"/>
      <c r="G27" s="2327"/>
      <c r="H27" s="2327"/>
      <c r="I27" s="2327"/>
      <c r="J27" s="2327"/>
      <c r="K27" s="2327"/>
      <c r="L27" s="2327"/>
      <c r="M27" s="2327"/>
      <c r="N27" s="2327"/>
      <c r="O27" s="2327"/>
      <c r="P27" s="2327"/>
      <c r="Q27" s="2327"/>
      <c r="R27" s="2731"/>
      <c r="S27" s="2732"/>
      <c r="T27" s="2732"/>
      <c r="U27" s="2732"/>
      <c r="V27" s="2732"/>
      <c r="W27" s="2732"/>
      <c r="X27" s="2732"/>
      <c r="Y27" s="2732"/>
      <c r="Z27" s="2732"/>
      <c r="AA27" s="2732"/>
      <c r="AB27" s="2732"/>
      <c r="AC27" s="2732"/>
      <c r="AD27" s="2732"/>
      <c r="AE27" s="2732"/>
      <c r="AF27" s="2732"/>
      <c r="AG27" s="2732"/>
      <c r="AH27" s="425" t="s">
        <v>105</v>
      </c>
    </row>
    <row r="28" spans="1:35" ht="41.25" customHeight="1">
      <c r="C28" s="426"/>
      <c r="D28" s="427" t="s">
        <v>229</v>
      </c>
      <c r="E28" s="2706" t="s">
        <v>331</v>
      </c>
      <c r="F28" s="2707"/>
      <c r="G28" s="2707"/>
      <c r="H28" s="2707"/>
      <c r="I28" s="2707"/>
      <c r="J28" s="2707"/>
      <c r="K28" s="2707"/>
      <c r="L28" s="2707"/>
      <c r="M28" s="2707"/>
      <c r="N28" s="2707"/>
      <c r="O28" s="2707"/>
      <c r="P28" s="2707"/>
      <c r="Q28" s="2708"/>
      <c r="R28" s="2715"/>
      <c r="S28" s="2716"/>
      <c r="T28" s="2716"/>
      <c r="U28" s="2716"/>
      <c r="V28" s="2716"/>
      <c r="W28" s="2716"/>
      <c r="X28" s="2716"/>
      <c r="Y28" s="2716"/>
      <c r="Z28" s="2716"/>
      <c r="AA28" s="2716"/>
      <c r="AB28" s="2716"/>
      <c r="AC28" s="2716"/>
      <c r="AD28" s="2716"/>
      <c r="AE28" s="2716"/>
      <c r="AF28" s="2716"/>
      <c r="AG28" s="2716"/>
      <c r="AH28" s="428" t="s">
        <v>105</v>
      </c>
    </row>
    <row r="29" spans="1:35" ht="18" customHeight="1">
      <c r="C29" s="426"/>
      <c r="D29" s="343"/>
      <c r="E29" s="535"/>
      <c r="F29" s="2703" t="s">
        <v>151</v>
      </c>
      <c r="G29" s="2704"/>
      <c r="H29" s="2704"/>
      <c r="I29" s="2704"/>
      <c r="J29" s="2704"/>
      <c r="K29" s="2704"/>
      <c r="L29" s="2704"/>
      <c r="M29" s="2704"/>
      <c r="N29" s="2704"/>
      <c r="O29" s="2704"/>
      <c r="P29" s="2704"/>
      <c r="Q29" s="2705"/>
      <c r="R29" s="2715"/>
      <c r="S29" s="2716"/>
      <c r="T29" s="2716"/>
      <c r="U29" s="2716"/>
      <c r="V29" s="2716"/>
      <c r="W29" s="2716"/>
      <c r="X29" s="2716"/>
      <c r="Y29" s="2716"/>
      <c r="Z29" s="2716"/>
      <c r="AA29" s="2716"/>
      <c r="AB29" s="2716"/>
      <c r="AC29" s="2716"/>
      <c r="AD29" s="2716"/>
      <c r="AE29" s="2716"/>
      <c r="AF29" s="2716"/>
      <c r="AG29" s="2716"/>
      <c r="AH29" s="428" t="s">
        <v>105</v>
      </c>
    </row>
    <row r="30" spans="1:35" ht="39.950000000000003" customHeight="1">
      <c r="C30" s="426"/>
      <c r="D30" s="429" t="s">
        <v>240</v>
      </c>
      <c r="E30" s="2712" t="s">
        <v>332</v>
      </c>
      <c r="F30" s="2713"/>
      <c r="G30" s="2713"/>
      <c r="H30" s="2713"/>
      <c r="I30" s="2713"/>
      <c r="J30" s="2713"/>
      <c r="K30" s="2713"/>
      <c r="L30" s="2713"/>
      <c r="M30" s="2713"/>
      <c r="N30" s="2713"/>
      <c r="O30" s="2713"/>
      <c r="P30" s="2713"/>
      <c r="Q30" s="2714"/>
      <c r="R30" s="2715"/>
      <c r="S30" s="2716"/>
      <c r="T30" s="2716"/>
      <c r="U30" s="2716"/>
      <c r="V30" s="2716"/>
      <c r="W30" s="2716"/>
      <c r="X30" s="2716"/>
      <c r="Y30" s="2716"/>
      <c r="Z30" s="2716"/>
      <c r="AA30" s="2716"/>
      <c r="AB30" s="2716"/>
      <c r="AC30" s="2716"/>
      <c r="AD30" s="2716"/>
      <c r="AE30" s="2716"/>
      <c r="AF30" s="2716"/>
      <c r="AG30" s="2716"/>
      <c r="AH30" s="428" t="s">
        <v>105</v>
      </c>
    </row>
    <row r="31" spans="1:35" ht="18.75" customHeight="1">
      <c r="C31" s="426"/>
      <c r="D31" s="430"/>
      <c r="E31" s="431"/>
      <c r="F31" s="2703" t="s">
        <v>151</v>
      </c>
      <c r="G31" s="2704"/>
      <c r="H31" s="2704"/>
      <c r="I31" s="2704"/>
      <c r="J31" s="2704"/>
      <c r="K31" s="2704"/>
      <c r="L31" s="2704"/>
      <c r="M31" s="2704"/>
      <c r="N31" s="2704"/>
      <c r="O31" s="2704"/>
      <c r="P31" s="2704"/>
      <c r="Q31" s="2705"/>
      <c r="R31" s="2715"/>
      <c r="S31" s="2716"/>
      <c r="T31" s="2716"/>
      <c r="U31" s="2716"/>
      <c r="V31" s="2716"/>
      <c r="W31" s="2716"/>
      <c r="X31" s="2716"/>
      <c r="Y31" s="2716"/>
      <c r="Z31" s="2716"/>
      <c r="AA31" s="2716"/>
      <c r="AB31" s="2716"/>
      <c r="AC31" s="2716"/>
      <c r="AD31" s="2716"/>
      <c r="AE31" s="2716"/>
      <c r="AF31" s="2716"/>
      <c r="AG31" s="2716"/>
      <c r="AH31" s="428" t="s">
        <v>105</v>
      </c>
    </row>
    <row r="32" spans="1:35" ht="47.25" customHeight="1">
      <c r="C32" s="426"/>
      <c r="D32" s="432" t="s">
        <v>237</v>
      </c>
      <c r="E32" s="2709" t="s">
        <v>238</v>
      </c>
      <c r="F32" s="2710"/>
      <c r="G32" s="2710"/>
      <c r="H32" s="2710"/>
      <c r="I32" s="2710"/>
      <c r="J32" s="2710"/>
      <c r="K32" s="2710"/>
      <c r="L32" s="2710"/>
      <c r="M32" s="2710"/>
      <c r="N32" s="2710"/>
      <c r="O32" s="2710"/>
      <c r="P32" s="2710"/>
      <c r="Q32" s="2711"/>
      <c r="R32" s="2679"/>
      <c r="S32" s="2680"/>
      <c r="T32" s="2680"/>
      <c r="U32" s="2680"/>
      <c r="V32" s="2680"/>
      <c r="W32" s="2680"/>
      <c r="X32" s="2680"/>
      <c r="Y32" s="2680"/>
      <c r="Z32" s="2680"/>
      <c r="AA32" s="2680"/>
      <c r="AB32" s="2680"/>
      <c r="AC32" s="2680"/>
      <c r="AD32" s="2680"/>
      <c r="AE32" s="2680"/>
      <c r="AF32" s="2680"/>
      <c r="AG32" s="2680"/>
      <c r="AH32" s="425" t="s">
        <v>105</v>
      </c>
    </row>
    <row r="33" spans="2:34" ht="21" customHeight="1" thickBot="1">
      <c r="C33" s="433"/>
      <c r="D33" s="434"/>
      <c r="E33" s="435"/>
      <c r="F33" s="2723" t="s">
        <v>151</v>
      </c>
      <c r="G33" s="2724"/>
      <c r="H33" s="2724"/>
      <c r="I33" s="2724"/>
      <c r="J33" s="2724"/>
      <c r="K33" s="2724"/>
      <c r="L33" s="2724"/>
      <c r="M33" s="2724"/>
      <c r="N33" s="2724"/>
      <c r="O33" s="2724"/>
      <c r="P33" s="2724"/>
      <c r="Q33" s="2725"/>
      <c r="R33" s="2717"/>
      <c r="S33" s="2718"/>
      <c r="T33" s="2718"/>
      <c r="U33" s="2718"/>
      <c r="V33" s="2718"/>
      <c r="W33" s="2718"/>
      <c r="X33" s="2718"/>
      <c r="Y33" s="2718"/>
      <c r="Z33" s="2718"/>
      <c r="AA33" s="2718"/>
      <c r="AB33" s="2718"/>
      <c r="AC33" s="2718"/>
      <c r="AD33" s="2718"/>
      <c r="AE33" s="2718"/>
      <c r="AF33" s="2718"/>
      <c r="AG33" s="2718"/>
      <c r="AH33" s="436" t="s">
        <v>150</v>
      </c>
    </row>
    <row r="34" spans="2:34" ht="21" customHeight="1" thickBot="1">
      <c r="C34" s="290" t="s">
        <v>149</v>
      </c>
      <c r="D34" s="437"/>
      <c r="E34" s="437"/>
      <c r="F34" s="438"/>
      <c r="G34" s="438"/>
      <c r="H34" s="438"/>
      <c r="I34" s="438"/>
      <c r="J34" s="438"/>
      <c r="K34" s="438"/>
      <c r="L34" s="438"/>
      <c r="M34" s="438"/>
      <c r="N34" s="438"/>
      <c r="O34" s="438"/>
      <c r="P34" s="438"/>
      <c r="Q34" s="438"/>
      <c r="R34" s="439"/>
      <c r="S34" s="439"/>
      <c r="T34" s="439"/>
      <c r="U34" s="439"/>
      <c r="V34" s="439"/>
      <c r="W34" s="439"/>
      <c r="X34" s="439"/>
      <c r="Y34" s="439"/>
      <c r="Z34" s="439"/>
      <c r="AA34" s="439"/>
      <c r="AB34" s="439"/>
      <c r="AC34" s="439"/>
      <c r="AD34" s="439"/>
      <c r="AE34" s="439"/>
      <c r="AF34" s="439"/>
      <c r="AG34" s="439"/>
      <c r="AH34" s="440"/>
    </row>
    <row r="35" spans="2:34" ht="18" customHeight="1">
      <c r="C35" s="441" t="s">
        <v>132</v>
      </c>
      <c r="D35" s="2036" t="s">
        <v>148</v>
      </c>
      <c r="E35" s="2037"/>
      <c r="F35" s="2037"/>
      <c r="G35" s="2037"/>
      <c r="H35" s="2037"/>
      <c r="I35" s="2037"/>
      <c r="J35" s="2037"/>
      <c r="K35" s="2037"/>
      <c r="L35" s="2037"/>
      <c r="M35" s="2037"/>
      <c r="N35" s="2037"/>
      <c r="O35" s="2037"/>
      <c r="P35" s="2037"/>
      <c r="Q35" s="2038"/>
      <c r="R35" s="1815">
        <f>Ｒ元用【様式７別添１】内訳書!N21</f>
        <v>0</v>
      </c>
      <c r="S35" s="1865"/>
      <c r="T35" s="1865"/>
      <c r="U35" s="1865"/>
      <c r="V35" s="1865"/>
      <c r="W35" s="1865"/>
      <c r="X35" s="1865"/>
      <c r="Y35" s="1865"/>
      <c r="Z35" s="1865"/>
      <c r="AA35" s="1865"/>
      <c r="AB35" s="1865"/>
      <c r="AC35" s="1865"/>
      <c r="AD35" s="1865"/>
      <c r="AE35" s="1865"/>
      <c r="AF35" s="1865"/>
      <c r="AG35" s="1865"/>
      <c r="AH35" s="442" t="s">
        <v>16</v>
      </c>
    </row>
    <row r="36" spans="2:34" ht="18" customHeight="1">
      <c r="C36" s="443" t="s">
        <v>124</v>
      </c>
      <c r="D36" s="2737" t="s">
        <v>147</v>
      </c>
      <c r="E36" s="2738"/>
      <c r="F36" s="2738"/>
      <c r="G36" s="2738"/>
      <c r="H36" s="2738"/>
      <c r="I36" s="2738"/>
      <c r="J36" s="2738"/>
      <c r="K36" s="2738"/>
      <c r="L36" s="2738"/>
      <c r="M36" s="2738"/>
      <c r="N36" s="2738"/>
      <c r="O36" s="2738"/>
      <c r="P36" s="2738"/>
      <c r="Q36" s="2739"/>
      <c r="R36" s="1808">
        <f>Ｒ元用【様式７別添１】内訳書!N39</f>
        <v>0</v>
      </c>
      <c r="S36" s="1809"/>
      <c r="T36" s="1809"/>
      <c r="U36" s="1809"/>
      <c r="V36" s="1809"/>
      <c r="W36" s="1809"/>
      <c r="X36" s="1809"/>
      <c r="Y36" s="1809"/>
      <c r="Z36" s="1809"/>
      <c r="AA36" s="1809"/>
      <c r="AB36" s="1809"/>
      <c r="AC36" s="1809"/>
      <c r="AD36" s="1809"/>
      <c r="AE36" s="1809"/>
      <c r="AF36" s="1809"/>
      <c r="AG36" s="1809"/>
      <c r="AH36" s="444" t="s">
        <v>16</v>
      </c>
    </row>
    <row r="37" spans="2:34" ht="18" customHeight="1" thickBot="1">
      <c r="C37" s="445" t="s">
        <v>133</v>
      </c>
      <c r="D37" s="2740" t="s">
        <v>146</v>
      </c>
      <c r="E37" s="2741"/>
      <c r="F37" s="2741"/>
      <c r="G37" s="2741"/>
      <c r="H37" s="2741"/>
      <c r="I37" s="2741"/>
      <c r="J37" s="2741"/>
      <c r="K37" s="2741"/>
      <c r="L37" s="2741"/>
      <c r="M37" s="2741"/>
      <c r="N37" s="2741"/>
      <c r="O37" s="2741"/>
      <c r="P37" s="2741"/>
      <c r="Q37" s="2553"/>
      <c r="R37" s="1812">
        <f>R35+R36</f>
        <v>0</v>
      </c>
      <c r="S37" s="1816"/>
      <c r="T37" s="1816"/>
      <c r="U37" s="1816"/>
      <c r="V37" s="1816"/>
      <c r="W37" s="1816"/>
      <c r="X37" s="1816"/>
      <c r="Y37" s="1816"/>
      <c r="Z37" s="1816"/>
      <c r="AA37" s="1816"/>
      <c r="AB37" s="1816"/>
      <c r="AC37" s="1816"/>
      <c r="AD37" s="1816"/>
      <c r="AE37" s="1816"/>
      <c r="AF37" s="1816"/>
      <c r="AG37" s="1816"/>
      <c r="AH37" s="446" t="s">
        <v>16</v>
      </c>
    </row>
    <row r="38" spans="2:34" ht="24.95" customHeight="1">
      <c r="C38" s="290"/>
      <c r="D38" s="437"/>
      <c r="E38" s="437"/>
      <c r="F38" s="438"/>
      <c r="G38" s="438"/>
      <c r="H38" s="438"/>
      <c r="I38" s="438"/>
      <c r="J38" s="438"/>
      <c r="K38" s="438"/>
      <c r="L38" s="438"/>
      <c r="M38" s="438"/>
      <c r="N38" s="438"/>
      <c r="O38" s="438"/>
      <c r="P38" s="438"/>
      <c r="Q38" s="438"/>
      <c r="R38" s="439"/>
      <c r="S38" s="439"/>
      <c r="T38" s="439"/>
      <c r="U38" s="439"/>
      <c r="V38" s="439"/>
      <c r="W38" s="439"/>
      <c r="X38" s="439"/>
      <c r="Y38" s="439"/>
      <c r="Z38" s="439"/>
      <c r="AA38" s="439"/>
      <c r="AB38" s="439"/>
      <c r="AC38" s="439"/>
      <c r="AD38" s="439"/>
      <c r="AE38" s="439"/>
      <c r="AF38" s="439"/>
      <c r="AG38" s="439"/>
      <c r="AH38" s="440"/>
    </row>
    <row r="39" spans="2:34" ht="18" customHeight="1" thickBot="1">
      <c r="B39" s="94" t="s">
        <v>392</v>
      </c>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row>
    <row r="40" spans="2:34" ht="18" customHeight="1">
      <c r="C40" s="2701" t="s">
        <v>132</v>
      </c>
      <c r="D40" s="2685" t="s">
        <v>127</v>
      </c>
      <c r="E40" s="1835"/>
      <c r="F40" s="1835"/>
      <c r="G40" s="1835"/>
      <c r="H40" s="1835"/>
      <c r="I40" s="1835"/>
      <c r="J40" s="1835"/>
      <c r="K40" s="1835"/>
      <c r="L40" s="1835"/>
      <c r="M40" s="1835"/>
      <c r="N40" s="1835"/>
      <c r="O40" s="1835"/>
      <c r="P40" s="1835"/>
      <c r="Q40" s="2686"/>
      <c r="R40" s="1878">
        <f>IFERROR(VLOOKUP(V5,Ｒ元用【様式7別添２】一覧表!D8:F16,2,),0)</f>
        <v>0</v>
      </c>
      <c r="S40" s="2743"/>
      <c r="T40" s="2743"/>
      <c r="U40" s="2743"/>
      <c r="V40" s="2743"/>
      <c r="W40" s="2743"/>
      <c r="X40" s="2743"/>
      <c r="Y40" s="2743"/>
      <c r="Z40" s="2743"/>
      <c r="AA40" s="2743"/>
      <c r="AB40" s="2743"/>
      <c r="AC40" s="2743"/>
      <c r="AD40" s="2743"/>
      <c r="AE40" s="2743"/>
      <c r="AF40" s="2743"/>
      <c r="AG40" s="2744"/>
      <c r="AH40" s="447" t="s">
        <v>16</v>
      </c>
    </row>
    <row r="41" spans="2:34" ht="18" customHeight="1">
      <c r="C41" s="2702"/>
      <c r="D41" s="2687"/>
      <c r="E41" s="2688"/>
      <c r="F41" s="2688"/>
      <c r="G41" s="2688"/>
      <c r="H41" s="2688"/>
      <c r="I41" s="2688"/>
      <c r="J41" s="2688"/>
      <c r="K41" s="2688"/>
      <c r="L41" s="2688"/>
      <c r="M41" s="2688"/>
      <c r="N41" s="2688"/>
      <c r="O41" s="2688"/>
      <c r="P41" s="2688"/>
      <c r="Q41" s="2689"/>
      <c r="R41" s="1471" t="s">
        <v>130</v>
      </c>
      <c r="S41" s="1468"/>
      <c r="T41" s="1468"/>
      <c r="U41" s="1468"/>
      <c r="V41" s="1468"/>
      <c r="W41" s="1468"/>
      <c r="X41" s="2745">
        <f>Q22*0.2</f>
        <v>0</v>
      </c>
      <c r="Y41" s="2745"/>
      <c r="Z41" s="2745"/>
      <c r="AA41" s="2745"/>
      <c r="AB41" s="2745"/>
      <c r="AC41" s="2745"/>
      <c r="AD41" s="2745"/>
      <c r="AE41" s="2745"/>
      <c r="AF41" s="2745"/>
      <c r="AG41" s="2746"/>
      <c r="AH41" s="448" t="s">
        <v>16</v>
      </c>
    </row>
    <row r="42" spans="2:34" ht="18" customHeight="1" thickBot="1">
      <c r="C42" s="449" t="s">
        <v>129</v>
      </c>
      <c r="D42" s="2676" t="s">
        <v>128</v>
      </c>
      <c r="E42" s="2677"/>
      <c r="F42" s="2677"/>
      <c r="G42" s="2677"/>
      <c r="H42" s="2677"/>
      <c r="I42" s="2677"/>
      <c r="J42" s="2677"/>
      <c r="K42" s="2677"/>
      <c r="L42" s="2677"/>
      <c r="M42" s="2677"/>
      <c r="N42" s="2677"/>
      <c r="O42" s="2677"/>
      <c r="P42" s="2677"/>
      <c r="Q42" s="2678"/>
      <c r="R42" s="1812">
        <f>IFERROR(VLOOKUP(V5,Ｒ元用【様式7別添２】一覧表!D8:F16,3,),0)</f>
        <v>0</v>
      </c>
      <c r="S42" s="1816"/>
      <c r="T42" s="1816"/>
      <c r="U42" s="1816"/>
      <c r="V42" s="1816"/>
      <c r="W42" s="1816"/>
      <c r="X42" s="1816"/>
      <c r="Y42" s="1816"/>
      <c r="Z42" s="1816"/>
      <c r="AA42" s="1816"/>
      <c r="AB42" s="1816"/>
      <c r="AC42" s="1816"/>
      <c r="AD42" s="1816"/>
      <c r="AE42" s="1816"/>
      <c r="AF42" s="1816"/>
      <c r="AG42" s="2742"/>
      <c r="AH42" s="450" t="s">
        <v>16</v>
      </c>
    </row>
    <row r="43" spans="2:34" ht="18" customHeight="1">
      <c r="C43" s="85" t="s">
        <v>333</v>
      </c>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row>
    <row r="44" spans="2:34" ht="9.9499999999999993" customHeight="1">
      <c r="C44" s="290"/>
      <c r="D44" s="437"/>
      <c r="E44" s="437"/>
      <c r="F44" s="438"/>
      <c r="G44" s="438"/>
      <c r="H44" s="438"/>
      <c r="I44" s="438"/>
      <c r="J44" s="438"/>
      <c r="K44" s="438"/>
      <c r="L44" s="438"/>
      <c r="M44" s="438"/>
      <c r="N44" s="438"/>
      <c r="O44" s="438"/>
      <c r="P44" s="438"/>
      <c r="Q44" s="438"/>
      <c r="R44" s="439"/>
      <c r="S44" s="439"/>
      <c r="T44" s="439"/>
      <c r="U44" s="439"/>
      <c r="V44" s="439"/>
      <c r="W44" s="439"/>
      <c r="X44" s="439"/>
      <c r="Y44" s="439"/>
      <c r="Z44" s="439"/>
      <c r="AA44" s="439"/>
      <c r="AB44" s="439"/>
      <c r="AC44" s="439"/>
      <c r="AD44" s="439"/>
      <c r="AE44" s="439"/>
      <c r="AF44" s="439"/>
      <c r="AG44" s="439"/>
      <c r="AH44" s="440"/>
    </row>
    <row r="45" spans="2:34" ht="18" customHeight="1" thickBot="1">
      <c r="B45" s="94" t="s">
        <v>306</v>
      </c>
      <c r="C45" s="400"/>
      <c r="D45" s="401"/>
      <c r="E45" s="401"/>
      <c r="F45" s="401"/>
      <c r="G45" s="401"/>
      <c r="H45" s="401"/>
      <c r="I45" s="401"/>
      <c r="J45" s="401"/>
      <c r="K45" s="401"/>
      <c r="L45" s="401"/>
      <c r="M45" s="401"/>
      <c r="N45" s="401"/>
      <c r="O45" s="401"/>
      <c r="P45" s="401"/>
      <c r="Q45" s="401"/>
      <c r="R45" s="195"/>
      <c r="S45" s="195"/>
      <c r="T45" s="195"/>
      <c r="U45" s="195"/>
      <c r="V45" s="195"/>
      <c r="W45" s="195"/>
      <c r="X45" s="195"/>
      <c r="Y45" s="195"/>
      <c r="Z45" s="195"/>
      <c r="AA45" s="195"/>
      <c r="AB45" s="195"/>
      <c r="AC45" s="195"/>
      <c r="AD45" s="195"/>
      <c r="AE45" s="195"/>
      <c r="AF45" s="195"/>
      <c r="AG45" s="195"/>
      <c r="AH45" s="195"/>
    </row>
    <row r="46" spans="2:34" ht="63" customHeight="1">
      <c r="C46" s="2699" t="s">
        <v>145</v>
      </c>
      <c r="D46" s="2683" t="s">
        <v>393</v>
      </c>
      <c r="E46" s="2683"/>
      <c r="F46" s="2684"/>
      <c r="G46" s="2684"/>
      <c r="H46" s="2684"/>
      <c r="I46" s="2684"/>
      <c r="J46" s="2684"/>
      <c r="K46" s="2684"/>
      <c r="L46" s="2684"/>
      <c r="M46" s="2684"/>
      <c r="N46" s="2684"/>
      <c r="O46" s="2684"/>
      <c r="P46" s="2684"/>
      <c r="Q46" s="2684"/>
      <c r="R46" s="2681" t="str">
        <f>IF(Q22+R42-(R26+R40)&lt;=0,"―",Q22+R42-(R26+R40))</f>
        <v>―</v>
      </c>
      <c r="S46" s="2682"/>
      <c r="T46" s="2682"/>
      <c r="U46" s="2682"/>
      <c r="V46" s="2682"/>
      <c r="W46" s="2682"/>
      <c r="X46" s="2682"/>
      <c r="Y46" s="2682"/>
      <c r="Z46" s="2682"/>
      <c r="AA46" s="2682"/>
      <c r="AB46" s="2682"/>
      <c r="AC46" s="2682"/>
      <c r="AD46" s="2682"/>
      <c r="AE46" s="2682"/>
      <c r="AF46" s="2682"/>
      <c r="AG46" s="2682"/>
      <c r="AH46" s="452"/>
    </row>
    <row r="47" spans="2:34" ht="18" customHeight="1">
      <c r="C47" s="2700"/>
      <c r="D47" s="2690"/>
      <c r="E47" s="2690"/>
      <c r="F47" s="2691"/>
      <c r="G47" s="2691"/>
      <c r="H47" s="2691"/>
      <c r="I47" s="2691"/>
      <c r="J47" s="2691"/>
      <c r="K47" s="2691"/>
      <c r="L47" s="2691"/>
      <c r="M47" s="2691"/>
      <c r="N47" s="2691"/>
      <c r="O47" s="2691"/>
      <c r="P47" s="2691"/>
      <c r="Q47" s="2691"/>
      <c r="R47" s="2511"/>
      <c r="S47" s="2512"/>
      <c r="T47" s="2512"/>
      <c r="U47" s="2512"/>
      <c r="V47" s="2512"/>
      <c r="W47" s="2512"/>
      <c r="X47" s="2512"/>
      <c r="Y47" s="2512"/>
      <c r="Z47" s="2512"/>
      <c r="AA47" s="2512"/>
      <c r="AB47" s="2512"/>
      <c r="AC47" s="2512"/>
      <c r="AD47" s="2512"/>
      <c r="AE47" s="2512"/>
      <c r="AF47" s="2512"/>
      <c r="AG47" s="2512"/>
      <c r="AH47" s="453" t="s">
        <v>144</v>
      </c>
    </row>
    <row r="48" spans="2:34" ht="18" customHeight="1">
      <c r="C48" s="405" t="s">
        <v>235</v>
      </c>
      <c r="D48" s="525"/>
      <c r="E48" s="525"/>
      <c r="F48" s="525"/>
      <c r="G48" s="525"/>
      <c r="H48" s="525"/>
      <c r="I48" s="525"/>
      <c r="J48" s="525"/>
      <c r="K48" s="525"/>
      <c r="L48" s="525"/>
      <c r="M48" s="525"/>
      <c r="N48" s="525"/>
      <c r="O48" s="525"/>
      <c r="P48" s="525"/>
      <c r="Q48" s="525"/>
      <c r="R48" s="406"/>
      <c r="S48" s="406"/>
      <c r="T48" s="406"/>
      <c r="U48" s="406"/>
      <c r="V48" s="406"/>
      <c r="W48" s="406"/>
      <c r="X48" s="406"/>
      <c r="Y48" s="406"/>
      <c r="Z48" s="406"/>
      <c r="AA48" s="406"/>
      <c r="AB48" s="406"/>
      <c r="AC48" s="406"/>
      <c r="AD48" s="406"/>
      <c r="AE48" s="406"/>
      <c r="AF48" s="406"/>
      <c r="AG48" s="406"/>
      <c r="AH48" s="407"/>
    </row>
    <row r="49" spans="2:34" ht="18.75" customHeight="1">
      <c r="C49" s="2273" t="s">
        <v>124</v>
      </c>
      <c r="D49" s="2758" t="s">
        <v>230</v>
      </c>
      <c r="E49" s="2494"/>
      <c r="F49" s="2494"/>
      <c r="G49" s="2494"/>
      <c r="H49" s="2494"/>
      <c r="I49" s="2494"/>
      <c r="J49" s="2494"/>
      <c r="K49" s="2494"/>
      <c r="L49" s="2494"/>
      <c r="M49" s="2494"/>
      <c r="N49" s="2494"/>
      <c r="O49" s="2494"/>
      <c r="P49" s="2495"/>
      <c r="Q49" s="2138" t="s">
        <v>215</v>
      </c>
      <c r="R49" s="2139"/>
      <c r="S49" s="2139"/>
      <c r="T49" s="2139"/>
      <c r="U49" s="2139"/>
      <c r="V49" s="2139"/>
      <c r="W49" s="2139"/>
      <c r="X49" s="2139"/>
      <c r="Y49" s="2140"/>
      <c r="Z49" s="2138" t="s">
        <v>216</v>
      </c>
      <c r="AA49" s="2141"/>
      <c r="AB49" s="2141"/>
      <c r="AC49" s="2141"/>
      <c r="AD49" s="2141"/>
      <c r="AE49" s="2141"/>
      <c r="AF49" s="2141"/>
      <c r="AG49" s="2141"/>
      <c r="AH49" s="2142"/>
    </row>
    <row r="50" spans="2:34" ht="30" customHeight="1">
      <c r="C50" s="2274"/>
      <c r="D50" s="2218"/>
      <c r="E50" s="2218"/>
      <c r="F50" s="2218"/>
      <c r="G50" s="2218"/>
      <c r="H50" s="2218"/>
      <c r="I50" s="2218"/>
      <c r="J50" s="2218"/>
      <c r="K50" s="2218"/>
      <c r="L50" s="2218"/>
      <c r="M50" s="2218"/>
      <c r="N50" s="2218"/>
      <c r="O50" s="2218"/>
      <c r="P50" s="2219"/>
      <c r="Q50" s="2285" t="str">
        <f>IF(R46&lt;&gt;"―","〇","")</f>
        <v/>
      </c>
      <c r="R50" s="2286"/>
      <c r="S50" s="2286"/>
      <c r="T50" s="2286"/>
      <c r="U50" s="2286"/>
      <c r="V50" s="2286"/>
      <c r="W50" s="2286"/>
      <c r="X50" s="2286"/>
      <c r="Y50" s="2287"/>
      <c r="Z50" s="2288"/>
      <c r="AA50" s="2289"/>
      <c r="AB50" s="2289"/>
      <c r="AC50" s="2289"/>
      <c r="AD50" s="2289"/>
      <c r="AE50" s="2289"/>
      <c r="AF50" s="2289"/>
      <c r="AG50" s="2289"/>
      <c r="AH50" s="2290"/>
    </row>
    <row r="51" spans="2:34" ht="18" customHeight="1">
      <c r="C51" s="2014" t="s">
        <v>133</v>
      </c>
      <c r="D51" s="2489" t="s">
        <v>348</v>
      </c>
      <c r="E51" s="2543"/>
      <c r="F51" s="2543"/>
      <c r="G51" s="2543"/>
      <c r="H51" s="2543"/>
      <c r="I51" s="2543"/>
      <c r="J51" s="2543"/>
      <c r="K51" s="2543"/>
      <c r="L51" s="2543"/>
      <c r="M51" s="2543"/>
      <c r="N51" s="2543"/>
      <c r="O51" s="2543"/>
      <c r="P51" s="2769"/>
      <c r="Q51" s="108"/>
      <c r="R51" s="2243" t="s">
        <v>161</v>
      </c>
      <c r="S51" s="2756"/>
      <c r="T51" s="2756"/>
      <c r="U51" s="2756"/>
      <c r="V51" s="2756"/>
      <c r="W51" s="2756"/>
      <c r="X51" s="2756"/>
      <c r="Y51" s="2756"/>
      <c r="Z51" s="2756"/>
      <c r="AA51" s="2756"/>
      <c r="AB51" s="2756"/>
      <c r="AC51" s="2756"/>
      <c r="AD51" s="2756"/>
      <c r="AE51" s="2756"/>
      <c r="AF51" s="2756"/>
      <c r="AG51" s="2756"/>
      <c r="AH51" s="2757"/>
    </row>
    <row r="52" spans="2:34" ht="18" customHeight="1">
      <c r="C52" s="2697"/>
      <c r="D52" s="2770"/>
      <c r="E52" s="2771"/>
      <c r="F52" s="2771"/>
      <c r="G52" s="2771"/>
      <c r="H52" s="2771"/>
      <c r="I52" s="2771"/>
      <c r="J52" s="2771"/>
      <c r="K52" s="2771"/>
      <c r="L52" s="2771"/>
      <c r="M52" s="2771"/>
      <c r="N52" s="2771"/>
      <c r="O52" s="2771"/>
      <c r="P52" s="2772"/>
      <c r="Q52" s="108"/>
      <c r="R52" s="2251" t="s">
        <v>163</v>
      </c>
      <c r="S52" s="2780"/>
      <c r="T52" s="2780"/>
      <c r="U52" s="2780"/>
      <c r="V52" s="2780"/>
      <c r="W52" s="2780"/>
      <c r="X52" s="2780"/>
      <c r="Y52" s="2780"/>
      <c r="Z52" s="2780"/>
      <c r="AA52" s="2780"/>
      <c r="AB52" s="2780"/>
      <c r="AC52" s="2780"/>
      <c r="AD52" s="2780"/>
      <c r="AE52" s="2780"/>
      <c r="AF52" s="2780"/>
      <c r="AG52" s="2780"/>
      <c r="AH52" s="2781"/>
    </row>
    <row r="53" spans="2:34" ht="18" customHeight="1">
      <c r="C53" s="2697"/>
      <c r="D53" s="2770"/>
      <c r="E53" s="2771"/>
      <c r="F53" s="2771"/>
      <c r="G53" s="2771"/>
      <c r="H53" s="2771"/>
      <c r="I53" s="2771"/>
      <c r="J53" s="2771"/>
      <c r="K53" s="2771"/>
      <c r="L53" s="2771"/>
      <c r="M53" s="2771"/>
      <c r="N53" s="2771"/>
      <c r="O53" s="2771"/>
      <c r="P53" s="2772"/>
      <c r="Q53" s="108"/>
      <c r="R53" s="2251" t="s">
        <v>164</v>
      </c>
      <c r="S53" s="2780"/>
      <c r="T53" s="2780"/>
      <c r="U53" s="2780"/>
      <c r="V53" s="2780"/>
      <c r="W53" s="2780"/>
      <c r="X53" s="2780"/>
      <c r="Y53" s="2780"/>
      <c r="Z53" s="2780"/>
      <c r="AA53" s="2780"/>
      <c r="AB53" s="2780"/>
      <c r="AC53" s="2780"/>
      <c r="AD53" s="2780"/>
      <c r="AE53" s="2780"/>
      <c r="AF53" s="2780"/>
      <c r="AG53" s="2780"/>
      <c r="AH53" s="2781"/>
    </row>
    <row r="54" spans="2:34" ht="18" customHeight="1">
      <c r="C54" s="2015"/>
      <c r="D54" s="2773"/>
      <c r="E54" s="2774"/>
      <c r="F54" s="2774"/>
      <c r="G54" s="2774"/>
      <c r="H54" s="2774"/>
      <c r="I54" s="2774"/>
      <c r="J54" s="2774"/>
      <c r="K54" s="2774"/>
      <c r="L54" s="2774"/>
      <c r="M54" s="2774"/>
      <c r="N54" s="2774"/>
      <c r="O54" s="2774"/>
      <c r="P54" s="2775"/>
      <c r="Q54" s="108"/>
      <c r="R54" s="2766" t="s">
        <v>165</v>
      </c>
      <c r="S54" s="2767"/>
      <c r="T54" s="2767"/>
      <c r="U54" s="2767"/>
      <c r="V54" s="2767"/>
      <c r="W54" s="2767"/>
      <c r="X54" s="2767"/>
      <c r="Y54" s="2767"/>
      <c r="Z54" s="2767"/>
      <c r="AA54" s="2767"/>
      <c r="AB54" s="2767"/>
      <c r="AC54" s="2767"/>
      <c r="AD54" s="2767"/>
      <c r="AE54" s="2767"/>
      <c r="AF54" s="2767"/>
      <c r="AG54" s="2767"/>
      <c r="AH54" s="2768"/>
    </row>
    <row r="55" spans="2:34" ht="18" customHeight="1">
      <c r="C55" s="2014" t="s">
        <v>309</v>
      </c>
      <c r="D55" s="2776" t="s">
        <v>27</v>
      </c>
      <c r="E55" s="2534"/>
      <c r="F55" s="2534"/>
      <c r="G55" s="2534"/>
      <c r="H55" s="2534"/>
      <c r="I55" s="2534"/>
      <c r="J55" s="2534"/>
      <c r="K55" s="2534"/>
      <c r="L55" s="2534"/>
      <c r="M55" s="2534"/>
      <c r="N55" s="2534"/>
      <c r="O55" s="2534"/>
      <c r="P55" s="2535"/>
      <c r="Q55" s="2747"/>
      <c r="R55" s="2748"/>
      <c r="S55" s="2748"/>
      <c r="T55" s="2748"/>
      <c r="U55" s="2748"/>
      <c r="V55" s="2748"/>
      <c r="W55" s="2748"/>
      <c r="X55" s="2748"/>
      <c r="Y55" s="2748"/>
      <c r="Z55" s="2748"/>
      <c r="AA55" s="2748"/>
      <c r="AB55" s="2748"/>
      <c r="AC55" s="2748"/>
      <c r="AD55" s="2748"/>
      <c r="AE55" s="2748"/>
      <c r="AF55" s="2748"/>
      <c r="AG55" s="2748"/>
      <c r="AH55" s="2749"/>
    </row>
    <row r="56" spans="2:34" ht="18" customHeight="1">
      <c r="C56" s="2697"/>
      <c r="D56" s="2517"/>
      <c r="E56" s="1493"/>
      <c r="F56" s="1493"/>
      <c r="G56" s="1493"/>
      <c r="H56" s="1493"/>
      <c r="I56" s="1493"/>
      <c r="J56" s="1493"/>
      <c r="K56" s="1493"/>
      <c r="L56" s="1493"/>
      <c r="M56" s="1493"/>
      <c r="N56" s="1493"/>
      <c r="O56" s="1493"/>
      <c r="P56" s="1494"/>
      <c r="Q56" s="2750"/>
      <c r="R56" s="2751"/>
      <c r="S56" s="2751"/>
      <c r="T56" s="2751"/>
      <c r="U56" s="2751"/>
      <c r="V56" s="2751"/>
      <c r="W56" s="2751"/>
      <c r="X56" s="2751"/>
      <c r="Y56" s="2751"/>
      <c r="Z56" s="2751"/>
      <c r="AA56" s="2751"/>
      <c r="AB56" s="2751"/>
      <c r="AC56" s="2751"/>
      <c r="AD56" s="2751"/>
      <c r="AE56" s="2751"/>
      <c r="AF56" s="2751"/>
      <c r="AG56" s="2751"/>
      <c r="AH56" s="2752"/>
    </row>
    <row r="57" spans="2:34" ht="18" customHeight="1" thickBot="1">
      <c r="B57" s="1"/>
      <c r="C57" s="2698"/>
      <c r="D57" s="2777"/>
      <c r="E57" s="2778"/>
      <c r="F57" s="2778"/>
      <c r="G57" s="2778"/>
      <c r="H57" s="2778"/>
      <c r="I57" s="2778"/>
      <c r="J57" s="2778"/>
      <c r="K57" s="2778"/>
      <c r="L57" s="2778"/>
      <c r="M57" s="2778"/>
      <c r="N57" s="2778"/>
      <c r="O57" s="2778"/>
      <c r="P57" s="2779"/>
      <c r="Q57" s="2753"/>
      <c r="R57" s="2754"/>
      <c r="S57" s="2754"/>
      <c r="T57" s="2754"/>
      <c r="U57" s="2754"/>
      <c r="V57" s="2754"/>
      <c r="W57" s="2754"/>
      <c r="X57" s="2754"/>
      <c r="Y57" s="2754"/>
      <c r="Z57" s="2754"/>
      <c r="AA57" s="2754"/>
      <c r="AB57" s="2754"/>
      <c r="AC57" s="2754"/>
      <c r="AD57" s="2754"/>
      <c r="AE57" s="2754"/>
      <c r="AF57" s="2754"/>
      <c r="AG57" s="2754"/>
      <c r="AH57" s="2755"/>
    </row>
    <row r="58" spans="2:34" ht="24.95" customHeight="1">
      <c r="B58" s="1"/>
      <c r="C58" s="511"/>
      <c r="D58" s="454"/>
      <c r="E58" s="454"/>
      <c r="F58" s="454"/>
      <c r="G58" s="454"/>
      <c r="H58" s="454"/>
      <c r="I58" s="454"/>
      <c r="J58" s="454"/>
      <c r="K58" s="454"/>
      <c r="L58" s="454"/>
      <c r="M58" s="454"/>
      <c r="N58" s="454"/>
      <c r="O58" s="454"/>
      <c r="P58" s="454"/>
      <c r="Q58" s="454"/>
      <c r="R58" s="246"/>
      <c r="S58" s="246"/>
      <c r="T58" s="246"/>
      <c r="U58" s="246"/>
      <c r="V58" s="246"/>
      <c r="W58" s="246"/>
      <c r="X58" s="246"/>
      <c r="Y58" s="246"/>
      <c r="Z58" s="246"/>
      <c r="AA58" s="246"/>
      <c r="AB58" s="246"/>
      <c r="AC58" s="246"/>
      <c r="AD58" s="246"/>
      <c r="AE58" s="246"/>
      <c r="AF58" s="246"/>
      <c r="AG58" s="246"/>
      <c r="AH58" s="246"/>
    </row>
    <row r="59" spans="2:34" ht="18" customHeight="1">
      <c r="C59" s="94" t="s">
        <v>36</v>
      </c>
    </row>
    <row r="60" spans="2:34" s="78" customFormat="1" ht="18" customHeight="1">
      <c r="C60" s="94"/>
      <c r="D60" s="94"/>
      <c r="E60" s="94"/>
      <c r="F60" s="94"/>
      <c r="G60" s="94"/>
      <c r="H60" s="94"/>
      <c r="I60" s="94"/>
      <c r="J60" s="94"/>
      <c r="K60" s="94"/>
      <c r="L60" s="94"/>
      <c r="M60" s="94"/>
      <c r="N60" s="94"/>
      <c r="O60" s="94"/>
      <c r="P60" s="94"/>
      <c r="Q60" s="94"/>
      <c r="R60" s="2230" t="s">
        <v>200</v>
      </c>
      <c r="S60" s="2230"/>
      <c r="T60" s="2230"/>
      <c r="U60" s="2230"/>
      <c r="V60" s="2230"/>
      <c r="W60" s="2230"/>
      <c r="X60" s="2230"/>
      <c r="Y60" s="94"/>
      <c r="Z60" s="1547"/>
      <c r="AA60" s="1547"/>
      <c r="AB60" s="1547"/>
      <c r="AC60" s="1547"/>
      <c r="AD60" s="1547"/>
      <c r="AE60" s="1547"/>
      <c r="AF60" s="1547"/>
      <c r="AG60" s="1547"/>
      <c r="AH60" s="1547"/>
    </row>
    <row r="61" spans="2:34" s="78" customFormat="1" ht="18" customHeight="1">
      <c r="C61" s="94"/>
      <c r="D61" s="94"/>
      <c r="E61" s="94"/>
      <c r="F61" s="94"/>
      <c r="G61" s="94"/>
      <c r="H61" s="94"/>
      <c r="I61" s="94"/>
      <c r="J61" s="94"/>
      <c r="K61" s="94"/>
      <c r="L61" s="94"/>
      <c r="M61" s="94"/>
      <c r="N61" s="94"/>
      <c r="O61" s="94"/>
      <c r="P61" s="94"/>
      <c r="Q61" s="94"/>
      <c r="R61" s="94"/>
      <c r="S61" s="94"/>
      <c r="T61" s="2222" t="s">
        <v>17</v>
      </c>
      <c r="U61" s="2222"/>
      <c r="V61" s="2222"/>
      <c r="W61" s="2222"/>
      <c r="X61" s="2222"/>
      <c r="Y61" s="2222"/>
      <c r="Z61" s="2223"/>
      <c r="AA61" s="2223"/>
      <c r="AB61" s="2223"/>
      <c r="AC61" s="2223"/>
      <c r="AD61" s="2223"/>
      <c r="AE61" s="2223"/>
      <c r="AF61" s="2223"/>
      <c r="AG61" s="2223"/>
      <c r="AH61" s="2223"/>
    </row>
    <row r="62" spans="2:34" s="78" customFormat="1" ht="18" customHeight="1">
      <c r="C62" s="94"/>
      <c r="D62" s="94"/>
      <c r="E62" s="94"/>
      <c r="F62" s="94"/>
      <c r="G62" s="94"/>
      <c r="H62" s="94"/>
      <c r="I62" s="94"/>
      <c r="J62" s="94"/>
      <c r="K62" s="94"/>
      <c r="L62" s="94"/>
      <c r="M62" s="94"/>
      <c r="N62" s="94"/>
      <c r="O62" s="94"/>
      <c r="P62" s="94"/>
      <c r="Q62" s="94"/>
      <c r="R62" s="94"/>
      <c r="S62" s="94"/>
      <c r="T62" s="2222" t="s">
        <v>18</v>
      </c>
      <c r="U62" s="2222"/>
      <c r="V62" s="2222"/>
      <c r="W62" s="2222"/>
      <c r="X62" s="2222"/>
      <c r="Y62" s="2222"/>
      <c r="Z62" s="2223"/>
      <c r="AA62" s="2223"/>
      <c r="AB62" s="2223"/>
      <c r="AC62" s="2223"/>
      <c r="AD62" s="2223"/>
      <c r="AE62" s="2223"/>
      <c r="AF62" s="2223"/>
      <c r="AG62" s="2223"/>
      <c r="AH62" s="2223"/>
    </row>
    <row r="63" spans="2:34" s="78" customFormat="1" ht="18" customHeight="1"/>
    <row r="64" spans="2:34" ht="18" customHeight="1">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row>
    <row r="65" spans="3:34" ht="18" customHeight="1">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row>
    <row r="66" spans="3:34" ht="18" customHeight="1">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row>
  </sheetData>
  <mergeCells count="88">
    <mergeCell ref="R54:AH54"/>
    <mergeCell ref="D51:P54"/>
    <mergeCell ref="D55:P57"/>
    <mergeCell ref="Z49:AH49"/>
    <mergeCell ref="Q50:Y50"/>
    <mergeCell ref="Z50:AH50"/>
    <mergeCell ref="R52:AH52"/>
    <mergeCell ref="R53:AH53"/>
    <mergeCell ref="Q11:AG11"/>
    <mergeCell ref="Q18:AH18"/>
    <mergeCell ref="D11:P11"/>
    <mergeCell ref="D12:P13"/>
    <mergeCell ref="D15:P17"/>
    <mergeCell ref="D18:P18"/>
    <mergeCell ref="D14:J14"/>
    <mergeCell ref="R14:AH14"/>
    <mergeCell ref="R15:AH15"/>
    <mergeCell ref="R16:AH16"/>
    <mergeCell ref="R17:AH17"/>
    <mergeCell ref="C12:C13"/>
    <mergeCell ref="Q12:Y12"/>
    <mergeCell ref="Z12:AH12"/>
    <mergeCell ref="Q13:Y13"/>
    <mergeCell ref="Z13:AH13"/>
    <mergeCell ref="Z61:AH61"/>
    <mergeCell ref="Z60:AH60"/>
    <mergeCell ref="R60:X60"/>
    <mergeCell ref="D35:Q35"/>
    <mergeCell ref="D36:Q36"/>
    <mergeCell ref="D37:Q37"/>
    <mergeCell ref="R42:AG42"/>
    <mergeCell ref="R40:AG40"/>
    <mergeCell ref="R36:AG36"/>
    <mergeCell ref="R35:AG35"/>
    <mergeCell ref="X41:AG41"/>
    <mergeCell ref="R37:AG37"/>
    <mergeCell ref="R41:W41"/>
    <mergeCell ref="Q55:AH57"/>
    <mergeCell ref="R51:AH51"/>
    <mergeCell ref="D49:P50"/>
    <mergeCell ref="B2:AH2"/>
    <mergeCell ref="R33:AG33"/>
    <mergeCell ref="AG21:AH21"/>
    <mergeCell ref="Q22:AG22"/>
    <mergeCell ref="D27:Q27"/>
    <mergeCell ref="R29:AG29"/>
    <mergeCell ref="F33:Q33"/>
    <mergeCell ref="R28:AG28"/>
    <mergeCell ref="C26:Q26"/>
    <mergeCell ref="R26:AG27"/>
    <mergeCell ref="C21:C22"/>
    <mergeCell ref="Q21:R21"/>
    <mergeCell ref="U21:V21"/>
    <mergeCell ref="Y21:AE21"/>
    <mergeCell ref="D21:P22"/>
    <mergeCell ref="Q10:AG10"/>
    <mergeCell ref="B21:B22"/>
    <mergeCell ref="D23:P23"/>
    <mergeCell ref="Q23:AH23"/>
    <mergeCell ref="C55:C57"/>
    <mergeCell ref="C46:C47"/>
    <mergeCell ref="C40:C41"/>
    <mergeCell ref="C51:C54"/>
    <mergeCell ref="F29:Q29"/>
    <mergeCell ref="E28:Q28"/>
    <mergeCell ref="E32:Q32"/>
    <mergeCell ref="E30:Q30"/>
    <mergeCell ref="R30:AG30"/>
    <mergeCell ref="F31:Q31"/>
    <mergeCell ref="R31:AG31"/>
    <mergeCell ref="C49:C50"/>
    <mergeCell ref="Q49:Y49"/>
    <mergeCell ref="T62:Y62"/>
    <mergeCell ref="Z62:AH62"/>
    <mergeCell ref="P4:U4"/>
    <mergeCell ref="P7:U7"/>
    <mergeCell ref="P5:U5"/>
    <mergeCell ref="P6:U6"/>
    <mergeCell ref="V4:AH4"/>
    <mergeCell ref="V5:AH5"/>
    <mergeCell ref="D42:Q42"/>
    <mergeCell ref="R32:AG32"/>
    <mergeCell ref="R46:AG47"/>
    <mergeCell ref="D46:Q46"/>
    <mergeCell ref="D40:Q41"/>
    <mergeCell ref="D47:Q47"/>
    <mergeCell ref="V6:AH6"/>
    <mergeCell ref="T61:Y61"/>
  </mergeCells>
  <phoneticPr fontId="6"/>
  <dataValidations count="1">
    <dataValidation type="list" allowBlank="1" showInputMessage="1" showErrorMessage="1" sqref="Q51:Q54 Q14:Q17">
      <formula1>$AL$1:$AL$2</formula1>
    </dataValidation>
  </dataValidations>
  <printOptions horizontalCentered="1"/>
  <pageMargins left="0.59055118110236227" right="0.59055118110236227" top="0.43307086614173229" bottom="0.19685039370078741" header="0.19685039370078741" footer="0.19685039370078741"/>
  <pageSetup paperSize="9" orientation="portrait" r:id="rId1"/>
  <headerFooter alignWithMargins="0"/>
  <rowBreaks count="1" manualBreakCount="1">
    <brk id="43" max="34"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C39"/>
  <sheetViews>
    <sheetView view="pageBreakPreview" zoomScaleNormal="85" zoomScaleSheetLayoutView="100" workbookViewId="0">
      <selection activeCell="E2" sqref="E2:H2"/>
    </sheetView>
  </sheetViews>
  <sheetFormatPr defaultColWidth="9" defaultRowHeight="13.5"/>
  <cols>
    <col min="1" max="1" width="5.625" style="89" customWidth="1"/>
    <col min="2" max="4" width="3.125" style="89" customWidth="1"/>
    <col min="5" max="6" width="3.25" style="89" customWidth="1"/>
    <col min="7" max="9" width="3.75" style="89" customWidth="1"/>
    <col min="10" max="13" width="3.25" style="89" customWidth="1"/>
    <col min="14" max="16" width="2.875" style="89" customWidth="1"/>
    <col min="17" max="18" width="3" style="89" customWidth="1"/>
    <col min="19" max="19" width="4.625" style="89" customWidth="1"/>
    <col min="20" max="21" width="3" style="89" customWidth="1"/>
    <col min="22" max="22" width="4.625" style="89" customWidth="1"/>
    <col min="23" max="24" width="3" style="89" customWidth="1"/>
    <col min="25" max="28" width="2.875" style="89" customWidth="1"/>
    <col min="29" max="29" width="2.625" style="89" customWidth="1"/>
    <col min="30" max="16384" width="9" style="89"/>
  </cols>
  <sheetData>
    <row r="1" spans="1:29" ht="20.25" customHeight="1" thickBot="1">
      <c r="A1" s="455" t="s">
        <v>505</v>
      </c>
      <c r="B1" s="456"/>
    </row>
    <row r="2" spans="1:29" ht="20.25" customHeight="1" thickBot="1">
      <c r="A2" s="455"/>
      <c r="B2" s="456"/>
      <c r="N2" s="2791" t="s">
        <v>334</v>
      </c>
      <c r="O2" s="2792"/>
      <c r="P2" s="2792"/>
      <c r="Q2" s="2792"/>
      <c r="R2" s="2793"/>
      <c r="S2" s="2791">
        <f>Ｒ元用【様式７】実績報告書Ⅱ!V5</f>
        <v>0</v>
      </c>
      <c r="T2" s="2792"/>
      <c r="U2" s="2792"/>
      <c r="V2" s="2792"/>
      <c r="W2" s="2792"/>
      <c r="X2" s="2792"/>
      <c r="Y2" s="2792"/>
      <c r="Z2" s="2792"/>
      <c r="AA2" s="2792"/>
      <c r="AB2" s="2792"/>
      <c r="AC2" s="2793"/>
    </row>
    <row r="3" spans="1:29" ht="30" customHeight="1">
      <c r="A3" s="97" t="s">
        <v>336</v>
      </c>
      <c r="B3" s="457"/>
    </row>
    <row r="4" spans="1:29" ht="34.5" customHeight="1" thickBot="1">
      <c r="A4" s="2788" t="s">
        <v>153</v>
      </c>
      <c r="B4" s="2788"/>
      <c r="C4" s="2122"/>
      <c r="D4" s="2122"/>
      <c r="E4" s="2122"/>
      <c r="F4" s="2122"/>
      <c r="G4" s="2122"/>
      <c r="H4" s="2122"/>
      <c r="I4" s="2122"/>
      <c r="J4" s="2122"/>
      <c r="K4" s="2122"/>
      <c r="L4" s="2122"/>
      <c r="M4" s="2122"/>
      <c r="N4" s="2122"/>
      <c r="O4" s="2122"/>
      <c r="P4" s="2122"/>
      <c r="Q4" s="2122"/>
      <c r="R4" s="2122"/>
      <c r="S4" s="2122"/>
      <c r="T4" s="2122"/>
      <c r="U4" s="2122"/>
      <c r="V4" s="2122"/>
      <c r="W4" s="2122"/>
      <c r="X4" s="2122"/>
      <c r="Y4" s="2122"/>
      <c r="Z4" s="2122"/>
      <c r="AA4" s="2122"/>
      <c r="AB4" s="2122"/>
      <c r="AC4" s="2122"/>
    </row>
    <row r="5" spans="1:29" s="90" customFormat="1" ht="31.5" customHeight="1">
      <c r="A5" s="458" t="s">
        <v>21</v>
      </c>
      <c r="B5" s="2733" t="s">
        <v>86</v>
      </c>
      <c r="C5" s="2016"/>
      <c r="D5" s="2016"/>
      <c r="E5" s="2016"/>
      <c r="F5" s="2016"/>
      <c r="G5" s="1470" t="s">
        <v>3</v>
      </c>
      <c r="H5" s="1465"/>
      <c r="I5" s="1465"/>
      <c r="J5" s="2785" t="s">
        <v>104</v>
      </c>
      <c r="K5" s="2786"/>
      <c r="L5" s="2786"/>
      <c r="M5" s="2787"/>
      <c r="N5" s="2733" t="s">
        <v>115</v>
      </c>
      <c r="O5" s="2016"/>
      <c r="P5" s="2016"/>
      <c r="Q5" s="2016"/>
      <c r="R5" s="2016"/>
      <c r="S5" s="2016"/>
      <c r="T5" s="2016"/>
      <c r="U5" s="2016"/>
      <c r="V5" s="2016"/>
      <c r="W5" s="2016"/>
      <c r="X5" s="2016"/>
      <c r="Y5" s="2016"/>
      <c r="Z5" s="2016"/>
      <c r="AA5" s="2016"/>
      <c r="AB5" s="2016"/>
      <c r="AC5" s="2719"/>
    </row>
    <row r="6" spans="1:29" ht="31.5" customHeight="1">
      <c r="A6" s="459" t="s">
        <v>111</v>
      </c>
      <c r="B6" s="1820" t="s">
        <v>114</v>
      </c>
      <c r="C6" s="2087"/>
      <c r="D6" s="2087"/>
      <c r="E6" s="2087"/>
      <c r="F6" s="2087"/>
      <c r="G6" s="2088" t="s">
        <v>83</v>
      </c>
      <c r="H6" s="2089"/>
      <c r="I6" s="2089"/>
      <c r="J6" s="2088" t="s">
        <v>85</v>
      </c>
      <c r="K6" s="2089"/>
      <c r="L6" s="2089"/>
      <c r="M6" s="2090"/>
      <c r="N6" s="2091">
        <v>40000</v>
      </c>
      <c r="O6" s="2092"/>
      <c r="P6" s="2092"/>
      <c r="Q6" s="91" t="s">
        <v>16</v>
      </c>
      <c r="R6" s="91" t="s">
        <v>140</v>
      </c>
      <c r="S6" s="230">
        <v>12</v>
      </c>
      <c r="T6" s="91" t="s">
        <v>106</v>
      </c>
      <c r="U6" s="91" t="s">
        <v>139</v>
      </c>
      <c r="V6" s="230">
        <v>2</v>
      </c>
      <c r="W6" s="91" t="s">
        <v>50</v>
      </c>
      <c r="X6" s="91" t="s">
        <v>138</v>
      </c>
      <c r="Y6" s="2092">
        <v>960000</v>
      </c>
      <c r="Z6" s="2092"/>
      <c r="AA6" s="2092"/>
      <c r="AB6" s="2092"/>
      <c r="AC6" s="92" t="s">
        <v>16</v>
      </c>
    </row>
    <row r="7" spans="1:29" ht="31.5" customHeight="1">
      <c r="A7" s="459" t="s">
        <v>110</v>
      </c>
      <c r="B7" s="1820" t="s">
        <v>84</v>
      </c>
      <c r="C7" s="2087"/>
      <c r="D7" s="2087"/>
      <c r="E7" s="2087"/>
      <c r="F7" s="2087"/>
      <c r="G7" s="2088" t="s">
        <v>83</v>
      </c>
      <c r="H7" s="2089"/>
      <c r="I7" s="2089"/>
      <c r="J7" s="2088" t="s">
        <v>108</v>
      </c>
      <c r="K7" s="2089"/>
      <c r="L7" s="2089"/>
      <c r="M7" s="2090"/>
      <c r="N7" s="2091">
        <v>40000</v>
      </c>
      <c r="O7" s="2092"/>
      <c r="P7" s="2092"/>
      <c r="Q7" s="91" t="s">
        <v>16</v>
      </c>
      <c r="R7" s="91" t="s">
        <v>140</v>
      </c>
      <c r="S7" s="230">
        <v>12</v>
      </c>
      <c r="T7" s="91" t="s">
        <v>106</v>
      </c>
      <c r="U7" s="91" t="s">
        <v>139</v>
      </c>
      <c r="V7" s="230">
        <v>1</v>
      </c>
      <c r="W7" s="91" t="s">
        <v>50</v>
      </c>
      <c r="X7" s="91" t="s">
        <v>138</v>
      </c>
      <c r="Y7" s="2092">
        <v>480000</v>
      </c>
      <c r="Z7" s="2092"/>
      <c r="AA7" s="2092"/>
      <c r="AB7" s="2092"/>
      <c r="AC7" s="92" t="s">
        <v>16</v>
      </c>
    </row>
    <row r="8" spans="1:29" ht="31.5" customHeight="1">
      <c r="A8" s="459" t="s">
        <v>113</v>
      </c>
      <c r="B8" s="2094" t="s">
        <v>481</v>
      </c>
      <c r="C8" s="2095"/>
      <c r="D8" s="2095"/>
      <c r="E8" s="2095"/>
      <c r="F8" s="2096"/>
      <c r="G8" s="2097" t="s">
        <v>482</v>
      </c>
      <c r="H8" s="2098"/>
      <c r="I8" s="2099"/>
      <c r="J8" s="2088" t="s">
        <v>85</v>
      </c>
      <c r="K8" s="2089"/>
      <c r="L8" s="2089"/>
      <c r="M8" s="2090"/>
      <c r="N8" s="2091">
        <v>40000</v>
      </c>
      <c r="O8" s="2092"/>
      <c r="P8" s="2092"/>
      <c r="Q8" s="91" t="s">
        <v>16</v>
      </c>
      <c r="R8" s="91" t="s">
        <v>139</v>
      </c>
      <c r="S8" s="230">
        <v>12</v>
      </c>
      <c r="T8" s="91" t="s">
        <v>106</v>
      </c>
      <c r="U8" s="91" t="s">
        <v>139</v>
      </c>
      <c r="V8" s="230">
        <v>1</v>
      </c>
      <c r="W8" s="91" t="s">
        <v>50</v>
      </c>
      <c r="X8" s="91" t="s">
        <v>138</v>
      </c>
      <c r="Y8" s="2092">
        <f t="shared" ref="Y8" si="0">N8*S8*V8</f>
        <v>480000</v>
      </c>
      <c r="Z8" s="2092"/>
      <c r="AA8" s="2092"/>
      <c r="AB8" s="2092"/>
      <c r="AC8" s="92" t="s">
        <v>16</v>
      </c>
    </row>
    <row r="9" spans="1:29" ht="31.5" customHeight="1">
      <c r="A9" s="459" t="s">
        <v>486</v>
      </c>
      <c r="B9" s="1820" t="s">
        <v>112</v>
      </c>
      <c r="C9" s="2087"/>
      <c r="D9" s="2087"/>
      <c r="E9" s="2087"/>
      <c r="F9" s="2087"/>
      <c r="G9" s="2088" t="s">
        <v>83</v>
      </c>
      <c r="H9" s="2089"/>
      <c r="I9" s="2089"/>
      <c r="J9" s="2088" t="s">
        <v>85</v>
      </c>
      <c r="K9" s="2089"/>
      <c r="L9" s="2089"/>
      <c r="M9" s="2090"/>
      <c r="N9" s="2091">
        <v>40000</v>
      </c>
      <c r="O9" s="2092"/>
      <c r="P9" s="2092"/>
      <c r="Q9" s="91" t="s">
        <v>16</v>
      </c>
      <c r="R9" s="91" t="s">
        <v>140</v>
      </c>
      <c r="S9" s="230">
        <v>12</v>
      </c>
      <c r="T9" s="91" t="s">
        <v>106</v>
      </c>
      <c r="U9" s="91" t="s">
        <v>139</v>
      </c>
      <c r="V9" s="230">
        <v>1</v>
      </c>
      <c r="W9" s="91" t="s">
        <v>50</v>
      </c>
      <c r="X9" s="91" t="s">
        <v>138</v>
      </c>
      <c r="Y9" s="2092">
        <v>480000</v>
      </c>
      <c r="Z9" s="2092"/>
      <c r="AA9" s="2092"/>
      <c r="AB9" s="2092"/>
      <c r="AC9" s="92" t="s">
        <v>16</v>
      </c>
    </row>
    <row r="10" spans="1:29" ht="31.5" customHeight="1">
      <c r="A10" s="459" t="s">
        <v>487</v>
      </c>
      <c r="B10" s="1820" t="s">
        <v>112</v>
      </c>
      <c r="C10" s="2087"/>
      <c r="D10" s="2087"/>
      <c r="E10" s="2087"/>
      <c r="F10" s="2087"/>
      <c r="G10" s="1471" t="s">
        <v>107</v>
      </c>
      <c r="H10" s="1468"/>
      <c r="I10" s="1468"/>
      <c r="J10" s="2088" t="s">
        <v>85</v>
      </c>
      <c r="K10" s="2089"/>
      <c r="L10" s="2089"/>
      <c r="M10" s="2090"/>
      <c r="N10" s="2091">
        <v>30000</v>
      </c>
      <c r="O10" s="2092"/>
      <c r="P10" s="2092"/>
      <c r="Q10" s="91" t="s">
        <v>16</v>
      </c>
      <c r="R10" s="91" t="s">
        <v>140</v>
      </c>
      <c r="S10" s="230">
        <v>12</v>
      </c>
      <c r="T10" s="91" t="s">
        <v>106</v>
      </c>
      <c r="U10" s="91" t="s">
        <v>139</v>
      </c>
      <c r="V10" s="230">
        <v>1</v>
      </c>
      <c r="W10" s="91" t="s">
        <v>50</v>
      </c>
      <c r="X10" s="91" t="s">
        <v>138</v>
      </c>
      <c r="Y10" s="2092">
        <v>360000</v>
      </c>
      <c r="Z10" s="2092"/>
      <c r="AA10" s="2092"/>
      <c r="AB10" s="2092"/>
      <c r="AC10" s="92" t="s">
        <v>16</v>
      </c>
    </row>
    <row r="11" spans="1:29" ht="31.5" customHeight="1">
      <c r="A11" s="459">
        <v>1</v>
      </c>
      <c r="B11" s="2100"/>
      <c r="C11" s="2789"/>
      <c r="D11" s="2789"/>
      <c r="E11" s="2789"/>
      <c r="F11" s="2789"/>
      <c r="G11" s="2104"/>
      <c r="H11" s="2105"/>
      <c r="I11" s="2105"/>
      <c r="J11" s="2104"/>
      <c r="K11" s="2105"/>
      <c r="L11" s="2105"/>
      <c r="M11" s="2106"/>
      <c r="N11" s="2107"/>
      <c r="O11" s="2108"/>
      <c r="P11" s="2108"/>
      <c r="Q11" s="91" t="s">
        <v>16</v>
      </c>
      <c r="R11" s="91" t="s">
        <v>140</v>
      </c>
      <c r="S11" s="228"/>
      <c r="T11" s="91" t="s">
        <v>106</v>
      </c>
      <c r="U11" s="91" t="s">
        <v>139</v>
      </c>
      <c r="V11" s="228"/>
      <c r="W11" s="91" t="s">
        <v>50</v>
      </c>
      <c r="X11" s="91" t="s">
        <v>138</v>
      </c>
      <c r="Y11" s="2790">
        <f>N11*S11*V11</f>
        <v>0</v>
      </c>
      <c r="Z11" s="2790"/>
      <c r="AA11" s="2790"/>
      <c r="AB11" s="2790"/>
      <c r="AC11" s="92" t="s">
        <v>16</v>
      </c>
    </row>
    <row r="12" spans="1:29" ht="31.5" customHeight="1">
      <c r="A12" s="459">
        <v>2</v>
      </c>
      <c r="B12" s="2100"/>
      <c r="C12" s="2789"/>
      <c r="D12" s="2789"/>
      <c r="E12" s="2789"/>
      <c r="F12" s="2789"/>
      <c r="G12" s="2104"/>
      <c r="H12" s="2105"/>
      <c r="I12" s="2105"/>
      <c r="J12" s="2104"/>
      <c r="K12" s="2105"/>
      <c r="L12" s="2105"/>
      <c r="M12" s="2106"/>
      <c r="N12" s="2107"/>
      <c r="O12" s="2108"/>
      <c r="P12" s="2108"/>
      <c r="Q12" s="91" t="s">
        <v>16</v>
      </c>
      <c r="R12" s="91" t="s">
        <v>140</v>
      </c>
      <c r="S12" s="228"/>
      <c r="T12" s="91" t="s">
        <v>106</v>
      </c>
      <c r="U12" s="91" t="s">
        <v>139</v>
      </c>
      <c r="V12" s="228"/>
      <c r="W12" s="91" t="s">
        <v>50</v>
      </c>
      <c r="X12" s="91" t="s">
        <v>138</v>
      </c>
      <c r="Y12" s="2790">
        <f t="shared" ref="Y12:Y20" si="1">N12*S12*V12</f>
        <v>0</v>
      </c>
      <c r="Z12" s="2790"/>
      <c r="AA12" s="2790"/>
      <c r="AB12" s="2790"/>
      <c r="AC12" s="92" t="s">
        <v>16</v>
      </c>
    </row>
    <row r="13" spans="1:29" ht="31.5" customHeight="1">
      <c r="A13" s="459">
        <v>3</v>
      </c>
      <c r="B13" s="2100"/>
      <c r="C13" s="2789"/>
      <c r="D13" s="2789"/>
      <c r="E13" s="2789"/>
      <c r="F13" s="2789"/>
      <c r="G13" s="2104"/>
      <c r="H13" s="2105"/>
      <c r="I13" s="2105"/>
      <c r="J13" s="2104"/>
      <c r="K13" s="2105"/>
      <c r="L13" s="2105"/>
      <c r="M13" s="2106"/>
      <c r="N13" s="2107"/>
      <c r="O13" s="2108"/>
      <c r="P13" s="2108"/>
      <c r="Q13" s="91" t="s">
        <v>16</v>
      </c>
      <c r="R13" s="91" t="s">
        <v>140</v>
      </c>
      <c r="S13" s="228"/>
      <c r="T13" s="91" t="s">
        <v>106</v>
      </c>
      <c r="U13" s="91" t="s">
        <v>139</v>
      </c>
      <c r="V13" s="228"/>
      <c r="W13" s="91" t="s">
        <v>50</v>
      </c>
      <c r="X13" s="91" t="s">
        <v>138</v>
      </c>
      <c r="Y13" s="2790">
        <f t="shared" si="1"/>
        <v>0</v>
      </c>
      <c r="Z13" s="2790"/>
      <c r="AA13" s="2790"/>
      <c r="AB13" s="2790"/>
      <c r="AC13" s="92" t="s">
        <v>16</v>
      </c>
    </row>
    <row r="14" spans="1:29" ht="31.5" customHeight="1">
      <c r="A14" s="459">
        <v>4</v>
      </c>
      <c r="B14" s="2100"/>
      <c r="C14" s="2789"/>
      <c r="D14" s="2789"/>
      <c r="E14" s="2789"/>
      <c r="F14" s="2789"/>
      <c r="G14" s="2104"/>
      <c r="H14" s="2105"/>
      <c r="I14" s="2105"/>
      <c r="J14" s="2104"/>
      <c r="K14" s="2105"/>
      <c r="L14" s="2105"/>
      <c r="M14" s="2106"/>
      <c r="N14" s="2107"/>
      <c r="O14" s="2108"/>
      <c r="P14" s="2108"/>
      <c r="Q14" s="91" t="s">
        <v>16</v>
      </c>
      <c r="R14" s="91" t="s">
        <v>140</v>
      </c>
      <c r="S14" s="228"/>
      <c r="T14" s="91" t="s">
        <v>106</v>
      </c>
      <c r="U14" s="91" t="s">
        <v>139</v>
      </c>
      <c r="V14" s="228"/>
      <c r="W14" s="91" t="s">
        <v>50</v>
      </c>
      <c r="X14" s="91" t="s">
        <v>138</v>
      </c>
      <c r="Y14" s="2790">
        <f>N14*S14*V14</f>
        <v>0</v>
      </c>
      <c r="Z14" s="2790"/>
      <c r="AA14" s="2790"/>
      <c r="AB14" s="2790"/>
      <c r="AC14" s="92" t="s">
        <v>16</v>
      </c>
    </row>
    <row r="15" spans="1:29" ht="31.5" customHeight="1">
      <c r="A15" s="460">
        <v>5</v>
      </c>
      <c r="B15" s="2100"/>
      <c r="C15" s="2789"/>
      <c r="D15" s="2789"/>
      <c r="E15" s="2789"/>
      <c r="F15" s="2789"/>
      <c r="G15" s="2104"/>
      <c r="H15" s="2105"/>
      <c r="I15" s="2105"/>
      <c r="J15" s="2104"/>
      <c r="K15" s="2105"/>
      <c r="L15" s="2105"/>
      <c r="M15" s="2106"/>
      <c r="N15" s="2107"/>
      <c r="O15" s="2108"/>
      <c r="P15" s="2108"/>
      <c r="Q15" s="91" t="s">
        <v>16</v>
      </c>
      <c r="R15" s="91" t="s">
        <v>140</v>
      </c>
      <c r="S15" s="228"/>
      <c r="T15" s="91" t="s">
        <v>106</v>
      </c>
      <c r="U15" s="91" t="s">
        <v>139</v>
      </c>
      <c r="V15" s="228"/>
      <c r="W15" s="91" t="s">
        <v>50</v>
      </c>
      <c r="X15" s="91" t="s">
        <v>138</v>
      </c>
      <c r="Y15" s="2790">
        <f>N15*S15*V15</f>
        <v>0</v>
      </c>
      <c r="Z15" s="2790"/>
      <c r="AA15" s="2790"/>
      <c r="AB15" s="2790"/>
      <c r="AC15" s="92" t="s">
        <v>16</v>
      </c>
    </row>
    <row r="16" spans="1:29" ht="31.5" customHeight="1">
      <c r="A16" s="460">
        <v>6</v>
      </c>
      <c r="B16" s="2100"/>
      <c r="C16" s="2789"/>
      <c r="D16" s="2789"/>
      <c r="E16" s="2789"/>
      <c r="F16" s="2789"/>
      <c r="G16" s="2104"/>
      <c r="H16" s="2105"/>
      <c r="I16" s="2105"/>
      <c r="J16" s="2104"/>
      <c r="K16" s="2105"/>
      <c r="L16" s="2105"/>
      <c r="M16" s="2106"/>
      <c r="N16" s="2107"/>
      <c r="O16" s="2108"/>
      <c r="P16" s="2108"/>
      <c r="Q16" s="91" t="s">
        <v>16</v>
      </c>
      <c r="R16" s="91" t="s">
        <v>140</v>
      </c>
      <c r="S16" s="228"/>
      <c r="T16" s="91" t="s">
        <v>106</v>
      </c>
      <c r="U16" s="91" t="s">
        <v>139</v>
      </c>
      <c r="V16" s="228"/>
      <c r="W16" s="91" t="s">
        <v>50</v>
      </c>
      <c r="X16" s="91" t="s">
        <v>138</v>
      </c>
      <c r="Y16" s="2790">
        <f t="shared" si="1"/>
        <v>0</v>
      </c>
      <c r="Z16" s="2790"/>
      <c r="AA16" s="2790"/>
      <c r="AB16" s="2790"/>
      <c r="AC16" s="92" t="s">
        <v>16</v>
      </c>
    </row>
    <row r="17" spans="1:29" ht="31.5" customHeight="1">
      <c r="A17" s="460">
        <v>7</v>
      </c>
      <c r="B17" s="2100"/>
      <c r="C17" s="2789"/>
      <c r="D17" s="2789"/>
      <c r="E17" s="2789"/>
      <c r="F17" s="2789"/>
      <c r="G17" s="2104"/>
      <c r="H17" s="2105"/>
      <c r="I17" s="2105"/>
      <c r="J17" s="2104"/>
      <c r="K17" s="2105"/>
      <c r="L17" s="2105"/>
      <c r="M17" s="2106"/>
      <c r="N17" s="2107"/>
      <c r="O17" s="2108"/>
      <c r="P17" s="2108"/>
      <c r="Q17" s="91" t="s">
        <v>16</v>
      </c>
      <c r="R17" s="91" t="s">
        <v>140</v>
      </c>
      <c r="S17" s="228"/>
      <c r="T17" s="91" t="s">
        <v>106</v>
      </c>
      <c r="U17" s="91" t="s">
        <v>139</v>
      </c>
      <c r="V17" s="228"/>
      <c r="W17" s="91" t="s">
        <v>50</v>
      </c>
      <c r="X17" s="91" t="s">
        <v>138</v>
      </c>
      <c r="Y17" s="2790">
        <f t="shared" si="1"/>
        <v>0</v>
      </c>
      <c r="Z17" s="2790"/>
      <c r="AA17" s="2790"/>
      <c r="AB17" s="2790"/>
      <c r="AC17" s="92" t="s">
        <v>16</v>
      </c>
    </row>
    <row r="18" spans="1:29" ht="31.5" customHeight="1">
      <c r="A18" s="460">
        <v>8</v>
      </c>
      <c r="B18" s="2100"/>
      <c r="C18" s="2789"/>
      <c r="D18" s="2789"/>
      <c r="E18" s="2789"/>
      <c r="F18" s="2789"/>
      <c r="G18" s="2104"/>
      <c r="H18" s="2105"/>
      <c r="I18" s="2105"/>
      <c r="J18" s="2104"/>
      <c r="K18" s="2105"/>
      <c r="L18" s="2105"/>
      <c r="M18" s="2106"/>
      <c r="N18" s="2107"/>
      <c r="O18" s="2108"/>
      <c r="P18" s="2108"/>
      <c r="Q18" s="91" t="s">
        <v>16</v>
      </c>
      <c r="R18" s="91" t="s">
        <v>140</v>
      </c>
      <c r="S18" s="228"/>
      <c r="T18" s="91" t="s">
        <v>106</v>
      </c>
      <c r="U18" s="91" t="s">
        <v>139</v>
      </c>
      <c r="V18" s="228"/>
      <c r="W18" s="91" t="s">
        <v>50</v>
      </c>
      <c r="X18" s="91" t="s">
        <v>138</v>
      </c>
      <c r="Y18" s="2790">
        <f t="shared" si="1"/>
        <v>0</v>
      </c>
      <c r="Z18" s="2790"/>
      <c r="AA18" s="2790"/>
      <c r="AB18" s="2790"/>
      <c r="AC18" s="92" t="s">
        <v>16</v>
      </c>
    </row>
    <row r="19" spans="1:29" ht="31.5" customHeight="1">
      <c r="A19" s="460">
        <v>9</v>
      </c>
      <c r="B19" s="2100"/>
      <c r="C19" s="2789"/>
      <c r="D19" s="2789"/>
      <c r="E19" s="2789"/>
      <c r="F19" s="2789"/>
      <c r="G19" s="2104"/>
      <c r="H19" s="2105"/>
      <c r="I19" s="2105"/>
      <c r="J19" s="2104"/>
      <c r="K19" s="2105"/>
      <c r="L19" s="2105"/>
      <c r="M19" s="2106"/>
      <c r="N19" s="2107"/>
      <c r="O19" s="2108"/>
      <c r="P19" s="2108"/>
      <c r="Q19" s="91" t="s">
        <v>16</v>
      </c>
      <c r="R19" s="91" t="s">
        <v>140</v>
      </c>
      <c r="S19" s="228"/>
      <c r="T19" s="91" t="s">
        <v>106</v>
      </c>
      <c r="U19" s="91" t="s">
        <v>139</v>
      </c>
      <c r="V19" s="228"/>
      <c r="W19" s="91" t="s">
        <v>50</v>
      </c>
      <c r="X19" s="91" t="s">
        <v>138</v>
      </c>
      <c r="Y19" s="2790">
        <f t="shared" si="1"/>
        <v>0</v>
      </c>
      <c r="Z19" s="2790"/>
      <c r="AA19" s="2790"/>
      <c r="AB19" s="2790"/>
      <c r="AC19" s="92" t="s">
        <v>16</v>
      </c>
    </row>
    <row r="20" spans="1:29" ht="31.5" customHeight="1" thickBot="1">
      <c r="A20" s="460">
        <v>10</v>
      </c>
      <c r="B20" s="2100"/>
      <c r="C20" s="2789"/>
      <c r="D20" s="2789"/>
      <c r="E20" s="2789"/>
      <c r="F20" s="2789"/>
      <c r="G20" s="2104"/>
      <c r="H20" s="2105"/>
      <c r="I20" s="2105"/>
      <c r="J20" s="2104"/>
      <c r="K20" s="2105"/>
      <c r="L20" s="2105"/>
      <c r="M20" s="2106"/>
      <c r="N20" s="2107"/>
      <c r="O20" s="2108"/>
      <c r="P20" s="2108"/>
      <c r="Q20" s="91" t="s">
        <v>16</v>
      </c>
      <c r="R20" s="91" t="s">
        <v>140</v>
      </c>
      <c r="S20" s="228"/>
      <c r="T20" s="91" t="s">
        <v>106</v>
      </c>
      <c r="U20" s="91" t="s">
        <v>139</v>
      </c>
      <c r="V20" s="228"/>
      <c r="W20" s="91" t="s">
        <v>50</v>
      </c>
      <c r="X20" s="91" t="s">
        <v>138</v>
      </c>
      <c r="Y20" s="2784">
        <f t="shared" si="1"/>
        <v>0</v>
      </c>
      <c r="Z20" s="2784"/>
      <c r="AA20" s="2784"/>
      <c r="AB20" s="2784"/>
      <c r="AC20" s="92" t="s">
        <v>16</v>
      </c>
    </row>
    <row r="21" spans="1:29" s="93" customFormat="1" ht="31.5" customHeight="1" thickBot="1">
      <c r="A21" s="2692" t="s">
        <v>152</v>
      </c>
      <c r="B21" s="2693"/>
      <c r="C21" s="2693"/>
      <c r="D21" s="2693"/>
      <c r="E21" s="2693"/>
      <c r="F21" s="2693"/>
      <c r="G21" s="2693"/>
      <c r="H21" s="2693"/>
      <c r="I21" s="2693"/>
      <c r="J21" s="2693"/>
      <c r="K21" s="2693"/>
      <c r="L21" s="2693"/>
      <c r="M21" s="2693"/>
      <c r="N21" s="2782">
        <f>SUM(Y11:AB20)</f>
        <v>0</v>
      </c>
      <c r="O21" s="2783"/>
      <c r="P21" s="2783"/>
      <c r="Q21" s="2783"/>
      <c r="R21" s="2783"/>
      <c r="S21" s="2783"/>
      <c r="T21" s="2783"/>
      <c r="U21" s="2783"/>
      <c r="V21" s="2783"/>
      <c r="W21" s="2783"/>
      <c r="X21" s="2783"/>
      <c r="Y21" s="2783"/>
      <c r="Z21" s="2783"/>
      <c r="AA21" s="2783"/>
      <c r="AB21" s="2783"/>
      <c r="AC21" s="461" t="s">
        <v>16</v>
      </c>
    </row>
    <row r="22" spans="1:29" ht="30" customHeight="1">
      <c r="A22" s="1" t="s">
        <v>337</v>
      </c>
      <c r="B22" s="95"/>
      <c r="C22" s="95"/>
      <c r="D22" s="95"/>
      <c r="E22" s="95"/>
      <c r="F22" s="95"/>
    </row>
    <row r="23" spans="1:29" ht="34.5" customHeight="1" thickBot="1">
      <c r="A23" s="2788" t="s">
        <v>153</v>
      </c>
      <c r="B23" s="2788"/>
      <c r="C23" s="2122"/>
      <c r="D23" s="2122"/>
      <c r="E23" s="2122"/>
      <c r="F23" s="2122"/>
      <c r="G23" s="2122"/>
      <c r="H23" s="2122"/>
      <c r="I23" s="2122"/>
      <c r="J23" s="2122"/>
      <c r="K23" s="2122"/>
      <c r="L23" s="2122"/>
      <c r="M23" s="2122"/>
      <c r="N23" s="2122"/>
      <c r="O23" s="2122"/>
      <c r="P23" s="2122"/>
      <c r="Q23" s="2122"/>
      <c r="R23" s="2122"/>
      <c r="S23" s="2122"/>
      <c r="T23" s="2122"/>
      <c r="U23" s="2122"/>
      <c r="V23" s="2122"/>
      <c r="W23" s="2122"/>
      <c r="X23" s="2122"/>
      <c r="Y23" s="2122"/>
      <c r="Z23" s="2122"/>
      <c r="AA23" s="2122"/>
      <c r="AB23" s="2122"/>
      <c r="AC23" s="2122"/>
    </row>
    <row r="24" spans="1:29" s="95" customFormat="1" ht="31.5" customHeight="1">
      <c r="A24" s="458" t="s">
        <v>21</v>
      </c>
      <c r="B24" s="2733" t="s">
        <v>86</v>
      </c>
      <c r="C24" s="2016"/>
      <c r="D24" s="2016"/>
      <c r="E24" s="2016"/>
      <c r="F24" s="2016"/>
      <c r="G24" s="1470" t="s">
        <v>3</v>
      </c>
      <c r="H24" s="1465"/>
      <c r="I24" s="1465"/>
      <c r="J24" s="2785" t="s">
        <v>104</v>
      </c>
      <c r="K24" s="2786"/>
      <c r="L24" s="2786"/>
      <c r="M24" s="2787"/>
      <c r="N24" s="2733" t="s">
        <v>115</v>
      </c>
      <c r="O24" s="2016"/>
      <c r="P24" s="2016"/>
      <c r="Q24" s="2016"/>
      <c r="R24" s="2016"/>
      <c r="S24" s="2016"/>
      <c r="T24" s="2016"/>
      <c r="U24" s="2016"/>
      <c r="V24" s="2016"/>
      <c r="W24" s="2016"/>
      <c r="X24" s="2016"/>
      <c r="Y24" s="2016"/>
      <c r="Z24" s="2016"/>
      <c r="AA24" s="2016"/>
      <c r="AB24" s="2016"/>
      <c r="AC24" s="2719"/>
    </row>
    <row r="25" spans="1:29" s="95" customFormat="1" ht="31.5" customHeight="1">
      <c r="A25" s="459" t="s">
        <v>111</v>
      </c>
      <c r="B25" s="1820" t="s">
        <v>143</v>
      </c>
      <c r="C25" s="2087"/>
      <c r="D25" s="2087"/>
      <c r="E25" s="2087"/>
      <c r="F25" s="2087"/>
      <c r="G25" s="2088" t="s">
        <v>83</v>
      </c>
      <c r="H25" s="2089"/>
      <c r="I25" s="2089"/>
      <c r="J25" s="2088" t="s">
        <v>85</v>
      </c>
      <c r="K25" s="2089"/>
      <c r="L25" s="2089"/>
      <c r="M25" s="2090"/>
      <c r="N25" s="2091">
        <v>5000</v>
      </c>
      <c r="O25" s="2092"/>
      <c r="P25" s="2092"/>
      <c r="Q25" s="91" t="s">
        <v>16</v>
      </c>
      <c r="R25" s="91" t="s">
        <v>140</v>
      </c>
      <c r="S25" s="230">
        <v>12</v>
      </c>
      <c r="T25" s="91" t="s">
        <v>106</v>
      </c>
      <c r="U25" s="91" t="s">
        <v>139</v>
      </c>
      <c r="V25" s="230">
        <v>2</v>
      </c>
      <c r="W25" s="91" t="s">
        <v>50</v>
      </c>
      <c r="X25" s="91" t="s">
        <v>138</v>
      </c>
      <c r="Y25" s="2092">
        <v>120000</v>
      </c>
      <c r="Z25" s="2092"/>
      <c r="AA25" s="2092"/>
      <c r="AB25" s="2092"/>
      <c r="AC25" s="92" t="s">
        <v>16</v>
      </c>
    </row>
    <row r="26" spans="1:29" s="95" customFormat="1" ht="31.5" customHeight="1">
      <c r="A26" s="459" t="s">
        <v>110</v>
      </c>
      <c r="B26" s="1820" t="s">
        <v>483</v>
      </c>
      <c r="C26" s="1821"/>
      <c r="D26" s="1821"/>
      <c r="E26" s="1821"/>
      <c r="F26" s="1822"/>
      <c r="G26" s="2097" t="s">
        <v>482</v>
      </c>
      <c r="H26" s="2098"/>
      <c r="I26" s="2099"/>
      <c r="J26" s="2088" t="s">
        <v>85</v>
      </c>
      <c r="K26" s="2089"/>
      <c r="L26" s="2089"/>
      <c r="M26" s="2090"/>
      <c r="N26" s="2091">
        <v>5000</v>
      </c>
      <c r="O26" s="2092"/>
      <c r="P26" s="2092"/>
      <c r="Q26" s="481" t="s">
        <v>16</v>
      </c>
      <c r="R26" s="91" t="s">
        <v>139</v>
      </c>
      <c r="S26" s="230">
        <v>12</v>
      </c>
      <c r="T26" s="91" t="s">
        <v>106</v>
      </c>
      <c r="U26" s="91" t="s">
        <v>139</v>
      </c>
      <c r="V26" s="230">
        <v>1</v>
      </c>
      <c r="W26" s="91" t="s">
        <v>50</v>
      </c>
      <c r="X26" s="91" t="s">
        <v>138</v>
      </c>
      <c r="Y26" s="2092">
        <v>60000</v>
      </c>
      <c r="Z26" s="2092"/>
      <c r="AA26" s="2092"/>
      <c r="AB26" s="2092"/>
      <c r="AC26" s="92" t="s">
        <v>16</v>
      </c>
    </row>
    <row r="27" spans="1:29" s="95" customFormat="1" ht="31.5" customHeight="1">
      <c r="A27" s="459" t="s">
        <v>113</v>
      </c>
      <c r="B27" s="1820" t="s">
        <v>142</v>
      </c>
      <c r="C27" s="2087"/>
      <c r="D27" s="2087"/>
      <c r="E27" s="2087"/>
      <c r="F27" s="2087"/>
      <c r="G27" s="2088" t="s">
        <v>109</v>
      </c>
      <c r="H27" s="2089"/>
      <c r="I27" s="2089"/>
      <c r="J27" s="2088" t="s">
        <v>108</v>
      </c>
      <c r="K27" s="2089"/>
      <c r="L27" s="2089"/>
      <c r="M27" s="2090"/>
      <c r="N27" s="2091">
        <v>5000</v>
      </c>
      <c r="O27" s="2092"/>
      <c r="P27" s="2092"/>
      <c r="Q27" s="91" t="s">
        <v>16</v>
      </c>
      <c r="R27" s="91" t="s">
        <v>140</v>
      </c>
      <c r="S27" s="230">
        <v>12</v>
      </c>
      <c r="T27" s="91" t="s">
        <v>106</v>
      </c>
      <c r="U27" s="91" t="s">
        <v>139</v>
      </c>
      <c r="V27" s="230">
        <v>1</v>
      </c>
      <c r="W27" s="91" t="s">
        <v>50</v>
      </c>
      <c r="X27" s="91" t="s">
        <v>138</v>
      </c>
      <c r="Y27" s="2092">
        <v>60000</v>
      </c>
      <c r="Z27" s="2092"/>
      <c r="AA27" s="2092"/>
      <c r="AB27" s="2092"/>
      <c r="AC27" s="92" t="s">
        <v>16</v>
      </c>
    </row>
    <row r="28" spans="1:29" s="95" customFormat="1" ht="31.5" customHeight="1">
      <c r="A28" s="459" t="s">
        <v>486</v>
      </c>
      <c r="B28" s="1820" t="s">
        <v>141</v>
      </c>
      <c r="C28" s="2087"/>
      <c r="D28" s="2087"/>
      <c r="E28" s="2087"/>
      <c r="F28" s="2087"/>
      <c r="G28" s="1471" t="s">
        <v>107</v>
      </c>
      <c r="H28" s="1468"/>
      <c r="I28" s="1468"/>
      <c r="J28" s="2088" t="s">
        <v>85</v>
      </c>
      <c r="K28" s="2089"/>
      <c r="L28" s="2089"/>
      <c r="M28" s="2090"/>
      <c r="N28" s="2091">
        <v>5000</v>
      </c>
      <c r="O28" s="2092"/>
      <c r="P28" s="2092"/>
      <c r="Q28" s="91" t="s">
        <v>16</v>
      </c>
      <c r="R28" s="91" t="s">
        <v>140</v>
      </c>
      <c r="S28" s="230">
        <v>12</v>
      </c>
      <c r="T28" s="91" t="s">
        <v>106</v>
      </c>
      <c r="U28" s="91" t="s">
        <v>139</v>
      </c>
      <c r="V28" s="230">
        <v>1</v>
      </c>
      <c r="W28" s="91" t="s">
        <v>50</v>
      </c>
      <c r="X28" s="91" t="s">
        <v>138</v>
      </c>
      <c r="Y28" s="2092">
        <v>60000</v>
      </c>
      <c r="Z28" s="2092"/>
      <c r="AA28" s="2092"/>
      <c r="AB28" s="2092"/>
      <c r="AC28" s="92" t="s">
        <v>16</v>
      </c>
    </row>
    <row r="29" spans="1:29" s="95" customFormat="1" ht="31.5" customHeight="1">
      <c r="A29" s="459">
        <v>1</v>
      </c>
      <c r="B29" s="2100"/>
      <c r="C29" s="2101"/>
      <c r="D29" s="2101"/>
      <c r="E29" s="2101"/>
      <c r="F29" s="2101"/>
      <c r="G29" s="2115"/>
      <c r="H29" s="2116"/>
      <c r="I29" s="2116"/>
      <c r="J29" s="2104"/>
      <c r="K29" s="2105"/>
      <c r="L29" s="2105"/>
      <c r="M29" s="2106"/>
      <c r="N29" s="2107"/>
      <c r="O29" s="2108"/>
      <c r="P29" s="2108"/>
      <c r="Q29" s="91" t="s">
        <v>16</v>
      </c>
      <c r="R29" s="91" t="s">
        <v>140</v>
      </c>
      <c r="S29" s="228"/>
      <c r="T29" s="91" t="s">
        <v>106</v>
      </c>
      <c r="U29" s="91" t="s">
        <v>139</v>
      </c>
      <c r="V29" s="228"/>
      <c r="W29" s="91" t="s">
        <v>50</v>
      </c>
      <c r="X29" s="91" t="s">
        <v>138</v>
      </c>
      <c r="Y29" s="2556">
        <f>N29*S29*V29</f>
        <v>0</v>
      </c>
      <c r="Z29" s="2556"/>
      <c r="AA29" s="2556"/>
      <c r="AB29" s="2556"/>
      <c r="AC29" s="92" t="s">
        <v>16</v>
      </c>
    </row>
    <row r="30" spans="1:29" s="95" customFormat="1" ht="31.5" customHeight="1">
      <c r="A30" s="459">
        <v>2</v>
      </c>
      <c r="B30" s="2100"/>
      <c r="C30" s="2101"/>
      <c r="D30" s="2101"/>
      <c r="E30" s="2101"/>
      <c r="F30" s="2101"/>
      <c r="G30" s="2115"/>
      <c r="H30" s="2116"/>
      <c r="I30" s="2116"/>
      <c r="J30" s="2104"/>
      <c r="K30" s="2105"/>
      <c r="L30" s="2105"/>
      <c r="M30" s="2106"/>
      <c r="N30" s="2107"/>
      <c r="O30" s="2108"/>
      <c r="P30" s="2108"/>
      <c r="Q30" s="91" t="s">
        <v>16</v>
      </c>
      <c r="R30" s="91" t="s">
        <v>140</v>
      </c>
      <c r="S30" s="228"/>
      <c r="T30" s="91" t="s">
        <v>106</v>
      </c>
      <c r="U30" s="91" t="s">
        <v>139</v>
      </c>
      <c r="V30" s="228"/>
      <c r="W30" s="91" t="s">
        <v>50</v>
      </c>
      <c r="X30" s="91" t="s">
        <v>138</v>
      </c>
      <c r="Y30" s="2556">
        <f t="shared" ref="Y30:Y38" si="2">N30*S30*V30</f>
        <v>0</v>
      </c>
      <c r="Z30" s="2556"/>
      <c r="AA30" s="2556"/>
      <c r="AB30" s="2556"/>
      <c r="AC30" s="92" t="s">
        <v>16</v>
      </c>
    </row>
    <row r="31" spans="1:29" s="95" customFormat="1" ht="31.5" customHeight="1">
      <c r="A31" s="459">
        <v>3</v>
      </c>
      <c r="B31" s="2100"/>
      <c r="C31" s="2101"/>
      <c r="D31" s="2101"/>
      <c r="E31" s="2101"/>
      <c r="F31" s="2101"/>
      <c r="G31" s="2115"/>
      <c r="H31" s="2116"/>
      <c r="I31" s="2116"/>
      <c r="J31" s="2104"/>
      <c r="K31" s="2105"/>
      <c r="L31" s="2105"/>
      <c r="M31" s="2106"/>
      <c r="N31" s="2107"/>
      <c r="O31" s="2108"/>
      <c r="P31" s="2108"/>
      <c r="Q31" s="91" t="s">
        <v>16</v>
      </c>
      <c r="R31" s="91" t="s">
        <v>140</v>
      </c>
      <c r="S31" s="228"/>
      <c r="T31" s="91" t="s">
        <v>106</v>
      </c>
      <c r="U31" s="91" t="s">
        <v>139</v>
      </c>
      <c r="V31" s="228"/>
      <c r="W31" s="91" t="s">
        <v>50</v>
      </c>
      <c r="X31" s="91" t="s">
        <v>138</v>
      </c>
      <c r="Y31" s="2556">
        <f t="shared" si="2"/>
        <v>0</v>
      </c>
      <c r="Z31" s="2556"/>
      <c r="AA31" s="2556"/>
      <c r="AB31" s="2556"/>
      <c r="AC31" s="92" t="s">
        <v>16</v>
      </c>
    </row>
    <row r="32" spans="1:29" s="95" customFormat="1" ht="31.5" customHeight="1">
      <c r="A32" s="459">
        <v>4</v>
      </c>
      <c r="B32" s="2100"/>
      <c r="C32" s="2101"/>
      <c r="D32" s="2101"/>
      <c r="E32" s="2101"/>
      <c r="F32" s="2101"/>
      <c r="G32" s="2115"/>
      <c r="H32" s="2116"/>
      <c r="I32" s="2116"/>
      <c r="J32" s="2104"/>
      <c r="K32" s="2105"/>
      <c r="L32" s="2105"/>
      <c r="M32" s="2106"/>
      <c r="N32" s="2107"/>
      <c r="O32" s="2108"/>
      <c r="P32" s="2108"/>
      <c r="Q32" s="91" t="s">
        <v>16</v>
      </c>
      <c r="R32" s="91" t="s">
        <v>140</v>
      </c>
      <c r="S32" s="228"/>
      <c r="T32" s="91" t="s">
        <v>106</v>
      </c>
      <c r="U32" s="91" t="s">
        <v>139</v>
      </c>
      <c r="V32" s="228"/>
      <c r="W32" s="91" t="s">
        <v>50</v>
      </c>
      <c r="X32" s="91" t="s">
        <v>138</v>
      </c>
      <c r="Y32" s="2556">
        <f t="shared" si="2"/>
        <v>0</v>
      </c>
      <c r="Z32" s="2556"/>
      <c r="AA32" s="2556"/>
      <c r="AB32" s="2556"/>
      <c r="AC32" s="92" t="s">
        <v>16</v>
      </c>
    </row>
    <row r="33" spans="1:29" s="95" customFormat="1" ht="31.5" customHeight="1">
      <c r="A33" s="459">
        <v>5</v>
      </c>
      <c r="B33" s="2100"/>
      <c r="C33" s="2101"/>
      <c r="D33" s="2101"/>
      <c r="E33" s="2101"/>
      <c r="F33" s="2101"/>
      <c r="G33" s="2115"/>
      <c r="H33" s="2116"/>
      <c r="I33" s="2116"/>
      <c r="J33" s="2104"/>
      <c r="K33" s="2105"/>
      <c r="L33" s="2105"/>
      <c r="M33" s="2106"/>
      <c r="N33" s="2107"/>
      <c r="O33" s="2108"/>
      <c r="P33" s="2108"/>
      <c r="Q33" s="91" t="s">
        <v>16</v>
      </c>
      <c r="R33" s="91" t="s">
        <v>140</v>
      </c>
      <c r="S33" s="228"/>
      <c r="T33" s="91" t="s">
        <v>106</v>
      </c>
      <c r="U33" s="91" t="s">
        <v>139</v>
      </c>
      <c r="V33" s="228"/>
      <c r="W33" s="91" t="s">
        <v>50</v>
      </c>
      <c r="X33" s="91" t="s">
        <v>138</v>
      </c>
      <c r="Y33" s="2556">
        <f t="shared" si="2"/>
        <v>0</v>
      </c>
      <c r="Z33" s="2556"/>
      <c r="AA33" s="2556"/>
      <c r="AB33" s="2556"/>
      <c r="AC33" s="92" t="s">
        <v>16</v>
      </c>
    </row>
    <row r="34" spans="1:29" s="95" customFormat="1" ht="31.5" customHeight="1">
      <c r="A34" s="459">
        <v>6</v>
      </c>
      <c r="B34" s="2100"/>
      <c r="C34" s="2101"/>
      <c r="D34" s="2101"/>
      <c r="E34" s="2101"/>
      <c r="F34" s="2101"/>
      <c r="G34" s="2115"/>
      <c r="H34" s="2116"/>
      <c r="I34" s="2116"/>
      <c r="J34" s="2104"/>
      <c r="K34" s="2105"/>
      <c r="L34" s="2105"/>
      <c r="M34" s="2106"/>
      <c r="N34" s="2107"/>
      <c r="O34" s="2108"/>
      <c r="P34" s="2108"/>
      <c r="Q34" s="91" t="s">
        <v>16</v>
      </c>
      <c r="R34" s="91" t="s">
        <v>140</v>
      </c>
      <c r="S34" s="228"/>
      <c r="T34" s="91" t="s">
        <v>106</v>
      </c>
      <c r="U34" s="91" t="s">
        <v>139</v>
      </c>
      <c r="V34" s="228"/>
      <c r="W34" s="91" t="s">
        <v>50</v>
      </c>
      <c r="X34" s="91" t="s">
        <v>138</v>
      </c>
      <c r="Y34" s="2556">
        <f t="shared" si="2"/>
        <v>0</v>
      </c>
      <c r="Z34" s="2556"/>
      <c r="AA34" s="2556"/>
      <c r="AB34" s="2556"/>
      <c r="AC34" s="92" t="s">
        <v>16</v>
      </c>
    </row>
    <row r="35" spans="1:29" s="95" customFormat="1" ht="31.5" customHeight="1">
      <c r="A35" s="459">
        <v>7</v>
      </c>
      <c r="B35" s="2100"/>
      <c r="C35" s="2101"/>
      <c r="D35" s="2101"/>
      <c r="E35" s="2101"/>
      <c r="F35" s="2101"/>
      <c r="G35" s="2115"/>
      <c r="H35" s="2116"/>
      <c r="I35" s="2116"/>
      <c r="J35" s="2104"/>
      <c r="K35" s="2105"/>
      <c r="L35" s="2105"/>
      <c r="M35" s="2106"/>
      <c r="N35" s="2107"/>
      <c r="O35" s="2108"/>
      <c r="P35" s="2108"/>
      <c r="Q35" s="91" t="s">
        <v>16</v>
      </c>
      <c r="R35" s="91" t="s">
        <v>140</v>
      </c>
      <c r="S35" s="228"/>
      <c r="T35" s="91" t="s">
        <v>106</v>
      </c>
      <c r="U35" s="91" t="s">
        <v>139</v>
      </c>
      <c r="V35" s="228"/>
      <c r="W35" s="91" t="s">
        <v>50</v>
      </c>
      <c r="X35" s="91" t="s">
        <v>138</v>
      </c>
      <c r="Y35" s="2556">
        <f t="shared" si="2"/>
        <v>0</v>
      </c>
      <c r="Z35" s="2556"/>
      <c r="AA35" s="2556"/>
      <c r="AB35" s="2556"/>
      <c r="AC35" s="92" t="s">
        <v>16</v>
      </c>
    </row>
    <row r="36" spans="1:29" s="95" customFormat="1" ht="31.5" customHeight="1">
      <c r="A36" s="459">
        <v>8</v>
      </c>
      <c r="B36" s="2100"/>
      <c r="C36" s="2101"/>
      <c r="D36" s="2101"/>
      <c r="E36" s="2101"/>
      <c r="F36" s="2101"/>
      <c r="G36" s="2115"/>
      <c r="H36" s="2116"/>
      <c r="I36" s="2116"/>
      <c r="J36" s="2104"/>
      <c r="K36" s="2105"/>
      <c r="L36" s="2105"/>
      <c r="M36" s="2106"/>
      <c r="N36" s="2107"/>
      <c r="O36" s="2108"/>
      <c r="P36" s="2108"/>
      <c r="Q36" s="91" t="s">
        <v>16</v>
      </c>
      <c r="R36" s="91" t="s">
        <v>140</v>
      </c>
      <c r="S36" s="228"/>
      <c r="T36" s="91" t="s">
        <v>106</v>
      </c>
      <c r="U36" s="91" t="s">
        <v>139</v>
      </c>
      <c r="V36" s="228"/>
      <c r="W36" s="91" t="s">
        <v>50</v>
      </c>
      <c r="X36" s="91" t="s">
        <v>138</v>
      </c>
      <c r="Y36" s="2556">
        <f t="shared" si="2"/>
        <v>0</v>
      </c>
      <c r="Z36" s="2556"/>
      <c r="AA36" s="2556"/>
      <c r="AB36" s="2556"/>
      <c r="AC36" s="92" t="s">
        <v>16</v>
      </c>
    </row>
    <row r="37" spans="1:29" s="95" customFormat="1" ht="31.5" customHeight="1">
      <c r="A37" s="459">
        <v>9</v>
      </c>
      <c r="B37" s="2100"/>
      <c r="C37" s="2101"/>
      <c r="D37" s="2101"/>
      <c r="E37" s="2101"/>
      <c r="F37" s="2101"/>
      <c r="G37" s="2115"/>
      <c r="H37" s="2116"/>
      <c r="I37" s="2116"/>
      <c r="J37" s="2104"/>
      <c r="K37" s="2105"/>
      <c r="L37" s="2105"/>
      <c r="M37" s="2106"/>
      <c r="N37" s="2107"/>
      <c r="O37" s="2108"/>
      <c r="P37" s="2108"/>
      <c r="Q37" s="91" t="s">
        <v>16</v>
      </c>
      <c r="R37" s="91" t="s">
        <v>140</v>
      </c>
      <c r="S37" s="228"/>
      <c r="T37" s="91" t="s">
        <v>106</v>
      </c>
      <c r="U37" s="91" t="s">
        <v>139</v>
      </c>
      <c r="V37" s="228"/>
      <c r="W37" s="91" t="s">
        <v>50</v>
      </c>
      <c r="X37" s="91" t="s">
        <v>138</v>
      </c>
      <c r="Y37" s="2556">
        <f t="shared" si="2"/>
        <v>0</v>
      </c>
      <c r="Z37" s="2556"/>
      <c r="AA37" s="2556"/>
      <c r="AB37" s="2556"/>
      <c r="AC37" s="92" t="s">
        <v>16</v>
      </c>
    </row>
    <row r="38" spans="1:29" s="95" customFormat="1" ht="31.5" customHeight="1" thickBot="1">
      <c r="A38" s="460">
        <v>10</v>
      </c>
      <c r="B38" s="2100"/>
      <c r="C38" s="2101"/>
      <c r="D38" s="2101"/>
      <c r="E38" s="2101"/>
      <c r="F38" s="2101"/>
      <c r="G38" s="2115"/>
      <c r="H38" s="2116"/>
      <c r="I38" s="2116"/>
      <c r="J38" s="2104"/>
      <c r="K38" s="2105"/>
      <c r="L38" s="2105"/>
      <c r="M38" s="2106"/>
      <c r="N38" s="2107"/>
      <c r="O38" s="2108"/>
      <c r="P38" s="2108"/>
      <c r="Q38" s="91" t="s">
        <v>16</v>
      </c>
      <c r="R38" s="91" t="s">
        <v>140</v>
      </c>
      <c r="S38" s="228"/>
      <c r="T38" s="91" t="s">
        <v>106</v>
      </c>
      <c r="U38" s="91" t="s">
        <v>139</v>
      </c>
      <c r="V38" s="228"/>
      <c r="W38" s="91" t="s">
        <v>50</v>
      </c>
      <c r="X38" s="91" t="s">
        <v>138</v>
      </c>
      <c r="Y38" s="2556">
        <f t="shared" si="2"/>
        <v>0</v>
      </c>
      <c r="Z38" s="2556"/>
      <c r="AA38" s="2556"/>
      <c r="AB38" s="2556"/>
      <c r="AC38" s="92" t="s">
        <v>16</v>
      </c>
    </row>
    <row r="39" spans="1:29" s="462" customFormat="1" ht="31.5" customHeight="1" thickBot="1">
      <c r="A39" s="2692" t="s">
        <v>152</v>
      </c>
      <c r="B39" s="2693"/>
      <c r="C39" s="2693"/>
      <c r="D39" s="2693"/>
      <c r="E39" s="2693"/>
      <c r="F39" s="2693"/>
      <c r="G39" s="2693"/>
      <c r="H39" s="2693"/>
      <c r="I39" s="2693"/>
      <c r="J39" s="2693"/>
      <c r="K39" s="2693"/>
      <c r="L39" s="2693"/>
      <c r="M39" s="2693"/>
      <c r="N39" s="2782">
        <f>SUM(Y29:AB38)</f>
        <v>0</v>
      </c>
      <c r="O39" s="2783"/>
      <c r="P39" s="2783"/>
      <c r="Q39" s="2783"/>
      <c r="R39" s="2783"/>
      <c r="S39" s="2783"/>
      <c r="T39" s="2783"/>
      <c r="U39" s="2783"/>
      <c r="V39" s="2783"/>
      <c r="W39" s="2783"/>
      <c r="X39" s="2783"/>
      <c r="Y39" s="2783"/>
      <c r="Z39" s="2783"/>
      <c r="AA39" s="2783"/>
      <c r="AB39" s="2783"/>
      <c r="AC39" s="461" t="s">
        <v>16</v>
      </c>
    </row>
  </sheetData>
  <sheetProtection insertRows="0"/>
  <mergeCells count="161">
    <mergeCell ref="B26:F26"/>
    <mergeCell ref="G26:I26"/>
    <mergeCell ref="J26:M26"/>
    <mergeCell ref="N26:P26"/>
    <mergeCell ref="Y26:AB26"/>
    <mergeCell ref="B8:F8"/>
    <mergeCell ref="G8:I8"/>
    <mergeCell ref="J8:M8"/>
    <mergeCell ref="N8:P8"/>
    <mergeCell ref="Y8:AB8"/>
    <mergeCell ref="J10:M10"/>
    <mergeCell ref="N18:P18"/>
    <mergeCell ref="Y18:AB18"/>
    <mergeCell ref="G16:I16"/>
    <mergeCell ref="B17:F17"/>
    <mergeCell ref="N17:P17"/>
    <mergeCell ref="Y17:AB17"/>
    <mergeCell ref="N16:P16"/>
    <mergeCell ref="Y16:AB16"/>
    <mergeCell ref="Y19:AB19"/>
    <mergeCell ref="N19:P19"/>
    <mergeCell ref="B15:F15"/>
    <mergeCell ref="G17:I17"/>
    <mergeCell ref="J17:M17"/>
    <mergeCell ref="S2:AC2"/>
    <mergeCell ref="N2:R2"/>
    <mergeCell ref="N14:P14"/>
    <mergeCell ref="Y14:AB14"/>
    <mergeCell ref="Y10:AB10"/>
    <mergeCell ref="N11:P11"/>
    <mergeCell ref="Y11:AB11"/>
    <mergeCell ref="N6:P6"/>
    <mergeCell ref="Y6:AB6"/>
    <mergeCell ref="N12:P12"/>
    <mergeCell ref="Y12:AB12"/>
    <mergeCell ref="N13:P13"/>
    <mergeCell ref="Y13:AB13"/>
    <mergeCell ref="J7:M7"/>
    <mergeCell ref="J13:M13"/>
    <mergeCell ref="G14:I14"/>
    <mergeCell ref="G6:I6"/>
    <mergeCell ref="G7:I7"/>
    <mergeCell ref="G9:I9"/>
    <mergeCell ref="J12:M12"/>
    <mergeCell ref="G13:I13"/>
    <mergeCell ref="G10:I10"/>
    <mergeCell ref="G12:I12"/>
    <mergeCell ref="G11:I11"/>
    <mergeCell ref="J11:M11"/>
    <mergeCell ref="B5:F5"/>
    <mergeCell ref="B6:F6"/>
    <mergeCell ref="B11:F11"/>
    <mergeCell ref="B12:F12"/>
    <mergeCell ref="N15:P15"/>
    <mergeCell ref="Y15:AB15"/>
    <mergeCell ref="A4:AC4"/>
    <mergeCell ref="B13:F13"/>
    <mergeCell ref="B7:F7"/>
    <mergeCell ref="B14:F14"/>
    <mergeCell ref="B9:F9"/>
    <mergeCell ref="B10:F10"/>
    <mergeCell ref="J5:M5"/>
    <mergeCell ref="J6:M6"/>
    <mergeCell ref="G15:I15"/>
    <mergeCell ref="G5:I5"/>
    <mergeCell ref="J14:M14"/>
    <mergeCell ref="N7:P7"/>
    <mergeCell ref="Y7:AB7"/>
    <mergeCell ref="N9:P9"/>
    <mergeCell ref="Y9:AB9"/>
    <mergeCell ref="N10:P10"/>
    <mergeCell ref="N5:AC5"/>
    <mergeCell ref="J9:M9"/>
    <mergeCell ref="J15:M15"/>
    <mergeCell ref="B19:F19"/>
    <mergeCell ref="G24:I24"/>
    <mergeCell ref="B25:F25"/>
    <mergeCell ref="G25:I25"/>
    <mergeCell ref="J25:M25"/>
    <mergeCell ref="B16:F16"/>
    <mergeCell ref="J16:M16"/>
    <mergeCell ref="B18:F18"/>
    <mergeCell ref="G18:I18"/>
    <mergeCell ref="J18:M18"/>
    <mergeCell ref="G20:I20"/>
    <mergeCell ref="J20:M20"/>
    <mergeCell ref="G19:I19"/>
    <mergeCell ref="J19:M19"/>
    <mergeCell ref="N20:P20"/>
    <mergeCell ref="Y20:AB20"/>
    <mergeCell ref="Y28:AB28"/>
    <mergeCell ref="B29:F29"/>
    <mergeCell ref="G29:I29"/>
    <mergeCell ref="A21:M21"/>
    <mergeCell ref="N21:AB21"/>
    <mergeCell ref="B24:F24"/>
    <mergeCell ref="J24:M24"/>
    <mergeCell ref="A23:AC23"/>
    <mergeCell ref="N24:AC24"/>
    <mergeCell ref="Y29:AB29"/>
    <mergeCell ref="N25:P25"/>
    <mergeCell ref="Y25:AB25"/>
    <mergeCell ref="B27:F27"/>
    <mergeCell ref="N28:P28"/>
    <mergeCell ref="J29:M29"/>
    <mergeCell ref="B28:F28"/>
    <mergeCell ref="G28:I28"/>
    <mergeCell ref="J28:M28"/>
    <mergeCell ref="B20:F20"/>
    <mergeCell ref="G27:I27"/>
    <mergeCell ref="J27:M27"/>
    <mergeCell ref="N27:P27"/>
    <mergeCell ref="A39:M39"/>
    <mergeCell ref="Y36:AB36"/>
    <mergeCell ref="N34:P34"/>
    <mergeCell ref="Y34:AB34"/>
    <mergeCell ref="N37:P37"/>
    <mergeCell ref="Y37:AB37"/>
    <mergeCell ref="N36:P36"/>
    <mergeCell ref="B35:F35"/>
    <mergeCell ref="G35:I35"/>
    <mergeCell ref="J35:M35"/>
    <mergeCell ref="N35:P35"/>
    <mergeCell ref="Y35:AB35"/>
    <mergeCell ref="B37:F37"/>
    <mergeCell ref="B34:F34"/>
    <mergeCell ref="G34:I34"/>
    <mergeCell ref="J34:M34"/>
    <mergeCell ref="B36:F36"/>
    <mergeCell ref="G36:I36"/>
    <mergeCell ref="J36:M36"/>
    <mergeCell ref="N39:AB39"/>
    <mergeCell ref="B38:F38"/>
    <mergeCell ref="G38:I38"/>
    <mergeCell ref="Y27:AB27"/>
    <mergeCell ref="N29:P29"/>
    <mergeCell ref="J38:M38"/>
    <mergeCell ref="N38:P38"/>
    <mergeCell ref="Y38:AB38"/>
    <mergeCell ref="G37:I37"/>
    <mergeCell ref="J37:M37"/>
    <mergeCell ref="Y30:AB30"/>
    <mergeCell ref="Y32:AB32"/>
    <mergeCell ref="Y33:AB33"/>
    <mergeCell ref="N33:P33"/>
    <mergeCell ref="B33:F33"/>
    <mergeCell ref="G33:I33"/>
    <mergeCell ref="Y31:AB31"/>
    <mergeCell ref="B32:F32"/>
    <mergeCell ref="B31:F31"/>
    <mergeCell ref="G31:I31"/>
    <mergeCell ref="J31:M31"/>
    <mergeCell ref="N31:P31"/>
    <mergeCell ref="B30:F30"/>
    <mergeCell ref="G30:I30"/>
    <mergeCell ref="J30:M30"/>
    <mergeCell ref="J33:M33"/>
    <mergeCell ref="N30:P30"/>
    <mergeCell ref="N32:P32"/>
    <mergeCell ref="G32:I32"/>
    <mergeCell ref="J32:M32"/>
  </mergeCells>
  <phoneticPr fontId="6"/>
  <printOptions horizontalCentered="1"/>
  <pageMargins left="0.39370078740157483" right="0" top="0.31496062992125984" bottom="0.23622047244094491" header="0.31496062992125984" footer="0.19685039370078741"/>
  <pageSetup paperSize="9" orientation="portrait" r:id="rId1"/>
  <rowBreaks count="1" manualBreakCount="1">
    <brk id="21"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19"/>
  <sheetViews>
    <sheetView view="pageBreakPreview" zoomScaleNormal="100" zoomScaleSheetLayoutView="100" workbookViewId="0">
      <selection activeCell="E2" sqref="E2:H2"/>
    </sheetView>
  </sheetViews>
  <sheetFormatPr defaultColWidth="9" defaultRowHeight="18" customHeight="1"/>
  <cols>
    <col min="1" max="1" width="5" style="1" customWidth="1"/>
    <col min="2" max="2" width="15.625" style="1" customWidth="1"/>
    <col min="3" max="3" width="14.625" style="1" customWidth="1"/>
    <col min="4" max="4" width="25" style="1" customWidth="1"/>
    <col min="5" max="6" width="17.625" style="1" customWidth="1"/>
    <col min="7" max="7" width="2.5" style="1" customWidth="1"/>
    <col min="8" max="19" width="3" style="1" customWidth="1"/>
    <col min="20" max="16384" width="9" style="1"/>
  </cols>
  <sheetData>
    <row r="1" spans="1:6" ht="18" customHeight="1" thickBot="1">
      <c r="A1" s="100" t="s">
        <v>506</v>
      </c>
    </row>
    <row r="2" spans="1:6" ht="18" customHeight="1" thickBot="1">
      <c r="D2" s="463" t="s">
        <v>335</v>
      </c>
      <c r="E2" s="1993">
        <f>Ｒ元用【様式７】実績報告書Ⅱ!V5</f>
        <v>0</v>
      </c>
      <c r="F2" s="1995"/>
    </row>
    <row r="3" spans="1:6" ht="18" customHeight="1">
      <c r="D3" s="464"/>
      <c r="E3" s="464"/>
      <c r="F3" s="464"/>
    </row>
    <row r="4" spans="1:6" ht="18" customHeight="1">
      <c r="A4" s="1547" t="s">
        <v>154</v>
      </c>
      <c r="B4" s="1547"/>
      <c r="C4" s="1547"/>
      <c r="D4" s="1547"/>
      <c r="E4" s="1547"/>
      <c r="F4" s="1547"/>
    </row>
    <row r="5" spans="1:6" ht="18" customHeight="1" thickBot="1">
      <c r="A5" s="8"/>
      <c r="B5" s="8"/>
      <c r="C5" s="8"/>
      <c r="D5" s="8"/>
      <c r="E5" s="8"/>
      <c r="F5" s="8"/>
    </row>
    <row r="6" spans="1:6" ht="58.5" customHeight="1" thickBot="1">
      <c r="A6" s="465" t="s">
        <v>21</v>
      </c>
      <c r="B6" s="466" t="s">
        <v>19</v>
      </c>
      <c r="C6" s="466" t="s">
        <v>20</v>
      </c>
      <c r="D6" s="466" t="s">
        <v>8</v>
      </c>
      <c r="E6" s="467" t="s">
        <v>125</v>
      </c>
      <c r="F6" s="468" t="s">
        <v>126</v>
      </c>
    </row>
    <row r="7" spans="1:6" ht="21.75" customHeight="1">
      <c r="A7" s="321" t="s">
        <v>169</v>
      </c>
      <c r="B7" s="322" t="s">
        <v>121</v>
      </c>
      <c r="C7" s="322" t="s">
        <v>122</v>
      </c>
      <c r="D7" s="322" t="s">
        <v>123</v>
      </c>
      <c r="E7" s="216">
        <v>200000</v>
      </c>
      <c r="F7" s="217"/>
    </row>
    <row r="8" spans="1:6" ht="21.75" customHeight="1">
      <c r="A8" s="98"/>
      <c r="B8" s="537"/>
      <c r="C8" s="537"/>
      <c r="D8" s="537"/>
      <c r="E8" s="218"/>
      <c r="F8" s="220"/>
    </row>
    <row r="9" spans="1:6" ht="21.75" customHeight="1">
      <c r="A9" s="98"/>
      <c r="B9" s="537"/>
      <c r="C9" s="537"/>
      <c r="D9" s="537"/>
      <c r="E9" s="218"/>
      <c r="F9" s="220"/>
    </row>
    <row r="10" spans="1:6" ht="21.75" customHeight="1">
      <c r="A10" s="98"/>
      <c r="B10" s="537"/>
      <c r="C10" s="537"/>
      <c r="D10" s="537"/>
      <c r="E10" s="218"/>
      <c r="F10" s="220"/>
    </row>
    <row r="11" spans="1:6" ht="21.75" customHeight="1">
      <c r="A11" s="98"/>
      <c r="B11" s="537"/>
      <c r="C11" s="537"/>
      <c r="D11" s="537"/>
      <c r="E11" s="218"/>
      <c r="F11" s="220"/>
    </row>
    <row r="12" spans="1:6" ht="21.75" customHeight="1">
      <c r="A12" s="98"/>
      <c r="B12" s="537"/>
      <c r="C12" s="537"/>
      <c r="D12" s="537"/>
      <c r="E12" s="218"/>
      <c r="F12" s="220"/>
    </row>
    <row r="13" spans="1:6" ht="21.75" customHeight="1">
      <c r="A13" s="98"/>
      <c r="B13" s="537"/>
      <c r="C13" s="537"/>
      <c r="D13" s="537"/>
      <c r="E13" s="218"/>
      <c r="F13" s="220"/>
    </row>
    <row r="14" spans="1:6" ht="21.75" customHeight="1">
      <c r="A14" s="98"/>
      <c r="B14" s="537"/>
      <c r="C14" s="537"/>
      <c r="D14" s="537"/>
      <c r="E14" s="218"/>
      <c r="F14" s="220"/>
    </row>
    <row r="15" spans="1:6" ht="21.75" customHeight="1">
      <c r="A15" s="98"/>
      <c r="B15" s="537"/>
      <c r="C15" s="537"/>
      <c r="D15" s="537"/>
      <c r="E15" s="218"/>
      <c r="F15" s="220"/>
    </row>
    <row r="16" spans="1:6" ht="21.75" customHeight="1">
      <c r="A16" s="98"/>
      <c r="B16" s="537"/>
      <c r="C16" s="537"/>
      <c r="D16" s="537"/>
      <c r="E16" s="218"/>
      <c r="F16" s="220"/>
    </row>
    <row r="17" spans="1:6" ht="21.75" customHeight="1" thickBot="1">
      <c r="A17" s="2794" t="s">
        <v>120</v>
      </c>
      <c r="B17" s="2795"/>
      <c r="C17" s="2795"/>
      <c r="D17" s="2796"/>
      <c r="E17" s="234">
        <f>SUM(E8:E16)</f>
        <v>0</v>
      </c>
      <c r="F17" s="235">
        <f>SUM(F8:F16)</f>
        <v>0</v>
      </c>
    </row>
    <row r="18" spans="1:6" ht="19.5" customHeight="1">
      <c r="A18" s="533" t="s">
        <v>157</v>
      </c>
      <c r="B18" s="2797" t="s">
        <v>156</v>
      </c>
      <c r="C18" s="2797"/>
      <c r="D18" s="2797"/>
      <c r="E18" s="2797"/>
      <c r="F18" s="2797"/>
    </row>
    <row r="19" spans="1:6" ht="19.5" customHeight="1">
      <c r="A19" s="323"/>
      <c r="B19" s="2369"/>
      <c r="C19" s="2369"/>
      <c r="D19" s="2369"/>
      <c r="E19" s="2369"/>
      <c r="F19" s="2369"/>
    </row>
  </sheetData>
  <sheetProtection insertRows="0"/>
  <mergeCells count="4">
    <mergeCell ref="A4:F4"/>
    <mergeCell ref="A17:D17"/>
    <mergeCell ref="B18:F19"/>
    <mergeCell ref="E2:F2"/>
  </mergeCells>
  <phoneticPr fontId="6"/>
  <printOptions horizontalCentered="1"/>
  <pageMargins left="0.55118110236220474" right="0.55118110236220474" top="0.70866141732283472"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42"/>
  <sheetViews>
    <sheetView view="pageBreakPreview" zoomScale="80" zoomScaleNormal="100" zoomScaleSheetLayoutView="80" workbookViewId="0">
      <selection activeCell="E39" sqref="E39"/>
    </sheetView>
  </sheetViews>
  <sheetFormatPr defaultColWidth="9" defaultRowHeight="18" customHeight="1"/>
  <cols>
    <col min="1" max="1" width="5" style="1" customWidth="1"/>
    <col min="2" max="3" width="12.375" style="1" customWidth="1"/>
    <col min="4" max="4" width="20" style="1" customWidth="1"/>
    <col min="5" max="8" width="13.75" style="1" customWidth="1"/>
    <col min="9" max="9" width="2.5" style="1" customWidth="1"/>
    <col min="10" max="21" width="3" style="1" customWidth="1"/>
    <col min="22" max="16384" width="9" style="1"/>
  </cols>
  <sheetData>
    <row r="1" spans="1:8" ht="18" customHeight="1" thickBot="1">
      <c r="A1" s="100" t="s">
        <v>503</v>
      </c>
      <c r="H1" s="959" t="s">
        <v>765</v>
      </c>
    </row>
    <row r="2" spans="1:8" ht="18" customHeight="1" thickBot="1">
      <c r="D2" s="463" t="s">
        <v>330</v>
      </c>
      <c r="E2" s="2798">
        <f>事業者入力!D4</f>
        <v>0</v>
      </c>
      <c r="F2" s="2798"/>
      <c r="G2" s="2798"/>
      <c r="H2" s="2799"/>
    </row>
    <row r="4" spans="1:8" ht="18" customHeight="1">
      <c r="A4" s="1547" t="s">
        <v>320</v>
      </c>
      <c r="B4" s="1547"/>
      <c r="C4" s="1547"/>
      <c r="D4" s="1547"/>
      <c r="E4" s="1547"/>
      <c r="F4" s="1547"/>
      <c r="G4" s="1547"/>
      <c r="H4" s="2002"/>
    </row>
    <row r="5" spans="1:8" ht="18" customHeight="1" thickBot="1">
      <c r="A5" s="8"/>
      <c r="B5" s="8"/>
      <c r="C5" s="8"/>
      <c r="D5" s="8"/>
      <c r="E5" s="8"/>
      <c r="F5" s="8"/>
      <c r="G5" s="8"/>
      <c r="H5" s="8"/>
    </row>
    <row r="6" spans="1:8" ht="39.950000000000003" customHeight="1">
      <c r="A6" s="2003" t="s">
        <v>21</v>
      </c>
      <c r="B6" s="2005" t="s">
        <v>19</v>
      </c>
      <c r="C6" s="2005" t="s">
        <v>20</v>
      </c>
      <c r="D6" s="2005" t="s">
        <v>438</v>
      </c>
      <c r="E6" s="1989" t="s">
        <v>318</v>
      </c>
      <c r="F6" s="1380"/>
      <c r="G6" s="1989" t="s">
        <v>319</v>
      </c>
      <c r="H6" s="1990"/>
    </row>
    <row r="7" spans="1:8" ht="56.1" customHeight="1" thickBot="1">
      <c r="A7" s="2004"/>
      <c r="B7" s="2006"/>
      <c r="C7" s="2006"/>
      <c r="D7" s="2006"/>
      <c r="E7" s="320"/>
      <c r="F7" s="242" t="s">
        <v>747</v>
      </c>
      <c r="G7" s="50"/>
      <c r="H7" s="243" t="s">
        <v>747</v>
      </c>
    </row>
    <row r="8" spans="1:8" ht="21.75" customHeight="1">
      <c r="A8" s="321" t="s">
        <v>167</v>
      </c>
      <c r="B8" s="322" t="s">
        <v>121</v>
      </c>
      <c r="C8" s="322" t="s">
        <v>122</v>
      </c>
      <c r="D8" s="322" t="s">
        <v>123</v>
      </c>
      <c r="E8" s="216">
        <v>200000</v>
      </c>
      <c r="F8" s="216">
        <v>0</v>
      </c>
      <c r="G8" s="483"/>
      <c r="H8" s="217"/>
    </row>
    <row r="9" spans="1:8" ht="21.75" customHeight="1">
      <c r="A9" s="915">
        <v>1</v>
      </c>
      <c r="B9" s="1088"/>
      <c r="C9" s="1088"/>
      <c r="D9" s="1088"/>
      <c r="E9" s="218"/>
      <c r="F9" s="218"/>
      <c r="G9" s="219"/>
      <c r="H9" s="1087"/>
    </row>
    <row r="10" spans="1:8" ht="21.75" customHeight="1">
      <c r="A10" s="915">
        <v>2</v>
      </c>
      <c r="B10" s="1088"/>
      <c r="C10" s="1088"/>
      <c r="D10" s="1088"/>
      <c r="E10" s="218"/>
      <c r="F10" s="218"/>
      <c r="G10" s="219"/>
      <c r="H10" s="220"/>
    </row>
    <row r="11" spans="1:8" ht="21.75" customHeight="1">
      <c r="A11" s="915">
        <v>3</v>
      </c>
      <c r="B11" s="1088"/>
      <c r="C11" s="1088"/>
      <c r="D11" s="1088"/>
      <c r="E11" s="218"/>
      <c r="F11" s="218"/>
      <c r="G11" s="219"/>
      <c r="H11" s="220"/>
    </row>
    <row r="12" spans="1:8" ht="21.75" customHeight="1">
      <c r="A12" s="915">
        <v>4</v>
      </c>
      <c r="B12" s="1088"/>
      <c r="C12" s="1088"/>
      <c r="D12" s="1088"/>
      <c r="E12" s="218"/>
      <c r="F12" s="218"/>
      <c r="G12" s="219"/>
      <c r="H12" s="220"/>
    </row>
    <row r="13" spans="1:8" ht="21.75" customHeight="1">
      <c r="A13" s="915">
        <v>5</v>
      </c>
      <c r="B13" s="1088"/>
      <c r="C13" s="1088"/>
      <c r="D13" s="1088"/>
      <c r="E13" s="218"/>
      <c r="F13" s="218"/>
      <c r="G13" s="219"/>
      <c r="H13" s="220"/>
    </row>
    <row r="14" spans="1:8" ht="21.75" customHeight="1">
      <c r="A14" s="915">
        <v>6</v>
      </c>
      <c r="B14" s="1088"/>
      <c r="C14" s="1088"/>
      <c r="D14" s="1088"/>
      <c r="E14" s="218"/>
      <c r="F14" s="218"/>
      <c r="G14" s="219"/>
      <c r="H14" s="220"/>
    </row>
    <row r="15" spans="1:8" ht="21.75" customHeight="1">
      <c r="A15" s="915">
        <v>7</v>
      </c>
      <c r="B15" s="1088"/>
      <c r="C15" s="1088"/>
      <c r="D15" s="1088"/>
      <c r="E15" s="218"/>
      <c r="F15" s="218"/>
      <c r="G15" s="219"/>
      <c r="H15" s="220"/>
    </row>
    <row r="16" spans="1:8" ht="21.75" customHeight="1">
      <c r="A16" s="915">
        <v>8</v>
      </c>
      <c r="B16" s="1088"/>
      <c r="C16" s="1088"/>
      <c r="D16" s="1088"/>
      <c r="E16" s="218"/>
      <c r="F16" s="218"/>
      <c r="G16" s="219"/>
      <c r="H16" s="220"/>
    </row>
    <row r="17" spans="1:8" ht="21.75" customHeight="1">
      <c r="A17" s="915">
        <v>9</v>
      </c>
      <c r="B17" s="931"/>
      <c r="C17" s="931"/>
      <c r="D17" s="931"/>
      <c r="E17" s="218"/>
      <c r="F17" s="218"/>
      <c r="G17" s="219"/>
      <c r="H17" s="220"/>
    </row>
    <row r="18" spans="1:8" ht="21.75" customHeight="1">
      <c r="A18" s="915">
        <v>10</v>
      </c>
      <c r="B18" s="931"/>
      <c r="C18" s="931"/>
      <c r="D18" s="931"/>
      <c r="E18" s="218"/>
      <c r="F18" s="218"/>
      <c r="G18" s="219"/>
      <c r="H18" s="220"/>
    </row>
    <row r="19" spans="1:8" ht="21.75" customHeight="1">
      <c r="A19" s="915">
        <v>11</v>
      </c>
      <c r="B19" s="931"/>
      <c r="C19" s="931"/>
      <c r="D19" s="931"/>
      <c r="E19" s="218"/>
      <c r="F19" s="218"/>
      <c r="G19" s="219"/>
      <c r="H19" s="220"/>
    </row>
    <row r="20" spans="1:8" ht="21.75" customHeight="1">
      <c r="A20" s="915">
        <v>12</v>
      </c>
      <c r="B20" s="931"/>
      <c r="C20" s="931"/>
      <c r="D20" s="931"/>
      <c r="E20" s="218"/>
      <c r="F20" s="218"/>
      <c r="G20" s="219"/>
      <c r="H20" s="220"/>
    </row>
    <row r="21" spans="1:8" ht="21.75" customHeight="1">
      <c r="A21" s="915">
        <v>13</v>
      </c>
      <c r="B21" s="931"/>
      <c r="C21" s="931"/>
      <c r="D21" s="931"/>
      <c r="E21" s="218"/>
      <c r="F21" s="218"/>
      <c r="G21" s="219"/>
      <c r="H21" s="220"/>
    </row>
    <row r="22" spans="1:8" ht="21.75" customHeight="1">
      <c r="A22" s="915">
        <v>14</v>
      </c>
      <c r="B22" s="931"/>
      <c r="C22" s="931"/>
      <c r="D22" s="931"/>
      <c r="E22" s="218"/>
      <c r="F22" s="218"/>
      <c r="G22" s="219"/>
      <c r="H22" s="220"/>
    </row>
    <row r="23" spans="1:8" ht="21.75" customHeight="1">
      <c r="A23" s="915">
        <v>15</v>
      </c>
      <c r="B23" s="931"/>
      <c r="C23" s="931"/>
      <c r="D23" s="931"/>
      <c r="E23" s="218"/>
      <c r="F23" s="218"/>
      <c r="G23" s="219"/>
      <c r="H23" s="220"/>
    </row>
    <row r="24" spans="1:8" ht="21.75" customHeight="1">
      <c r="A24" s="915">
        <v>16</v>
      </c>
      <c r="B24" s="931"/>
      <c r="C24" s="931"/>
      <c r="D24" s="931"/>
      <c r="E24" s="218"/>
      <c r="F24" s="218"/>
      <c r="G24" s="219"/>
      <c r="H24" s="220"/>
    </row>
    <row r="25" spans="1:8" ht="21.75" customHeight="1">
      <c r="A25" s="915">
        <v>17</v>
      </c>
      <c r="B25" s="931"/>
      <c r="C25" s="931"/>
      <c r="D25" s="931"/>
      <c r="E25" s="218"/>
      <c r="F25" s="218"/>
      <c r="G25" s="219"/>
      <c r="H25" s="220"/>
    </row>
    <row r="26" spans="1:8" ht="21.75" customHeight="1">
      <c r="A26" s="915">
        <v>18</v>
      </c>
      <c r="B26" s="931"/>
      <c r="C26" s="931"/>
      <c r="D26" s="931"/>
      <c r="E26" s="218"/>
      <c r="F26" s="218"/>
      <c r="G26" s="219"/>
      <c r="H26" s="220"/>
    </row>
    <row r="27" spans="1:8" ht="21.75" customHeight="1">
      <c r="A27" s="915">
        <v>19</v>
      </c>
      <c r="B27" s="931"/>
      <c r="C27" s="931"/>
      <c r="D27" s="931"/>
      <c r="E27" s="218"/>
      <c r="F27" s="218"/>
      <c r="G27" s="219"/>
      <c r="H27" s="220"/>
    </row>
    <row r="28" spans="1:8" ht="21.75" customHeight="1">
      <c r="A28" s="915">
        <v>20</v>
      </c>
      <c r="B28" s="931"/>
      <c r="C28" s="931"/>
      <c r="D28" s="931"/>
      <c r="E28" s="218"/>
      <c r="F28" s="218"/>
      <c r="G28" s="219"/>
      <c r="H28" s="220"/>
    </row>
    <row r="29" spans="1:8" ht="21.75" customHeight="1">
      <c r="A29" s="915">
        <v>21</v>
      </c>
      <c r="B29" s="931"/>
      <c r="C29" s="931"/>
      <c r="D29" s="931"/>
      <c r="E29" s="218"/>
      <c r="F29" s="218"/>
      <c r="G29" s="219"/>
      <c r="H29" s="220"/>
    </row>
    <row r="30" spans="1:8" ht="21.75" customHeight="1">
      <c r="A30" s="915">
        <v>22</v>
      </c>
      <c r="B30" s="931"/>
      <c r="C30" s="931"/>
      <c r="D30" s="931"/>
      <c r="E30" s="218"/>
      <c r="F30" s="218"/>
      <c r="G30" s="219"/>
      <c r="H30" s="220"/>
    </row>
    <row r="31" spans="1:8" ht="21.75" customHeight="1">
      <c r="A31" s="915">
        <v>23</v>
      </c>
      <c r="B31" s="931"/>
      <c r="C31" s="931"/>
      <c r="D31" s="931"/>
      <c r="E31" s="218"/>
      <c r="F31" s="218"/>
      <c r="G31" s="219"/>
      <c r="H31" s="220"/>
    </row>
    <row r="32" spans="1:8" ht="21.75" customHeight="1">
      <c r="A32" s="915">
        <v>24</v>
      </c>
      <c r="B32" s="931"/>
      <c r="C32" s="931"/>
      <c r="D32" s="931"/>
      <c r="E32" s="218"/>
      <c r="F32" s="218"/>
      <c r="G32" s="219"/>
      <c r="H32" s="220"/>
    </row>
    <row r="33" spans="1:8" ht="21.75" customHeight="1">
      <c r="A33" s="915">
        <v>25</v>
      </c>
      <c r="B33" s="931"/>
      <c r="C33" s="931"/>
      <c r="D33" s="931"/>
      <c r="E33" s="218"/>
      <c r="F33" s="218"/>
      <c r="G33" s="219"/>
      <c r="H33" s="220"/>
    </row>
    <row r="34" spans="1:8" ht="21.75" customHeight="1">
      <c r="A34" s="915">
        <v>26</v>
      </c>
      <c r="B34" s="931"/>
      <c r="C34" s="931"/>
      <c r="D34" s="931"/>
      <c r="E34" s="218"/>
      <c r="F34" s="218"/>
      <c r="G34" s="219"/>
      <c r="H34" s="220"/>
    </row>
    <row r="35" spans="1:8" ht="21.75" customHeight="1">
      <c r="A35" s="915">
        <v>27</v>
      </c>
      <c r="B35" s="931"/>
      <c r="C35" s="931"/>
      <c r="D35" s="931"/>
      <c r="E35" s="218"/>
      <c r="F35" s="218"/>
      <c r="G35" s="219"/>
      <c r="H35" s="220"/>
    </row>
    <row r="36" spans="1:8" ht="21.75" customHeight="1">
      <c r="A36" s="915">
        <v>28</v>
      </c>
      <c r="B36" s="931"/>
      <c r="C36" s="931"/>
      <c r="D36" s="931"/>
      <c r="E36" s="218"/>
      <c r="F36" s="218"/>
      <c r="G36" s="219"/>
      <c r="H36" s="220"/>
    </row>
    <row r="37" spans="1:8" ht="21.75" customHeight="1">
      <c r="A37" s="915">
        <v>29</v>
      </c>
      <c r="B37" s="931"/>
      <c r="C37" s="931"/>
      <c r="D37" s="931"/>
      <c r="E37" s="218"/>
      <c r="F37" s="218"/>
      <c r="G37" s="219"/>
      <c r="H37" s="220"/>
    </row>
    <row r="38" spans="1:8" ht="21.75" customHeight="1">
      <c r="A38" s="915">
        <v>30</v>
      </c>
      <c r="B38" s="111"/>
      <c r="C38" s="111"/>
      <c r="D38" s="111"/>
      <c r="E38" s="221"/>
      <c r="F38" s="221"/>
      <c r="G38" s="222"/>
      <c r="H38" s="223"/>
    </row>
    <row r="39" spans="1:8" ht="21.75" customHeight="1" thickBot="1">
      <c r="A39" s="2800" t="s">
        <v>120</v>
      </c>
      <c r="B39" s="2801"/>
      <c r="C39" s="2801"/>
      <c r="D39" s="2802"/>
      <c r="E39" s="941">
        <f>SUM(E9:E38)</f>
        <v>0</v>
      </c>
      <c r="F39" s="942">
        <f>SUM(F9:F38)</f>
        <v>0</v>
      </c>
      <c r="G39" s="943">
        <f>SUM(G9:G38)</f>
        <v>0</v>
      </c>
      <c r="H39" s="944">
        <f>SUM(H9:H38)</f>
        <v>0</v>
      </c>
    </row>
    <row r="40" spans="1:8" ht="19.5" customHeight="1">
      <c r="A40" s="533" t="s">
        <v>265</v>
      </c>
      <c r="B40" s="2000" t="s">
        <v>156</v>
      </c>
      <c r="C40" s="2000"/>
      <c r="D40" s="2000"/>
      <c r="E40" s="2000"/>
      <c r="F40" s="2000"/>
      <c r="G40" s="2000"/>
      <c r="H40" s="2000"/>
    </row>
    <row r="41" spans="1:8" ht="19.5" customHeight="1">
      <c r="A41" s="323"/>
      <c r="B41" s="2001"/>
      <c r="C41" s="2001"/>
      <c r="D41" s="2001"/>
      <c r="E41" s="2001"/>
      <c r="F41" s="2001"/>
      <c r="G41" s="2001"/>
      <c r="H41" s="2001"/>
    </row>
    <row r="42" spans="1:8" ht="18" customHeight="1">
      <c r="A42" s="1" t="s">
        <v>1118</v>
      </c>
      <c r="B42" s="1" t="s">
        <v>1119</v>
      </c>
    </row>
  </sheetData>
  <sheetProtection insertRows="0"/>
  <mergeCells count="10">
    <mergeCell ref="E2:H2"/>
    <mergeCell ref="A39:D39"/>
    <mergeCell ref="B40:H41"/>
    <mergeCell ref="A4:H4"/>
    <mergeCell ref="A6:A7"/>
    <mergeCell ref="B6:B7"/>
    <mergeCell ref="C6:C7"/>
    <mergeCell ref="D6:D7"/>
    <mergeCell ref="E6:F6"/>
    <mergeCell ref="G6:H6"/>
  </mergeCells>
  <phoneticPr fontId="6"/>
  <printOptions horizontalCentered="1"/>
  <pageMargins left="0.55118110236220474" right="0.55118110236220474" top="0.70866141732283472" bottom="0.98425196850393704" header="0.51181102362204722" footer="0.51181102362204722"/>
  <pageSetup paperSize="9" scale="8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74"/>
  <sheetViews>
    <sheetView zoomScale="85" zoomScaleNormal="85" workbookViewId="0">
      <selection activeCell="I40" sqref="I40"/>
    </sheetView>
  </sheetViews>
  <sheetFormatPr defaultRowHeight="13.5"/>
  <cols>
    <col min="1" max="1" width="4.75" customWidth="1"/>
    <col min="3" max="3" width="20.25" customWidth="1"/>
    <col min="4" max="4" width="11" customWidth="1"/>
    <col min="5" max="5" width="73.75" customWidth="1"/>
  </cols>
  <sheetData>
    <row r="1" spans="1:5" ht="14.25">
      <c r="A1" s="990" t="s">
        <v>860</v>
      </c>
      <c r="B1" s="991"/>
      <c r="C1" s="992"/>
      <c r="D1" s="993"/>
      <c r="E1" s="992"/>
    </row>
    <row r="2" spans="1:5">
      <c r="A2" s="992"/>
      <c r="B2" s="992"/>
      <c r="C2" s="992"/>
      <c r="D2" s="993"/>
      <c r="E2" s="992"/>
    </row>
    <row r="3" spans="1:5">
      <c r="A3" s="994" t="s">
        <v>1142</v>
      </c>
      <c r="B3" s="994"/>
      <c r="C3" s="992"/>
      <c r="D3" s="993"/>
      <c r="E3" s="992"/>
    </row>
    <row r="4" spans="1:5">
      <c r="A4" s="1028" t="s">
        <v>861</v>
      </c>
      <c r="B4" s="996"/>
      <c r="C4" s="996"/>
      <c r="D4" s="997"/>
      <c r="E4" s="998"/>
    </row>
    <row r="5" spans="1:5">
      <c r="A5" s="2803" t="s">
        <v>774</v>
      </c>
      <c r="B5" s="2803"/>
      <c r="C5" s="2803"/>
      <c r="D5" s="1038" t="s">
        <v>775</v>
      </c>
      <c r="E5" s="1038" t="s">
        <v>776</v>
      </c>
    </row>
    <row r="6" spans="1:5" ht="42" customHeight="1">
      <c r="A6" s="2388" t="s">
        <v>1143</v>
      </c>
      <c r="B6" s="2389"/>
      <c r="C6" s="2390"/>
      <c r="D6" s="1000" t="s">
        <v>943</v>
      </c>
      <c r="E6" s="1006" t="s">
        <v>1238</v>
      </c>
    </row>
    <row r="7" spans="1:5" ht="48" customHeight="1">
      <c r="A7" s="2391" t="s">
        <v>1144</v>
      </c>
      <c r="B7" s="2392"/>
      <c r="C7" s="2390"/>
      <c r="D7" s="1052" t="s">
        <v>894</v>
      </c>
      <c r="E7" s="1006" t="s">
        <v>1190</v>
      </c>
    </row>
    <row r="8" spans="1:5">
      <c r="A8" s="2391" t="s">
        <v>862</v>
      </c>
      <c r="B8" s="2392"/>
      <c r="C8" s="2392"/>
      <c r="D8" s="2392"/>
      <c r="E8" s="2393"/>
    </row>
    <row r="9" spans="1:5" ht="62.25" customHeight="1">
      <c r="A9" s="2391" t="s">
        <v>1145</v>
      </c>
      <c r="B9" s="2392"/>
      <c r="C9" s="2393"/>
      <c r="D9" s="1000" t="s">
        <v>781</v>
      </c>
      <c r="E9" s="1006" t="s">
        <v>1245</v>
      </c>
    </row>
    <row r="10" spans="1:5" ht="55.5" customHeight="1">
      <c r="A10" s="2391" t="s">
        <v>878</v>
      </c>
      <c r="B10" s="2392"/>
      <c r="C10" s="2393"/>
      <c r="D10" s="1000" t="s">
        <v>782</v>
      </c>
      <c r="E10" s="1006" t="s">
        <v>1244</v>
      </c>
    </row>
    <row r="11" spans="1:5">
      <c r="A11" s="2388" t="s">
        <v>783</v>
      </c>
      <c r="B11" s="2389"/>
      <c r="C11" s="2389"/>
      <c r="D11" s="2389"/>
      <c r="E11" s="2390"/>
    </row>
    <row r="12" spans="1:5" ht="50.25" customHeight="1">
      <c r="A12" s="2388" t="s">
        <v>879</v>
      </c>
      <c r="B12" s="2389"/>
      <c r="C12" s="2390"/>
      <c r="D12" s="1000" t="s">
        <v>778</v>
      </c>
      <c r="E12" s="1001" t="s">
        <v>1239</v>
      </c>
    </row>
    <row r="13" spans="1:5" ht="51" customHeight="1">
      <c r="A13" s="2388" t="s">
        <v>835</v>
      </c>
      <c r="B13" s="2389"/>
      <c r="C13" s="2390"/>
      <c r="D13" s="1000" t="s">
        <v>778</v>
      </c>
      <c r="E13" s="1001" t="s">
        <v>1191</v>
      </c>
    </row>
    <row r="14" spans="1:5">
      <c r="A14" s="1002" t="s">
        <v>784</v>
      </c>
      <c r="B14" s="1003"/>
      <c r="C14" s="1003"/>
      <c r="D14" s="1004"/>
      <c r="E14" s="1005"/>
    </row>
    <row r="15" spans="1:5" ht="63" customHeight="1">
      <c r="A15" s="2391" t="s">
        <v>785</v>
      </c>
      <c r="B15" s="2392"/>
      <c r="C15" s="2390"/>
      <c r="D15" s="1000" t="s">
        <v>781</v>
      </c>
      <c r="E15" s="1006" t="s">
        <v>1240</v>
      </c>
    </row>
    <row r="16" spans="1:5" ht="31.5" customHeight="1">
      <c r="A16" s="2391" t="s">
        <v>786</v>
      </c>
      <c r="B16" s="2392"/>
      <c r="C16" s="2390"/>
      <c r="D16" s="1000" t="s">
        <v>781</v>
      </c>
      <c r="E16" s="1006" t="s">
        <v>1147</v>
      </c>
    </row>
    <row r="17" spans="1:5">
      <c r="A17" s="2470" t="s">
        <v>787</v>
      </c>
      <c r="B17" s="2471"/>
      <c r="C17" s="2472"/>
      <c r="D17" s="1000" t="s">
        <v>788</v>
      </c>
      <c r="E17" s="1007" t="s">
        <v>789</v>
      </c>
    </row>
    <row r="18" spans="1:5">
      <c r="A18" s="2400" t="s">
        <v>790</v>
      </c>
      <c r="B18" s="2400"/>
      <c r="C18" s="2400"/>
      <c r="D18" s="997"/>
      <c r="E18" s="998"/>
    </row>
    <row r="19" spans="1:5" ht="37.5" customHeight="1">
      <c r="A19" s="2391" t="s">
        <v>791</v>
      </c>
      <c r="B19" s="2392"/>
      <c r="C19" s="2390"/>
      <c r="D19" s="1000" t="s">
        <v>781</v>
      </c>
      <c r="E19" s="2476" t="s">
        <v>1146</v>
      </c>
    </row>
    <row r="20" spans="1:5" ht="39.75" customHeight="1">
      <c r="A20" s="2391" t="s">
        <v>863</v>
      </c>
      <c r="B20" s="2392"/>
      <c r="C20" s="2390"/>
      <c r="D20" s="1000" t="s">
        <v>781</v>
      </c>
      <c r="E20" s="2478"/>
    </row>
    <row r="21" spans="1:5" ht="79.5" customHeight="1">
      <c r="A21" s="2407" t="s">
        <v>888</v>
      </c>
      <c r="B21" s="2407"/>
      <c r="C21" s="2407"/>
      <c r="D21" s="1000" t="s">
        <v>906</v>
      </c>
      <c r="E21" s="1006" t="s">
        <v>1192</v>
      </c>
    </row>
    <row r="22" spans="1:5" ht="46.5" customHeight="1">
      <c r="A22" s="2807" t="s">
        <v>864</v>
      </c>
      <c r="B22" s="2479"/>
      <c r="C22" s="2479"/>
      <c r="D22" s="1000" t="s">
        <v>907</v>
      </c>
      <c r="E22" s="1001" t="s">
        <v>1193</v>
      </c>
    </row>
    <row r="23" spans="1:5">
      <c r="A23" s="2407" t="s">
        <v>865</v>
      </c>
      <c r="B23" s="2407"/>
      <c r="C23" s="2407"/>
      <c r="D23" s="1000" t="s">
        <v>781</v>
      </c>
      <c r="E23" s="1039" t="s">
        <v>866</v>
      </c>
    </row>
    <row r="24" spans="1:5" ht="75" customHeight="1">
      <c r="A24" s="2407" t="s">
        <v>889</v>
      </c>
      <c r="B24" s="2407"/>
      <c r="C24" s="2407"/>
      <c r="D24" s="1000" t="s">
        <v>802</v>
      </c>
      <c r="E24" s="1006" t="s">
        <v>1194</v>
      </c>
    </row>
    <row r="25" spans="1:5" ht="84" customHeight="1">
      <c r="A25" s="2407" t="s">
        <v>867</v>
      </c>
      <c r="B25" s="2407"/>
      <c r="C25" s="2407"/>
      <c r="D25" s="1000" t="s">
        <v>782</v>
      </c>
      <c r="E25" s="1006" t="s">
        <v>1195</v>
      </c>
    </row>
    <row r="26" spans="1:5" ht="66.75" customHeight="1">
      <c r="A26" s="2391" t="s">
        <v>890</v>
      </c>
      <c r="B26" s="2392"/>
      <c r="C26" s="2393"/>
      <c r="D26" s="1000" t="s">
        <v>782</v>
      </c>
      <c r="E26" s="1040" t="s">
        <v>1196</v>
      </c>
    </row>
    <row r="27" spans="1:5" ht="45" customHeight="1">
      <c r="A27" s="2808" t="s">
        <v>793</v>
      </c>
      <c r="B27" s="2808"/>
      <c r="C27" s="2808"/>
      <c r="D27" s="1012" t="s">
        <v>781</v>
      </c>
      <c r="E27" s="1089" t="s">
        <v>1241</v>
      </c>
    </row>
    <row r="28" spans="1:5">
      <c r="A28" s="1008" t="s">
        <v>794</v>
      </c>
      <c r="B28" s="1009"/>
      <c r="C28" s="1009"/>
      <c r="D28" s="997"/>
      <c r="E28" s="998"/>
    </row>
    <row r="29" spans="1:5">
      <c r="A29" s="2407" t="s">
        <v>795</v>
      </c>
      <c r="B29" s="2407"/>
      <c r="C29" s="2407"/>
      <c r="D29" s="1000" t="s">
        <v>781</v>
      </c>
      <c r="E29" s="2473" t="s">
        <v>1242</v>
      </c>
    </row>
    <row r="30" spans="1:5">
      <c r="A30" s="2407" t="s">
        <v>796</v>
      </c>
      <c r="B30" s="2407"/>
      <c r="C30" s="2407"/>
      <c r="D30" s="1000" t="s">
        <v>781</v>
      </c>
      <c r="E30" s="2474"/>
    </row>
    <row r="31" spans="1:5">
      <c r="A31" s="2407" t="s">
        <v>797</v>
      </c>
      <c r="B31" s="2407"/>
      <c r="C31" s="2407"/>
      <c r="D31" s="1000" t="s">
        <v>781</v>
      </c>
      <c r="E31" s="2474"/>
    </row>
    <row r="32" spans="1:5">
      <c r="A32" s="2407" t="s">
        <v>798</v>
      </c>
      <c r="B32" s="2407"/>
      <c r="C32" s="2407"/>
      <c r="D32" s="1000" t="s">
        <v>781</v>
      </c>
      <c r="E32" s="2475"/>
    </row>
    <row r="33" spans="1:5">
      <c r="A33" s="1002" t="s">
        <v>306</v>
      </c>
      <c r="B33" s="1003"/>
      <c r="C33" s="1003"/>
      <c r="D33" s="1004"/>
      <c r="E33" s="1005"/>
    </row>
    <row r="34" spans="1:5" ht="105.75" customHeight="1">
      <c r="A34" s="2407" t="s">
        <v>799</v>
      </c>
      <c r="B34" s="2407"/>
      <c r="C34" s="2407"/>
      <c r="D34" s="1000" t="s">
        <v>781</v>
      </c>
      <c r="E34" s="1001" t="s">
        <v>1246</v>
      </c>
    </row>
    <row r="35" spans="1:5" ht="99.75" customHeight="1">
      <c r="A35" s="2391" t="s">
        <v>880</v>
      </c>
      <c r="B35" s="2392"/>
      <c r="C35" s="2393"/>
      <c r="D35" s="1000" t="s">
        <v>800</v>
      </c>
      <c r="E35" s="1001" t="s">
        <v>1197</v>
      </c>
    </row>
    <row r="36" spans="1:5" ht="62.25" customHeight="1">
      <c r="A36" s="2391" t="s">
        <v>934</v>
      </c>
      <c r="B36" s="2392"/>
      <c r="C36" s="2393"/>
      <c r="D36" s="1000" t="s">
        <v>781</v>
      </c>
      <c r="E36" s="1006" t="s">
        <v>841</v>
      </c>
    </row>
    <row r="37" spans="1:5" ht="66.75" customHeight="1">
      <c r="A37" s="2391" t="s">
        <v>935</v>
      </c>
      <c r="B37" s="2392"/>
      <c r="C37" s="2393"/>
      <c r="D37" s="1000" t="s">
        <v>782</v>
      </c>
      <c r="E37" s="1001" t="s">
        <v>1198</v>
      </c>
    </row>
    <row r="38" spans="1:5" ht="63.75" customHeight="1">
      <c r="A38" s="2407" t="s">
        <v>801</v>
      </c>
      <c r="B38" s="2407"/>
      <c r="C38" s="2407"/>
      <c r="D38" s="1000" t="s">
        <v>782</v>
      </c>
      <c r="E38" s="1001" t="s">
        <v>1134</v>
      </c>
    </row>
    <row r="39" spans="1:5" ht="71.25" customHeight="1">
      <c r="A39" s="2388" t="s">
        <v>835</v>
      </c>
      <c r="B39" s="2389"/>
      <c r="C39" s="2390"/>
      <c r="D39" s="1000" t="s">
        <v>782</v>
      </c>
      <c r="E39" s="1001" t="s">
        <v>1243</v>
      </c>
    </row>
    <row r="40" spans="1:5">
      <c r="A40" s="1041" t="s">
        <v>1261</v>
      </c>
      <c r="B40" s="1041"/>
      <c r="C40" s="1042"/>
      <c r="D40" s="1043"/>
      <c r="E40" s="1044"/>
    </row>
    <row r="41" spans="1:5">
      <c r="A41" s="1045" t="s">
        <v>336</v>
      </c>
      <c r="B41" s="1010"/>
      <c r="C41" s="1009"/>
      <c r="D41" s="1011"/>
      <c r="E41" s="998"/>
    </row>
    <row r="42" spans="1:5">
      <c r="A42" s="2803" t="s">
        <v>774</v>
      </c>
      <c r="B42" s="2803"/>
      <c r="C42" s="2803"/>
      <c r="D42" s="1340" t="s">
        <v>775</v>
      </c>
      <c r="E42" s="1340" t="s">
        <v>776</v>
      </c>
    </row>
    <row r="43" spans="1:5" ht="33" customHeight="1">
      <c r="A43" s="2466" t="s">
        <v>836</v>
      </c>
      <c r="B43" s="2467"/>
      <c r="C43" s="2468"/>
      <c r="D43" s="1012" t="s">
        <v>802</v>
      </c>
      <c r="E43" s="1053" t="s">
        <v>892</v>
      </c>
    </row>
    <row r="44" spans="1:5" ht="54.75" customHeight="1">
      <c r="A44" s="2391" t="s">
        <v>881</v>
      </c>
      <c r="B44" s="2392"/>
      <c r="C44" s="2393"/>
      <c r="D44" s="1000" t="s">
        <v>802</v>
      </c>
      <c r="E44" s="1001" t="s">
        <v>891</v>
      </c>
    </row>
    <row r="45" spans="1:5" ht="46.5" customHeight="1">
      <c r="A45" s="2391" t="s">
        <v>882</v>
      </c>
      <c r="B45" s="2392"/>
      <c r="C45" s="2393"/>
      <c r="D45" s="1000" t="s">
        <v>802</v>
      </c>
      <c r="E45" s="1001" t="s">
        <v>1247</v>
      </c>
    </row>
    <row r="46" spans="1:5" ht="46.5" customHeight="1">
      <c r="A46" s="2407" t="s">
        <v>837</v>
      </c>
      <c r="B46" s="2407"/>
      <c r="C46" s="2407"/>
      <c r="D46" s="1000" t="s">
        <v>802</v>
      </c>
      <c r="E46" s="1001" t="s">
        <v>1180</v>
      </c>
    </row>
    <row r="47" spans="1:5" ht="45" customHeight="1">
      <c r="A47" s="2466" t="s">
        <v>883</v>
      </c>
      <c r="B47" s="2467"/>
      <c r="C47" s="2468"/>
      <c r="D47" s="1012" t="s">
        <v>802</v>
      </c>
      <c r="E47" s="1006" t="s">
        <v>987</v>
      </c>
    </row>
    <row r="48" spans="1:5" ht="45" customHeight="1">
      <c r="A48" s="2466" t="s">
        <v>944</v>
      </c>
      <c r="B48" s="2467"/>
      <c r="C48" s="2468"/>
      <c r="D48" s="1012" t="s">
        <v>802</v>
      </c>
      <c r="E48" s="1006" t="s">
        <v>945</v>
      </c>
    </row>
    <row r="49" spans="1:5" ht="53.25" customHeight="1">
      <c r="A49" s="2391" t="s">
        <v>869</v>
      </c>
      <c r="B49" s="2392"/>
      <c r="C49" s="2393"/>
      <c r="D49" s="1000" t="s">
        <v>802</v>
      </c>
      <c r="E49" s="1001" t="s">
        <v>988</v>
      </c>
    </row>
    <row r="50" spans="1:5" ht="64.5" customHeight="1">
      <c r="A50" s="2391" t="s">
        <v>870</v>
      </c>
      <c r="B50" s="2392"/>
      <c r="C50" s="2393"/>
      <c r="D50" s="1000" t="s">
        <v>782</v>
      </c>
      <c r="E50" s="1001" t="s">
        <v>1008</v>
      </c>
    </row>
    <row r="51" spans="1:5" ht="53.25" customHeight="1">
      <c r="A51" s="2391" t="s">
        <v>871</v>
      </c>
      <c r="B51" s="2392"/>
      <c r="C51" s="2393"/>
      <c r="D51" s="1000" t="s">
        <v>781</v>
      </c>
      <c r="E51" s="1006" t="s">
        <v>872</v>
      </c>
    </row>
    <row r="52" spans="1:5" ht="48.75" customHeight="1">
      <c r="A52" s="2391" t="s">
        <v>873</v>
      </c>
      <c r="B52" s="2392"/>
      <c r="C52" s="2393"/>
      <c r="D52" s="1000" t="s">
        <v>781</v>
      </c>
      <c r="E52" s="1341" t="s">
        <v>919</v>
      </c>
    </row>
    <row r="53" spans="1:5" ht="59.25" customHeight="1">
      <c r="A53" s="2804" t="s">
        <v>874</v>
      </c>
      <c r="B53" s="2805"/>
      <c r="C53" s="2806"/>
      <c r="D53" s="1046" t="s">
        <v>781</v>
      </c>
      <c r="E53" s="1047" t="s">
        <v>875</v>
      </c>
    </row>
    <row r="54" spans="1:5">
      <c r="A54" s="1048" t="s">
        <v>876</v>
      </c>
      <c r="B54" s="1005"/>
      <c r="C54" s="1005"/>
      <c r="D54" s="1005"/>
      <c r="E54" s="1005"/>
    </row>
    <row r="55" spans="1:5" ht="30" customHeight="1">
      <c r="A55" s="2466" t="s">
        <v>836</v>
      </c>
      <c r="B55" s="2467"/>
      <c r="C55" s="2468"/>
      <c r="D55" s="1012" t="s">
        <v>802</v>
      </c>
      <c r="E55" s="1054" t="s">
        <v>892</v>
      </c>
    </row>
    <row r="56" spans="1:5" ht="54.75" customHeight="1">
      <c r="A56" s="2391" t="s">
        <v>881</v>
      </c>
      <c r="B56" s="2392"/>
      <c r="C56" s="2393"/>
      <c r="D56" s="1000" t="s">
        <v>802</v>
      </c>
      <c r="E56" s="1001" t="s">
        <v>1009</v>
      </c>
    </row>
    <row r="57" spans="1:5" ht="48.75" customHeight="1">
      <c r="A57" s="2391" t="s">
        <v>882</v>
      </c>
      <c r="B57" s="2392"/>
      <c r="C57" s="2393"/>
      <c r="D57" s="1000" t="s">
        <v>802</v>
      </c>
      <c r="E57" s="1001" t="s">
        <v>1248</v>
      </c>
    </row>
    <row r="58" spans="1:5" ht="48.75" customHeight="1">
      <c r="A58" s="2407" t="s">
        <v>837</v>
      </c>
      <c r="B58" s="2407"/>
      <c r="C58" s="2407"/>
      <c r="D58" s="1000" t="s">
        <v>802</v>
      </c>
      <c r="E58" s="1001" t="s">
        <v>1180</v>
      </c>
    </row>
    <row r="59" spans="1:5" ht="36.75" customHeight="1">
      <c r="A59" s="2466" t="s">
        <v>868</v>
      </c>
      <c r="B59" s="2467"/>
      <c r="C59" s="2468"/>
      <c r="D59" s="1012" t="s">
        <v>802</v>
      </c>
      <c r="E59" s="1006" t="s">
        <v>895</v>
      </c>
    </row>
    <row r="60" spans="1:5" ht="36.75" customHeight="1">
      <c r="A60" s="2466" t="s">
        <v>944</v>
      </c>
      <c r="B60" s="2467"/>
      <c r="C60" s="2468"/>
      <c r="D60" s="1012" t="s">
        <v>802</v>
      </c>
      <c r="E60" s="1006" t="s">
        <v>945</v>
      </c>
    </row>
    <row r="61" spans="1:5" ht="44.25" customHeight="1">
      <c r="A61" s="2391" t="s">
        <v>869</v>
      </c>
      <c r="B61" s="2392"/>
      <c r="C61" s="2393"/>
      <c r="D61" s="1000" t="s">
        <v>802</v>
      </c>
      <c r="E61" s="1001" t="s">
        <v>988</v>
      </c>
    </row>
    <row r="62" spans="1:5" ht="54" customHeight="1">
      <c r="A62" s="2391" t="s">
        <v>870</v>
      </c>
      <c r="B62" s="2392"/>
      <c r="C62" s="2393"/>
      <c r="D62" s="1000" t="s">
        <v>782</v>
      </c>
      <c r="E62" s="1001" t="s">
        <v>1008</v>
      </c>
    </row>
    <row r="63" spans="1:5" ht="47.25" customHeight="1">
      <c r="A63" s="2391" t="s">
        <v>871</v>
      </c>
      <c r="B63" s="2392"/>
      <c r="C63" s="2393"/>
      <c r="D63" s="1000" t="s">
        <v>781</v>
      </c>
      <c r="E63" s="1006" t="s">
        <v>877</v>
      </c>
    </row>
    <row r="64" spans="1:5" ht="36" customHeight="1">
      <c r="A64" s="2391" t="s">
        <v>873</v>
      </c>
      <c r="B64" s="2392"/>
      <c r="C64" s="2393"/>
      <c r="D64" s="1000" t="s">
        <v>781</v>
      </c>
      <c r="E64" s="1079" t="s">
        <v>905</v>
      </c>
    </row>
    <row r="65" spans="1:5" ht="49.5" customHeight="1">
      <c r="A65" s="2480" t="s">
        <v>874</v>
      </c>
      <c r="B65" s="2481"/>
      <c r="C65" s="2482"/>
      <c r="D65" s="1000" t="s">
        <v>781</v>
      </c>
      <c r="E65" s="1001" t="s">
        <v>875</v>
      </c>
    </row>
    <row r="66" spans="1:5">
      <c r="A66" s="1013" t="s">
        <v>1151</v>
      </c>
      <c r="B66" s="1014"/>
      <c r="C66" s="1014"/>
      <c r="D66" s="1011"/>
      <c r="E66" s="998"/>
    </row>
    <row r="67" spans="1:5">
      <c r="A67" s="2803" t="s">
        <v>774</v>
      </c>
      <c r="B67" s="2803"/>
      <c r="C67" s="2803"/>
      <c r="D67" s="1340" t="s">
        <v>775</v>
      </c>
      <c r="E67" s="1340" t="s">
        <v>776</v>
      </c>
    </row>
    <row r="68" spans="1:5">
      <c r="A68" s="2407" t="s">
        <v>19</v>
      </c>
      <c r="B68" s="2407"/>
      <c r="C68" s="2407"/>
      <c r="D68" s="1000" t="s">
        <v>782</v>
      </c>
      <c r="E68" s="1007" t="s">
        <v>818</v>
      </c>
    </row>
    <row r="69" spans="1:5">
      <c r="A69" s="2407" t="s">
        <v>5</v>
      </c>
      <c r="B69" s="2407"/>
      <c r="C69" s="2407"/>
      <c r="D69" s="1000" t="s">
        <v>782</v>
      </c>
      <c r="E69" s="1007" t="s">
        <v>819</v>
      </c>
    </row>
    <row r="70" spans="1:5" ht="44.25" customHeight="1">
      <c r="A70" s="2407" t="s">
        <v>884</v>
      </c>
      <c r="B70" s="2407"/>
      <c r="C70" s="2407"/>
      <c r="D70" s="1000" t="s">
        <v>782</v>
      </c>
      <c r="E70" s="1001" t="s">
        <v>820</v>
      </c>
    </row>
    <row r="71" spans="1:5" ht="49.5" customHeight="1">
      <c r="A71" s="2407" t="s">
        <v>885</v>
      </c>
      <c r="B71" s="2407"/>
      <c r="C71" s="2407"/>
      <c r="D71" s="1000" t="s">
        <v>782</v>
      </c>
      <c r="E71" s="1001" t="s">
        <v>1187</v>
      </c>
    </row>
    <row r="72" spans="1:5" ht="45" customHeight="1">
      <c r="A72" s="2407" t="s">
        <v>886</v>
      </c>
      <c r="B72" s="2407"/>
      <c r="C72" s="2407"/>
      <c r="D72" s="1000" t="s">
        <v>782</v>
      </c>
      <c r="E72" s="1006" t="s">
        <v>1188</v>
      </c>
    </row>
    <row r="73" spans="1:5" ht="48.75" customHeight="1">
      <c r="A73" s="2407" t="s">
        <v>887</v>
      </c>
      <c r="B73" s="2407"/>
      <c r="C73" s="2407"/>
      <c r="D73" s="1000" t="s">
        <v>782</v>
      </c>
      <c r="E73" s="1006" t="s">
        <v>829</v>
      </c>
    </row>
    <row r="74" spans="1:5" ht="51.75" customHeight="1">
      <c r="A74" s="2407" t="s">
        <v>886</v>
      </c>
      <c r="B74" s="2407"/>
      <c r="C74" s="2407"/>
      <c r="D74" s="1000" t="s">
        <v>782</v>
      </c>
      <c r="E74" s="1006" t="s">
        <v>1199</v>
      </c>
    </row>
  </sheetData>
  <mergeCells count="65">
    <mergeCell ref="E19:E20"/>
    <mergeCell ref="A20:C20"/>
    <mergeCell ref="A5:C5"/>
    <mergeCell ref="A6:C6"/>
    <mergeCell ref="A7:C7"/>
    <mergeCell ref="A8:E8"/>
    <mergeCell ref="A9:C9"/>
    <mergeCell ref="A10:C10"/>
    <mergeCell ref="A12:C12"/>
    <mergeCell ref="A13:C13"/>
    <mergeCell ref="A11:E11"/>
    <mergeCell ref="A15:C15"/>
    <mergeCell ref="A16:C16"/>
    <mergeCell ref="A17:C17"/>
    <mergeCell ref="A18:C18"/>
    <mergeCell ref="A19:C19"/>
    <mergeCell ref="E29:E32"/>
    <mergeCell ref="A30:C30"/>
    <mergeCell ref="A31:C31"/>
    <mergeCell ref="A32:C32"/>
    <mergeCell ref="A21:C21"/>
    <mergeCell ref="A22:C22"/>
    <mergeCell ref="A23:C23"/>
    <mergeCell ref="A24:C24"/>
    <mergeCell ref="A25:C25"/>
    <mergeCell ref="A26:C26"/>
    <mergeCell ref="A27:C27"/>
    <mergeCell ref="A29:C29"/>
    <mergeCell ref="A50:C50"/>
    <mergeCell ref="A43:C43"/>
    <mergeCell ref="A34:C34"/>
    <mergeCell ref="A38:C38"/>
    <mergeCell ref="A42:C42"/>
    <mergeCell ref="A44:C44"/>
    <mergeCell ref="A45:C45"/>
    <mergeCell ref="A47:C47"/>
    <mergeCell ref="A49:C49"/>
    <mergeCell ref="A39:C39"/>
    <mergeCell ref="A35:C35"/>
    <mergeCell ref="A36:C36"/>
    <mergeCell ref="A37:C37"/>
    <mergeCell ref="A46:C46"/>
    <mergeCell ref="A48:C48"/>
    <mergeCell ref="A67:C67"/>
    <mergeCell ref="A51:C51"/>
    <mergeCell ref="A52:C52"/>
    <mergeCell ref="A53:C53"/>
    <mergeCell ref="A56:C56"/>
    <mergeCell ref="A57:C57"/>
    <mergeCell ref="A59:C59"/>
    <mergeCell ref="A55:C55"/>
    <mergeCell ref="A61:C61"/>
    <mergeCell ref="A62:C62"/>
    <mergeCell ref="A63:C63"/>
    <mergeCell ref="A64:C64"/>
    <mergeCell ref="A65:C65"/>
    <mergeCell ref="A58:C58"/>
    <mergeCell ref="A60:C60"/>
    <mergeCell ref="A73:C73"/>
    <mergeCell ref="A74:C74"/>
    <mergeCell ref="A68:C68"/>
    <mergeCell ref="A69:C69"/>
    <mergeCell ref="A70:C70"/>
    <mergeCell ref="A71:C71"/>
    <mergeCell ref="A72:C72"/>
  </mergeCells>
  <phoneticPr fontId="6"/>
  <dataValidations count="2">
    <dataValidation type="list" allowBlank="1" showInputMessage="1" showErrorMessage="1" sqref="D9:D10 D43:D65 D15:D17 D12:D13 D6 D34:D39 D19:D27 D29:D32 D68:D74">
      <formula1>"入力必須,自動入力,選択入力,該当入力"</formula1>
    </dataValidation>
    <dataValidation type="list" allowBlank="1" showInputMessage="1" showErrorMessage="1" sqref="D7">
      <formula1>"入力必須,自動入力,選択入力,該当入力,自動入力及び入力必須"</formula1>
    </dataValidation>
  </dataValidations>
  <pageMargins left="0.70866141732283472" right="0.70866141732283472" top="0.74803149606299213" bottom="0.74803149606299213" header="0.31496062992125984" footer="0.31496062992125984"/>
  <pageSetup paperSize="9" scale="74" fitToHeight="3" orientation="portrait"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AR68"/>
  <sheetViews>
    <sheetView view="pageBreakPreview" topLeftCell="A25" zoomScale="85" zoomScaleNormal="100" zoomScaleSheetLayoutView="85" workbookViewId="0">
      <selection activeCell="R31" sqref="R31:AH31"/>
    </sheetView>
  </sheetViews>
  <sheetFormatPr defaultColWidth="9" defaultRowHeight="18" customHeight="1"/>
  <cols>
    <col min="1" max="2" width="1.625" style="94" customWidth="1"/>
    <col min="3" max="3" width="3" style="94" customWidth="1"/>
    <col min="4" max="5" width="2.875" style="94" customWidth="1"/>
    <col min="6" max="16" width="3" style="94" customWidth="1"/>
    <col min="17" max="17" width="3.25" style="94" customWidth="1"/>
    <col min="18" max="18" width="3" style="94" customWidth="1"/>
    <col min="19" max="19" width="3.75" style="94" customWidth="1"/>
    <col min="20" max="22" width="3" style="94" customWidth="1"/>
    <col min="23" max="23" width="3.75" style="94" customWidth="1"/>
    <col min="24" max="24" width="3" style="94" customWidth="1"/>
    <col min="25" max="34" width="3.25" style="94" customWidth="1"/>
    <col min="35" max="35" width="3" style="94" customWidth="1"/>
    <col min="36" max="36" width="1.625" style="94" customWidth="1"/>
    <col min="37" max="37" width="3" style="94" customWidth="1"/>
    <col min="38" max="39" width="3" style="94" hidden="1" customWidth="1"/>
    <col min="40" max="42" width="3" style="94" customWidth="1"/>
    <col min="43" max="43" width="38.375" style="94" customWidth="1"/>
    <col min="44" max="44" width="25.875" style="94" customWidth="1"/>
    <col min="45" max="45" width="3" style="94" customWidth="1"/>
    <col min="46" max="47" width="9" style="94"/>
    <col min="48" max="48" width="14.625" style="94" customWidth="1"/>
    <col min="49" max="49" width="15.125" style="94" customWidth="1"/>
    <col min="50" max="16384" width="9" style="94"/>
  </cols>
  <sheetData>
    <row r="1" spans="1:38" ht="18" customHeight="1">
      <c r="B1" s="324" t="s">
        <v>1154</v>
      </c>
      <c r="AJ1" s="959" t="s">
        <v>765</v>
      </c>
      <c r="AL1" s="94" t="s">
        <v>162</v>
      </c>
    </row>
    <row r="2" spans="1:38" ht="18" customHeight="1">
      <c r="B2" s="2504" t="s">
        <v>1012</v>
      </c>
      <c r="C2" s="2504"/>
      <c r="D2" s="2504"/>
      <c r="E2" s="2504"/>
      <c r="F2" s="2504"/>
      <c r="G2" s="2504"/>
      <c r="H2" s="2504"/>
      <c r="I2" s="2504"/>
      <c r="J2" s="2504"/>
      <c r="K2" s="2504"/>
      <c r="L2" s="2504"/>
      <c r="M2" s="2504"/>
      <c r="N2" s="2504"/>
      <c r="O2" s="2504"/>
      <c r="P2" s="2504"/>
      <c r="Q2" s="2504"/>
      <c r="R2" s="2504"/>
      <c r="S2" s="2504"/>
      <c r="T2" s="2504"/>
      <c r="U2" s="2504"/>
      <c r="V2" s="2504"/>
      <c r="W2" s="2504"/>
      <c r="X2" s="2504"/>
      <c r="Y2" s="2504"/>
      <c r="Z2" s="2504"/>
      <c r="AA2" s="2504"/>
      <c r="AB2" s="2504"/>
      <c r="AC2" s="2504"/>
      <c r="AD2" s="2504"/>
      <c r="AE2" s="2504"/>
      <c r="AF2" s="2504"/>
      <c r="AG2" s="2504"/>
      <c r="AH2" s="2504"/>
      <c r="AI2" s="2504"/>
    </row>
    <row r="3" spans="1:38" ht="18" customHeight="1" thickBot="1">
      <c r="A3" s="416"/>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325"/>
      <c r="AG3" s="325"/>
      <c r="AJ3" s="416"/>
      <c r="AK3" s="418"/>
    </row>
    <row r="4" spans="1:38" ht="18" customHeight="1">
      <c r="A4" s="96"/>
      <c r="B4" s="96"/>
      <c r="C4" s="96"/>
      <c r="D4" s="326"/>
      <c r="E4" s="326"/>
      <c r="F4" s="326"/>
      <c r="G4" s="326"/>
      <c r="H4" s="326"/>
      <c r="I4" s="326"/>
      <c r="J4" s="326"/>
      <c r="K4" s="326"/>
      <c r="L4" s="326"/>
      <c r="M4" s="326"/>
      <c r="N4" s="326"/>
      <c r="O4" s="326"/>
      <c r="P4" s="1373" t="s">
        <v>5</v>
      </c>
      <c r="Q4" s="1374"/>
      <c r="R4" s="1374"/>
      <c r="S4" s="1374"/>
      <c r="T4" s="1374"/>
      <c r="U4" s="1374"/>
      <c r="V4" s="1541" t="str">
        <f>【様式６】実績報告書Ⅰ!V4</f>
        <v>藤沢市</v>
      </c>
      <c r="W4" s="1542"/>
      <c r="X4" s="1542"/>
      <c r="Y4" s="1542"/>
      <c r="Z4" s="1542"/>
      <c r="AA4" s="1542"/>
      <c r="AB4" s="1542"/>
      <c r="AC4" s="1542"/>
      <c r="AD4" s="1542"/>
      <c r="AE4" s="1542"/>
      <c r="AF4" s="1542"/>
      <c r="AG4" s="1542"/>
      <c r="AH4" s="1543"/>
      <c r="AJ4" s="96"/>
    </row>
    <row r="5" spans="1:38" ht="18" customHeight="1">
      <c r="A5" s="96"/>
      <c r="B5" s="96"/>
      <c r="C5" s="96"/>
      <c r="D5" s="326"/>
      <c r="E5" s="326"/>
      <c r="F5" s="326"/>
      <c r="G5" s="326"/>
      <c r="H5" s="326"/>
      <c r="I5" s="326"/>
      <c r="J5" s="326"/>
      <c r="K5" s="326"/>
      <c r="L5" s="326"/>
      <c r="M5" s="326"/>
      <c r="N5" s="326"/>
      <c r="O5" s="326"/>
      <c r="P5" s="1360" t="s">
        <v>8</v>
      </c>
      <c r="Q5" s="1361"/>
      <c r="R5" s="1361"/>
      <c r="S5" s="1361"/>
      <c r="T5" s="1361"/>
      <c r="U5" s="1361"/>
      <c r="V5" s="2829">
        <f>【様式６】実績報告書Ⅰ!V5</f>
        <v>0</v>
      </c>
      <c r="W5" s="2830"/>
      <c r="X5" s="2830"/>
      <c r="Y5" s="2830"/>
      <c r="Z5" s="2830"/>
      <c r="AA5" s="2830"/>
      <c r="AB5" s="2830"/>
      <c r="AC5" s="2830"/>
      <c r="AD5" s="2830"/>
      <c r="AE5" s="2830"/>
      <c r="AF5" s="2830"/>
      <c r="AG5" s="2830"/>
      <c r="AH5" s="2831"/>
      <c r="AJ5" s="96"/>
    </row>
    <row r="6" spans="1:38" ht="18" customHeight="1">
      <c r="D6" s="326"/>
      <c r="E6" s="326"/>
      <c r="F6" s="326"/>
      <c r="G6" s="326"/>
      <c r="H6" s="326"/>
      <c r="I6" s="326"/>
      <c r="J6" s="326"/>
      <c r="K6" s="326"/>
      <c r="L6" s="326"/>
      <c r="M6" s="326"/>
      <c r="N6" s="326"/>
      <c r="O6" s="326"/>
      <c r="P6" s="2674" t="s">
        <v>49</v>
      </c>
      <c r="Q6" s="2675"/>
      <c r="R6" s="2675"/>
      <c r="S6" s="2675"/>
      <c r="T6" s="2675"/>
      <c r="U6" s="2675"/>
      <c r="V6" s="1538">
        <f>【様式６】実績報告書Ⅰ!V6</f>
        <v>0</v>
      </c>
      <c r="W6" s="1539"/>
      <c r="X6" s="1539"/>
      <c r="Y6" s="1539"/>
      <c r="Z6" s="1539"/>
      <c r="AA6" s="1539"/>
      <c r="AB6" s="1539"/>
      <c r="AC6" s="1539"/>
      <c r="AD6" s="1539"/>
      <c r="AE6" s="1539"/>
      <c r="AF6" s="1539"/>
      <c r="AG6" s="1539"/>
      <c r="AH6" s="1540"/>
    </row>
    <row r="7" spans="1:38" ht="18" customHeight="1" thickBot="1">
      <c r="D7" s="326"/>
      <c r="E7" s="326"/>
      <c r="F7" s="326"/>
      <c r="G7" s="326"/>
      <c r="H7" s="326"/>
      <c r="I7" s="326"/>
      <c r="J7" s="326"/>
      <c r="K7" s="326"/>
      <c r="L7" s="326"/>
      <c r="M7" s="326"/>
      <c r="N7" s="326"/>
      <c r="O7" s="326"/>
      <c r="P7" s="2672" t="s">
        <v>43</v>
      </c>
      <c r="Q7" s="2673"/>
      <c r="R7" s="2673"/>
      <c r="S7" s="2673"/>
      <c r="T7" s="2673"/>
      <c r="U7" s="2673"/>
      <c r="V7" s="73">
        <f>【様式６】実績報告書Ⅰ!V7</f>
        <v>0</v>
      </c>
      <c r="W7" s="99">
        <f>【様式６】実績報告書Ⅰ!W7</f>
        <v>0</v>
      </c>
      <c r="X7" s="73">
        <f>【様式６】実績報告書Ⅰ!X7</f>
        <v>0</v>
      </c>
      <c r="Y7" s="71">
        <f>【様式６】実績報告書Ⅰ!Y7</f>
        <v>0</v>
      </c>
      <c r="Z7" s="99">
        <f>【様式６】実績報告書Ⅰ!Z7</f>
        <v>0</v>
      </c>
      <c r="AA7" s="73">
        <f>【様式６】実績報告書Ⅰ!AA7</f>
        <v>0</v>
      </c>
      <c r="AB7" s="99">
        <f>【様式６】実績報告書Ⅰ!AB7</f>
        <v>0</v>
      </c>
      <c r="AC7" s="73">
        <f>【様式６】実績報告書Ⅰ!AC7</f>
        <v>0</v>
      </c>
      <c r="AD7" s="71">
        <f>【様式６】実績報告書Ⅰ!AD7</f>
        <v>0</v>
      </c>
      <c r="AE7" s="71">
        <f>【様式６】実績報告書Ⅰ!AE7</f>
        <v>0</v>
      </c>
      <c r="AF7" s="71">
        <f>【様式６】実績報告書Ⅰ!AF7</f>
        <v>0</v>
      </c>
      <c r="AG7" s="99">
        <f>【様式６】実績報告書Ⅰ!AG7</f>
        <v>0</v>
      </c>
      <c r="AH7" s="74">
        <f>【様式６】実績報告書Ⅰ!AH7</f>
        <v>0</v>
      </c>
    </row>
    <row r="8" spans="1:38" ht="9" customHeight="1">
      <c r="A8" s="96"/>
      <c r="B8" s="96"/>
      <c r="C8" s="96"/>
      <c r="D8" s="96"/>
      <c r="E8" s="96"/>
      <c r="F8" s="96"/>
      <c r="G8" s="96"/>
      <c r="H8" s="96"/>
      <c r="I8" s="96"/>
      <c r="J8" s="96"/>
      <c r="K8" s="96"/>
      <c r="L8" s="96"/>
      <c r="M8" s="96"/>
      <c r="N8" s="96"/>
      <c r="O8" s="96"/>
      <c r="P8" s="96"/>
      <c r="Q8" s="96"/>
      <c r="R8" s="96"/>
      <c r="S8" s="298"/>
      <c r="T8" s="298"/>
      <c r="U8" s="298"/>
      <c r="V8" s="298"/>
      <c r="W8" s="298"/>
      <c r="X8" s="298"/>
      <c r="Y8" s="298"/>
      <c r="Z8" s="298"/>
      <c r="AA8" s="551"/>
      <c r="AB8" s="551"/>
      <c r="AC8" s="551"/>
      <c r="AD8" s="551"/>
      <c r="AE8" s="551"/>
      <c r="AF8" s="551"/>
      <c r="AG8" s="551"/>
      <c r="AJ8" s="96"/>
    </row>
    <row r="9" spans="1:38" ht="18" customHeight="1" thickBot="1">
      <c r="B9" s="94" t="s">
        <v>1010</v>
      </c>
    </row>
    <row r="10" spans="1:38" ht="30" customHeight="1">
      <c r="C10" s="327" t="s">
        <v>12</v>
      </c>
      <c r="D10" s="2518" t="s">
        <v>1003</v>
      </c>
      <c r="E10" s="2519"/>
      <c r="F10" s="2519"/>
      <c r="G10" s="2519"/>
      <c r="H10" s="2519"/>
      <c r="I10" s="2519"/>
      <c r="J10" s="2519"/>
      <c r="K10" s="2519"/>
      <c r="L10" s="2519"/>
      <c r="M10" s="2519"/>
      <c r="N10" s="2519"/>
      <c r="O10" s="2519"/>
      <c r="P10" s="2519"/>
      <c r="Q10" s="2520"/>
      <c r="R10" s="2832">
        <f>事業者入力!P19</f>
        <v>0</v>
      </c>
      <c r="S10" s="2833"/>
      <c r="T10" s="2833"/>
      <c r="U10" s="2833"/>
      <c r="V10" s="2833"/>
      <c r="W10" s="2833"/>
      <c r="X10" s="2833"/>
      <c r="Y10" s="2833"/>
      <c r="Z10" s="2833"/>
      <c r="AA10" s="2833"/>
      <c r="AB10" s="2833"/>
      <c r="AC10" s="2833"/>
      <c r="AD10" s="2833"/>
      <c r="AE10" s="2833"/>
      <c r="AF10" s="2833"/>
      <c r="AG10" s="2833"/>
      <c r="AH10" s="2833"/>
      <c r="AI10" s="330" t="s">
        <v>16</v>
      </c>
    </row>
    <row r="11" spans="1:38" ht="29.25" customHeight="1">
      <c r="C11" s="2524" t="s">
        <v>13</v>
      </c>
      <c r="D11" s="2215" t="s">
        <v>1004</v>
      </c>
      <c r="E11" s="2284"/>
      <c r="F11" s="2759"/>
      <c r="G11" s="2049"/>
      <c r="H11" s="2049"/>
      <c r="I11" s="2049"/>
      <c r="J11" s="2049"/>
      <c r="K11" s="2049"/>
      <c r="L11" s="2049"/>
      <c r="M11" s="2049"/>
      <c r="N11" s="2049"/>
      <c r="O11" s="2049"/>
      <c r="P11" s="2049"/>
      <c r="Q11" s="2050"/>
      <c r="R11" s="2834">
        <f>'【様式６別添１】賃金改善明細書（職員別）'!AB59+R12</f>
        <v>0</v>
      </c>
      <c r="S11" s="2835"/>
      <c r="T11" s="2835"/>
      <c r="U11" s="2835"/>
      <c r="V11" s="2835"/>
      <c r="W11" s="2835"/>
      <c r="X11" s="2835"/>
      <c r="Y11" s="2835"/>
      <c r="Z11" s="2835"/>
      <c r="AA11" s="2835"/>
      <c r="AB11" s="2835"/>
      <c r="AC11" s="2835"/>
      <c r="AD11" s="2835"/>
      <c r="AE11" s="2835"/>
      <c r="AF11" s="2835"/>
      <c r="AG11" s="2835"/>
      <c r="AH11" s="2835"/>
      <c r="AI11" s="407" t="s">
        <v>16</v>
      </c>
    </row>
    <row r="12" spans="1:38" ht="29.25" customHeight="1">
      <c r="C12" s="2825"/>
      <c r="D12" s="938"/>
      <c r="E12" s="939"/>
      <c r="F12" s="2759" t="s">
        <v>757</v>
      </c>
      <c r="G12" s="2759"/>
      <c r="H12" s="2759"/>
      <c r="I12" s="2759"/>
      <c r="J12" s="2759"/>
      <c r="K12" s="2759"/>
      <c r="L12" s="2759"/>
      <c r="M12" s="2759"/>
      <c r="N12" s="2759"/>
      <c r="O12" s="2759"/>
      <c r="P12" s="2759"/>
      <c r="Q12" s="2826"/>
      <c r="R12" s="2827"/>
      <c r="S12" s="2828"/>
      <c r="T12" s="2828"/>
      <c r="U12" s="2828"/>
      <c r="V12" s="2828"/>
      <c r="W12" s="2828"/>
      <c r="X12" s="2828"/>
      <c r="Y12" s="2828"/>
      <c r="Z12" s="2828"/>
      <c r="AA12" s="2828"/>
      <c r="AB12" s="2828"/>
      <c r="AC12" s="2828"/>
      <c r="AD12" s="2828"/>
      <c r="AE12" s="2828"/>
      <c r="AF12" s="2828"/>
      <c r="AG12" s="2828"/>
      <c r="AH12" s="2828"/>
      <c r="AI12" s="332" t="s">
        <v>16</v>
      </c>
    </row>
    <row r="13" spans="1:38" ht="18.75" customHeight="1">
      <c r="C13" s="2516" t="s">
        <v>14</v>
      </c>
      <c r="D13" s="2215" t="s">
        <v>1011</v>
      </c>
      <c r="E13" s="2284"/>
      <c r="F13" s="2284"/>
      <c r="G13" s="1437"/>
      <c r="H13" s="1437"/>
      <c r="I13" s="1437"/>
      <c r="J13" s="1437"/>
      <c r="K13" s="1437"/>
      <c r="L13" s="1437"/>
      <c r="M13" s="1437"/>
      <c r="N13" s="1437"/>
      <c r="O13" s="1437"/>
      <c r="P13" s="1437"/>
      <c r="Q13" s="2216"/>
      <c r="R13" s="2138" t="s">
        <v>762</v>
      </c>
      <c r="S13" s="2141"/>
      <c r="T13" s="2141"/>
      <c r="U13" s="2141"/>
      <c r="V13" s="2141"/>
      <c r="W13" s="2141"/>
      <c r="X13" s="2141"/>
      <c r="Y13" s="2141"/>
      <c r="Z13" s="2141"/>
      <c r="AA13" s="2138" t="s">
        <v>761</v>
      </c>
      <c r="AB13" s="2141"/>
      <c r="AC13" s="2141"/>
      <c r="AD13" s="2141"/>
      <c r="AE13" s="2141"/>
      <c r="AF13" s="2141"/>
      <c r="AG13" s="2141"/>
      <c r="AH13" s="2141"/>
      <c r="AI13" s="2142"/>
    </row>
    <row r="14" spans="1:38" ht="30" customHeight="1">
      <c r="C14" s="2517"/>
      <c r="D14" s="2217"/>
      <c r="E14" s="2218"/>
      <c r="F14" s="2218"/>
      <c r="G14" s="2218"/>
      <c r="H14" s="2218"/>
      <c r="I14" s="2218"/>
      <c r="J14" s="2218"/>
      <c r="K14" s="2218"/>
      <c r="L14" s="2218"/>
      <c r="M14" s="2218"/>
      <c r="N14" s="2218"/>
      <c r="O14" s="2218"/>
      <c r="P14" s="2218"/>
      <c r="Q14" s="2219"/>
      <c r="R14" s="2285" t="str">
        <f>IF(R10-R11&gt;0,TEXT(R10-R11,"#,##0円"),"残額なし")</f>
        <v>残額なし</v>
      </c>
      <c r="S14" s="2286"/>
      <c r="T14" s="2286"/>
      <c r="U14" s="2286"/>
      <c r="V14" s="2286"/>
      <c r="W14" s="2286"/>
      <c r="X14" s="2286"/>
      <c r="Y14" s="2286"/>
      <c r="Z14" s="2287"/>
      <c r="AA14" s="2486"/>
      <c r="AB14" s="2487"/>
      <c r="AC14" s="2487"/>
      <c r="AD14" s="2487"/>
      <c r="AE14" s="2487"/>
      <c r="AF14" s="2487"/>
      <c r="AG14" s="2487"/>
      <c r="AH14" s="2487"/>
      <c r="AI14" s="2488"/>
    </row>
    <row r="15" spans="1:38" ht="17.100000000000001" customHeight="1">
      <c r="C15" s="333" t="s">
        <v>26</v>
      </c>
      <c r="D15" s="2267" t="s">
        <v>29</v>
      </c>
      <c r="E15" s="2765"/>
      <c r="F15" s="2765"/>
      <c r="G15" s="2195"/>
      <c r="H15" s="2195"/>
      <c r="I15" s="2195"/>
      <c r="J15" s="2195"/>
      <c r="K15" s="2196"/>
      <c r="L15" s="538"/>
      <c r="M15" s="538"/>
      <c r="N15" s="538"/>
      <c r="O15" s="538"/>
      <c r="P15" s="538"/>
      <c r="Q15" s="334"/>
      <c r="R15" s="108"/>
      <c r="S15" s="2177" t="s">
        <v>85</v>
      </c>
      <c r="T15" s="2177"/>
      <c r="U15" s="2177"/>
      <c r="V15" s="2177"/>
      <c r="W15" s="2177"/>
      <c r="X15" s="2177"/>
      <c r="Y15" s="2177"/>
      <c r="Z15" s="2177"/>
      <c r="AA15" s="2177"/>
      <c r="AB15" s="2177"/>
      <c r="AC15" s="2177"/>
      <c r="AD15" s="2177"/>
      <c r="AE15" s="2177"/>
      <c r="AF15" s="2177"/>
      <c r="AG15" s="2177"/>
      <c r="AH15" s="2177"/>
      <c r="AI15" s="2178"/>
    </row>
    <row r="16" spans="1:38" ht="17.100000000000001" customHeight="1">
      <c r="C16" s="335"/>
      <c r="D16" s="2493" t="s">
        <v>232</v>
      </c>
      <c r="E16" s="2758"/>
      <c r="F16" s="2758"/>
      <c r="G16" s="2760"/>
      <c r="H16" s="2760"/>
      <c r="I16" s="2760"/>
      <c r="J16" s="2760"/>
      <c r="K16" s="2760"/>
      <c r="L16" s="2760"/>
      <c r="M16" s="2760"/>
      <c r="N16" s="2760"/>
      <c r="O16" s="2760"/>
      <c r="P16" s="2760"/>
      <c r="Q16" s="2495"/>
      <c r="R16" s="108"/>
      <c r="S16" s="2204" t="s">
        <v>163</v>
      </c>
      <c r="T16" s="2204"/>
      <c r="U16" s="2204"/>
      <c r="V16" s="2204"/>
      <c r="W16" s="2204"/>
      <c r="X16" s="2204"/>
      <c r="Y16" s="2204"/>
      <c r="Z16" s="2204"/>
      <c r="AA16" s="2204"/>
      <c r="AB16" s="2204"/>
      <c r="AC16" s="2204"/>
      <c r="AD16" s="2204"/>
      <c r="AE16" s="2204"/>
      <c r="AF16" s="2204"/>
      <c r="AG16" s="2204"/>
      <c r="AH16" s="2204"/>
      <c r="AI16" s="2205"/>
    </row>
    <row r="17" spans="1:36" ht="17.100000000000001" customHeight="1">
      <c r="C17" s="335"/>
      <c r="D17" s="2761"/>
      <c r="E17" s="2494"/>
      <c r="F17" s="2494"/>
      <c r="G17" s="2760"/>
      <c r="H17" s="2760"/>
      <c r="I17" s="2760"/>
      <c r="J17" s="2760"/>
      <c r="K17" s="2760"/>
      <c r="L17" s="2760"/>
      <c r="M17" s="2760"/>
      <c r="N17" s="2760"/>
      <c r="O17" s="2760"/>
      <c r="P17" s="2760"/>
      <c r="Q17" s="2495"/>
      <c r="R17" s="108"/>
      <c r="S17" s="2206" t="s">
        <v>164</v>
      </c>
      <c r="T17" s="2206"/>
      <c r="U17" s="2206"/>
      <c r="V17" s="2206"/>
      <c r="W17" s="2206"/>
      <c r="X17" s="2206"/>
      <c r="Y17" s="2206"/>
      <c r="Z17" s="2206"/>
      <c r="AA17" s="2206"/>
      <c r="AB17" s="2206"/>
      <c r="AC17" s="2206"/>
      <c r="AD17" s="2206"/>
      <c r="AE17" s="2206"/>
      <c r="AF17" s="2206"/>
      <c r="AG17" s="2206"/>
      <c r="AH17" s="2206"/>
      <c r="AI17" s="2207"/>
    </row>
    <row r="18" spans="1:36" ht="17.100000000000001" customHeight="1">
      <c r="C18" s="335"/>
      <c r="D18" s="2217"/>
      <c r="E18" s="2218"/>
      <c r="F18" s="2218"/>
      <c r="G18" s="2218"/>
      <c r="H18" s="2218"/>
      <c r="I18" s="2218"/>
      <c r="J18" s="2218"/>
      <c r="K18" s="2218"/>
      <c r="L18" s="2218"/>
      <c r="M18" s="2218"/>
      <c r="N18" s="2218"/>
      <c r="O18" s="2218"/>
      <c r="P18" s="2218"/>
      <c r="Q18" s="2219"/>
      <c r="R18" s="108"/>
      <c r="S18" s="2208" t="s">
        <v>165</v>
      </c>
      <c r="T18" s="2208"/>
      <c r="U18" s="2208"/>
      <c r="V18" s="2208"/>
      <c r="W18" s="2208"/>
      <c r="X18" s="2208"/>
      <c r="Y18" s="2208"/>
      <c r="Z18" s="2208"/>
      <c r="AA18" s="2208"/>
      <c r="AB18" s="2208"/>
      <c r="AC18" s="2208"/>
      <c r="AD18" s="2208"/>
      <c r="AE18" s="2208"/>
      <c r="AF18" s="2208"/>
      <c r="AG18" s="2208"/>
      <c r="AH18" s="2208"/>
      <c r="AI18" s="2209"/>
    </row>
    <row r="19" spans="1:36" ht="36.75" customHeight="1" thickBot="1">
      <c r="C19" s="336"/>
      <c r="D19" s="2762" t="s">
        <v>27</v>
      </c>
      <c r="E19" s="1853"/>
      <c r="F19" s="1853"/>
      <c r="G19" s="2763"/>
      <c r="H19" s="2763"/>
      <c r="I19" s="2763"/>
      <c r="J19" s="2763"/>
      <c r="K19" s="2763"/>
      <c r="L19" s="2763"/>
      <c r="M19" s="2763"/>
      <c r="N19" s="2763"/>
      <c r="O19" s="2763"/>
      <c r="P19" s="2763"/>
      <c r="Q19" s="2764"/>
      <c r="R19" s="2550"/>
      <c r="S19" s="2551"/>
      <c r="T19" s="2551"/>
      <c r="U19" s="2551"/>
      <c r="V19" s="2551"/>
      <c r="W19" s="2551"/>
      <c r="X19" s="2551"/>
      <c r="Y19" s="2551"/>
      <c r="Z19" s="2551"/>
      <c r="AA19" s="2551"/>
      <c r="AB19" s="2551"/>
      <c r="AC19" s="2551"/>
      <c r="AD19" s="2551"/>
      <c r="AE19" s="2551"/>
      <c r="AF19" s="2551"/>
      <c r="AG19" s="2551"/>
      <c r="AH19" s="2551"/>
      <c r="AI19" s="2552"/>
    </row>
    <row r="20" spans="1:36" ht="17.25" customHeight="1">
      <c r="A20" s="96"/>
      <c r="B20" s="96"/>
      <c r="C20" s="96"/>
      <c r="D20" s="96"/>
      <c r="E20" s="96"/>
      <c r="F20" s="96"/>
      <c r="G20" s="96"/>
      <c r="H20" s="96"/>
      <c r="I20" s="96"/>
      <c r="J20" s="96"/>
      <c r="K20" s="96"/>
      <c r="L20" s="96"/>
      <c r="M20" s="96"/>
      <c r="N20" s="96"/>
      <c r="O20" s="96"/>
      <c r="P20" s="96"/>
      <c r="Q20" s="96"/>
      <c r="R20" s="96"/>
      <c r="S20" s="298"/>
      <c r="T20" s="298"/>
      <c r="U20" s="298"/>
      <c r="V20" s="298"/>
      <c r="W20" s="298"/>
      <c r="X20" s="298"/>
      <c r="Y20" s="298"/>
      <c r="Z20" s="298"/>
      <c r="AA20" s="551"/>
      <c r="AB20" s="551"/>
      <c r="AC20" s="551"/>
      <c r="AD20" s="551"/>
      <c r="AE20" s="551"/>
      <c r="AF20" s="551"/>
      <c r="AG20" s="551"/>
      <c r="AJ20" s="96"/>
    </row>
    <row r="21" spans="1:36" ht="17.25" customHeight="1" thickBot="1">
      <c r="A21" s="96"/>
      <c r="B21" s="94" t="s">
        <v>298</v>
      </c>
      <c r="C21" s="96"/>
      <c r="D21" s="96"/>
      <c r="E21" s="96"/>
      <c r="F21" s="96"/>
      <c r="G21" s="96"/>
      <c r="H21" s="96"/>
      <c r="I21" s="96"/>
      <c r="J21" s="96"/>
      <c r="K21" s="96"/>
      <c r="L21" s="96"/>
      <c r="M21" s="96"/>
      <c r="N21" s="96"/>
      <c r="O21" s="96"/>
      <c r="P21" s="96"/>
      <c r="Q21" s="96"/>
      <c r="R21" s="96"/>
      <c r="S21" s="298"/>
      <c r="T21" s="298"/>
      <c r="U21" s="298"/>
      <c r="V21" s="298"/>
      <c r="W21" s="298"/>
      <c r="X21" s="298"/>
      <c r="Y21" s="298"/>
      <c r="Z21" s="298"/>
      <c r="AA21" s="551"/>
      <c r="AB21" s="551"/>
      <c r="AC21" s="551"/>
      <c r="AD21" s="551"/>
      <c r="AE21" s="551"/>
      <c r="AF21" s="551"/>
      <c r="AG21" s="551"/>
      <c r="AJ21" s="96"/>
    </row>
    <row r="22" spans="1:36" s="1" customFormat="1" ht="18" customHeight="1" thickBot="1">
      <c r="C22" s="2843" t="s">
        <v>132</v>
      </c>
      <c r="D22" s="2041" t="s">
        <v>338</v>
      </c>
      <c r="E22" s="2844"/>
      <c r="F22" s="2844"/>
      <c r="G22" s="2844"/>
      <c r="H22" s="2844"/>
      <c r="I22" s="2844"/>
      <c r="J22" s="2844"/>
      <c r="K22" s="2844"/>
      <c r="L22" s="2844"/>
      <c r="M22" s="2844"/>
      <c r="N22" s="2844"/>
      <c r="O22" s="2844"/>
      <c r="P22" s="2844"/>
      <c r="Q22" s="2845"/>
      <c r="R22" s="2733" t="s">
        <v>136</v>
      </c>
      <c r="S22" s="2016"/>
      <c r="T22" s="949">
        <f>事業者入力!N19</f>
        <v>0</v>
      </c>
      <c r="U22" s="419" t="s">
        <v>50</v>
      </c>
      <c r="V22" s="2016" t="s">
        <v>135</v>
      </c>
      <c r="W22" s="2016"/>
      <c r="X22" s="949">
        <f>事業者入力!O19</f>
        <v>0</v>
      </c>
      <c r="Y22" s="136" t="s">
        <v>50</v>
      </c>
      <c r="Z22" s="110"/>
      <c r="AA22" s="11"/>
      <c r="AB22" s="11"/>
      <c r="AC22" s="11"/>
      <c r="AD22" s="11"/>
      <c r="AE22" s="11"/>
      <c r="AF22" s="11"/>
      <c r="AG22" s="11"/>
      <c r="AH22" s="11"/>
      <c r="AI22" s="11"/>
    </row>
    <row r="23" spans="1:36" s="1" customFormat="1" ht="18" customHeight="1">
      <c r="C23" s="2697"/>
      <c r="D23" s="2031"/>
      <c r="E23" s="2032"/>
      <c r="F23" s="2032"/>
      <c r="G23" s="2032"/>
      <c r="H23" s="2032"/>
      <c r="I23" s="2032"/>
      <c r="J23" s="2032"/>
      <c r="K23" s="2032"/>
      <c r="L23" s="2032"/>
      <c r="M23" s="2032"/>
      <c r="N23" s="2032"/>
      <c r="O23" s="2032"/>
      <c r="P23" s="2032"/>
      <c r="Q23" s="2033"/>
      <c r="R23" s="2811">
        <f>ROUNDDOWN(事業者入力!L19-R41+R43,-3)</f>
        <v>0</v>
      </c>
      <c r="S23" s="2812"/>
      <c r="T23" s="2812"/>
      <c r="U23" s="2812"/>
      <c r="V23" s="2812"/>
      <c r="W23" s="2812"/>
      <c r="X23" s="2812"/>
      <c r="Y23" s="2812"/>
      <c r="Z23" s="2813"/>
      <c r="AA23" s="2813"/>
      <c r="AB23" s="2813"/>
      <c r="AC23" s="2813"/>
      <c r="AD23" s="2813"/>
      <c r="AE23" s="2813"/>
      <c r="AF23" s="2813"/>
      <c r="AG23" s="2813"/>
      <c r="AH23" s="2813"/>
      <c r="AI23" s="75" t="s">
        <v>16</v>
      </c>
    </row>
    <row r="24" spans="1:36" s="1" customFormat="1" ht="33.950000000000003" customHeight="1">
      <c r="C24" s="540"/>
      <c r="D24" s="134"/>
      <c r="E24" s="195"/>
      <c r="F24" s="195"/>
      <c r="G24" s="2044" t="s">
        <v>404</v>
      </c>
      <c r="H24" s="1824"/>
      <c r="I24" s="1824"/>
      <c r="J24" s="1824"/>
      <c r="K24" s="1824"/>
      <c r="L24" s="1824"/>
      <c r="M24" s="1824"/>
      <c r="N24" s="1824"/>
      <c r="O24" s="1824"/>
      <c r="P24" s="1824"/>
      <c r="Q24" s="1825"/>
      <c r="R24" s="2811" t="str">
        <f>IF(AA48="加算Ⅱ新規事由あり",R23,"")</f>
        <v/>
      </c>
      <c r="S24" s="2812"/>
      <c r="T24" s="2812"/>
      <c r="U24" s="2812"/>
      <c r="V24" s="2812"/>
      <c r="W24" s="2812"/>
      <c r="X24" s="2812"/>
      <c r="Y24" s="2812"/>
      <c r="Z24" s="2812"/>
      <c r="AA24" s="2812"/>
      <c r="AB24" s="2812"/>
      <c r="AC24" s="2812"/>
      <c r="AD24" s="2812"/>
      <c r="AE24" s="2812"/>
      <c r="AF24" s="2812"/>
      <c r="AG24" s="2812"/>
      <c r="AH24" s="2812"/>
      <c r="AI24" s="77" t="s">
        <v>16</v>
      </c>
    </row>
    <row r="25" spans="1:36" ht="17.100000000000001" customHeight="1" thickBot="1">
      <c r="C25" s="311" t="s">
        <v>133</v>
      </c>
      <c r="D25" s="2872" t="s">
        <v>15</v>
      </c>
      <c r="E25" s="2872"/>
      <c r="F25" s="2873"/>
      <c r="G25" s="2873"/>
      <c r="H25" s="2873"/>
      <c r="I25" s="2873"/>
      <c r="J25" s="2873"/>
      <c r="K25" s="2873"/>
      <c r="L25" s="2873"/>
      <c r="M25" s="2873"/>
      <c r="N25" s="2873"/>
      <c r="O25" s="2873"/>
      <c r="P25" s="2873"/>
      <c r="Q25" s="2873"/>
      <c r="R25" s="2532" t="s">
        <v>1013</v>
      </c>
      <c r="S25" s="2532"/>
      <c r="T25" s="2532"/>
      <c r="U25" s="2532"/>
      <c r="V25" s="2532"/>
      <c r="W25" s="2532"/>
      <c r="X25" s="2532"/>
      <c r="Y25" s="2532"/>
      <c r="Z25" s="2532"/>
      <c r="AA25" s="2532"/>
      <c r="AB25" s="2532"/>
      <c r="AC25" s="2532"/>
      <c r="AD25" s="2532"/>
      <c r="AE25" s="2532"/>
      <c r="AF25" s="2532"/>
      <c r="AG25" s="2532"/>
      <c r="AH25" s="2532"/>
      <c r="AI25" s="2533"/>
    </row>
    <row r="26" spans="1:36" s="1" customFormat="1" ht="45" customHeight="1">
      <c r="C26" s="524" t="s">
        <v>157</v>
      </c>
      <c r="D26" s="1827" t="s">
        <v>440</v>
      </c>
      <c r="E26" s="1827"/>
      <c r="F26" s="1827"/>
      <c r="G26" s="1827"/>
      <c r="H26" s="1827"/>
      <c r="I26" s="1827"/>
      <c r="J26" s="1827"/>
      <c r="K26" s="1827"/>
      <c r="L26" s="1827"/>
      <c r="M26" s="1827"/>
      <c r="N26" s="1827"/>
      <c r="O26" s="1827"/>
      <c r="P26" s="1827"/>
      <c r="Q26" s="1827"/>
      <c r="R26" s="1827"/>
      <c r="S26" s="1827"/>
      <c r="T26" s="1827"/>
      <c r="U26" s="1827"/>
      <c r="V26" s="1827"/>
      <c r="W26" s="1827"/>
      <c r="X26" s="1827"/>
      <c r="Y26" s="1827"/>
      <c r="Z26" s="1827"/>
      <c r="AA26" s="1827"/>
      <c r="AB26" s="1827"/>
      <c r="AC26" s="1827"/>
      <c r="AD26" s="1827"/>
      <c r="AE26" s="1827"/>
      <c r="AF26" s="1827"/>
      <c r="AG26" s="1827"/>
      <c r="AH26" s="1827"/>
      <c r="AI26" s="1827"/>
    </row>
    <row r="27" spans="1:36" s="96" customFormat="1" ht="17.100000000000001" customHeight="1">
      <c r="C27" s="280"/>
      <c r="D27" s="137"/>
      <c r="E27" s="137"/>
      <c r="F27" s="137"/>
      <c r="G27" s="137"/>
      <c r="H27" s="137"/>
      <c r="I27" s="137"/>
      <c r="J27" s="137"/>
      <c r="K27" s="137"/>
      <c r="L27" s="137"/>
      <c r="M27" s="137"/>
      <c r="N27" s="137"/>
      <c r="O27" s="137"/>
      <c r="P27" s="137"/>
      <c r="Q27" s="137"/>
      <c r="R27" s="280"/>
      <c r="S27" s="280"/>
      <c r="T27" s="280"/>
      <c r="U27" s="280"/>
      <c r="V27" s="280"/>
      <c r="W27" s="280"/>
      <c r="X27" s="280"/>
      <c r="Y27" s="280"/>
      <c r="Z27" s="280"/>
      <c r="AA27" s="280"/>
      <c r="AB27" s="280"/>
      <c r="AC27" s="280"/>
      <c r="AD27" s="280"/>
      <c r="AE27" s="280"/>
      <c r="AF27" s="280"/>
      <c r="AG27" s="280"/>
      <c r="AH27" s="280"/>
      <c r="AI27" s="280"/>
    </row>
    <row r="28" spans="1:36" s="96" customFormat="1" ht="17.100000000000001" customHeight="1" thickBot="1">
      <c r="B28" s="97" t="s">
        <v>414</v>
      </c>
      <c r="C28" s="138"/>
      <c r="D28" s="137"/>
      <c r="E28" s="137"/>
      <c r="F28" s="137"/>
      <c r="G28" s="137"/>
      <c r="H28" s="137"/>
      <c r="I28" s="137"/>
      <c r="J28" s="137"/>
      <c r="K28" s="137"/>
      <c r="L28" s="137"/>
      <c r="M28" s="137"/>
      <c r="N28" s="137"/>
      <c r="O28" s="137"/>
      <c r="P28" s="137"/>
      <c r="Q28" s="137"/>
      <c r="R28" s="280"/>
      <c r="S28" s="280"/>
      <c r="T28" s="280"/>
      <c r="U28" s="280"/>
      <c r="V28" s="280"/>
      <c r="W28" s="280"/>
      <c r="X28" s="280"/>
      <c r="Y28" s="280"/>
      <c r="Z28" s="280"/>
      <c r="AA28" s="280"/>
      <c r="AB28" s="280"/>
      <c r="AC28" s="280"/>
      <c r="AD28" s="280"/>
      <c r="AE28" s="280"/>
      <c r="AF28" s="280"/>
      <c r="AG28" s="280"/>
      <c r="AH28" s="280"/>
      <c r="AI28" s="280"/>
    </row>
    <row r="29" spans="1:36" ht="33.950000000000003" customHeight="1">
      <c r="C29" s="547" t="s">
        <v>299</v>
      </c>
      <c r="D29" s="1862" t="s">
        <v>339</v>
      </c>
      <c r="E29" s="1863"/>
      <c r="F29" s="1863"/>
      <c r="G29" s="1863"/>
      <c r="H29" s="1863"/>
      <c r="I29" s="1863"/>
      <c r="J29" s="1863"/>
      <c r="K29" s="1863"/>
      <c r="L29" s="1863"/>
      <c r="M29" s="1863"/>
      <c r="N29" s="1863"/>
      <c r="O29" s="1863"/>
      <c r="P29" s="1863"/>
      <c r="Q29" s="1864"/>
      <c r="R29" s="2874">
        <f>ROUNDDOWN(R30+R38,-3)</f>
        <v>0</v>
      </c>
      <c r="S29" s="2875"/>
      <c r="T29" s="2875"/>
      <c r="U29" s="2875"/>
      <c r="V29" s="2875"/>
      <c r="W29" s="2875"/>
      <c r="X29" s="2875"/>
      <c r="Y29" s="2875"/>
      <c r="Z29" s="2875"/>
      <c r="AA29" s="2875"/>
      <c r="AB29" s="2875"/>
      <c r="AC29" s="2875"/>
      <c r="AD29" s="2875"/>
      <c r="AE29" s="2875"/>
      <c r="AF29" s="2875"/>
      <c r="AG29" s="2875"/>
      <c r="AH29" s="2875"/>
      <c r="AI29" s="513" t="s">
        <v>16</v>
      </c>
    </row>
    <row r="30" spans="1:36" ht="17.100000000000001" customHeight="1">
      <c r="C30" s="194"/>
      <c r="D30" s="96"/>
      <c r="E30" s="96"/>
      <c r="F30" s="139" t="s">
        <v>410</v>
      </c>
      <c r="G30" s="140"/>
      <c r="H30" s="140"/>
      <c r="I30" s="140"/>
      <c r="J30" s="140"/>
      <c r="K30" s="140"/>
      <c r="L30" s="140"/>
      <c r="M30" s="140"/>
      <c r="N30" s="140"/>
      <c r="O30" s="140"/>
      <c r="P30" s="140"/>
      <c r="Q30" s="141"/>
      <c r="R30" s="2881">
        <f>R31-R32-R34-R37</f>
        <v>0</v>
      </c>
      <c r="S30" s="2882"/>
      <c r="T30" s="2882"/>
      <c r="U30" s="2882"/>
      <c r="V30" s="2882"/>
      <c r="W30" s="2882"/>
      <c r="X30" s="2882"/>
      <c r="Y30" s="2882"/>
      <c r="Z30" s="2882"/>
      <c r="AA30" s="2882"/>
      <c r="AB30" s="2882"/>
      <c r="AC30" s="2882"/>
      <c r="AD30" s="2882"/>
      <c r="AE30" s="2882"/>
      <c r="AF30" s="2882"/>
      <c r="AG30" s="2882"/>
      <c r="AH30" s="2882"/>
      <c r="AI30" s="76" t="s">
        <v>16</v>
      </c>
    </row>
    <row r="31" spans="1:36" ht="59.25" customHeight="1">
      <c r="C31" s="194"/>
      <c r="D31" s="96"/>
      <c r="E31" s="96"/>
      <c r="F31" s="142"/>
      <c r="G31" s="1820" t="s">
        <v>409</v>
      </c>
      <c r="H31" s="1821"/>
      <c r="I31" s="1821"/>
      <c r="J31" s="1821"/>
      <c r="K31" s="1821"/>
      <c r="L31" s="1821"/>
      <c r="M31" s="1821"/>
      <c r="N31" s="1821"/>
      <c r="O31" s="1821"/>
      <c r="P31" s="1821"/>
      <c r="Q31" s="1822"/>
      <c r="R31" s="2878">
        <f>【様式８別添１】内訳書!T42+【様式８別添１】内訳書!T83+R32</f>
        <v>0</v>
      </c>
      <c r="S31" s="2879"/>
      <c r="T31" s="2879"/>
      <c r="U31" s="2879"/>
      <c r="V31" s="2879"/>
      <c r="W31" s="2879"/>
      <c r="X31" s="2879"/>
      <c r="Y31" s="2879"/>
      <c r="Z31" s="2879"/>
      <c r="AA31" s="2879"/>
      <c r="AB31" s="2879"/>
      <c r="AC31" s="2879"/>
      <c r="AD31" s="2879"/>
      <c r="AE31" s="2879"/>
      <c r="AF31" s="2879"/>
      <c r="AG31" s="2879"/>
      <c r="AH31" s="2879"/>
      <c r="AI31" s="76" t="s">
        <v>16</v>
      </c>
    </row>
    <row r="32" spans="1:36" ht="33.75" customHeight="1">
      <c r="C32" s="194"/>
      <c r="D32" s="96"/>
      <c r="E32" s="96"/>
      <c r="F32" s="142"/>
      <c r="G32" s="1820" t="s">
        <v>1019</v>
      </c>
      <c r="H32" s="1821"/>
      <c r="I32" s="1821"/>
      <c r="J32" s="1821"/>
      <c r="K32" s="1821"/>
      <c r="L32" s="1821"/>
      <c r="M32" s="1821"/>
      <c r="N32" s="1821"/>
      <c r="O32" s="1821"/>
      <c r="P32" s="1821"/>
      <c r="Q32" s="1822"/>
      <c r="R32" s="2878">
        <f>'【様式６別添１】賃金改善明細書（職員別）'!AB59</f>
        <v>0</v>
      </c>
      <c r="S32" s="2879"/>
      <c r="T32" s="2879"/>
      <c r="U32" s="2879"/>
      <c r="V32" s="2879"/>
      <c r="W32" s="2879"/>
      <c r="X32" s="2879"/>
      <c r="Y32" s="2879"/>
      <c r="Z32" s="2879"/>
      <c r="AA32" s="2879"/>
      <c r="AB32" s="2879"/>
      <c r="AC32" s="2879"/>
      <c r="AD32" s="2879"/>
      <c r="AE32" s="2879"/>
      <c r="AF32" s="2879"/>
      <c r="AG32" s="2879"/>
      <c r="AH32" s="2879"/>
      <c r="AI32" s="76" t="s">
        <v>16</v>
      </c>
    </row>
    <row r="33" spans="2:44" ht="39" hidden="1" customHeight="1">
      <c r="C33" s="194"/>
      <c r="D33" s="96"/>
      <c r="E33" s="96"/>
      <c r="F33" s="142"/>
      <c r="G33" s="143" t="s">
        <v>223</v>
      </c>
      <c r="H33" s="1796" t="s">
        <v>222</v>
      </c>
      <c r="I33" s="2049"/>
      <c r="J33" s="2049"/>
      <c r="K33" s="2049"/>
      <c r="L33" s="2049"/>
      <c r="M33" s="2049"/>
      <c r="N33" s="2049"/>
      <c r="O33" s="2049"/>
      <c r="P33" s="2049"/>
      <c r="Q33" s="2050"/>
      <c r="R33" s="1077"/>
      <c r="S33" s="1078"/>
      <c r="T33" s="1078"/>
      <c r="U33" s="1078"/>
      <c r="V33" s="1078"/>
      <c r="W33" s="1078"/>
      <c r="X33" s="1078"/>
      <c r="Y33" s="1078"/>
      <c r="Z33" s="1078"/>
      <c r="AA33" s="1078"/>
      <c r="AB33" s="1078"/>
      <c r="AC33" s="1078"/>
      <c r="AD33" s="1078"/>
      <c r="AE33" s="1078"/>
      <c r="AF33" s="1078"/>
      <c r="AG33" s="1078"/>
      <c r="AH33" s="1078"/>
      <c r="AI33" s="76" t="s">
        <v>16</v>
      </c>
    </row>
    <row r="34" spans="2:44" ht="17.100000000000001" customHeight="1">
      <c r="C34" s="194"/>
      <c r="D34" s="96"/>
      <c r="E34" s="96"/>
      <c r="F34" s="144"/>
      <c r="G34" s="521" t="s">
        <v>407</v>
      </c>
      <c r="H34" s="145"/>
      <c r="I34" s="313"/>
      <c r="J34" s="313"/>
      <c r="K34" s="313"/>
      <c r="L34" s="313"/>
      <c r="M34" s="313"/>
      <c r="N34" s="313"/>
      <c r="O34" s="313"/>
      <c r="P34" s="313"/>
      <c r="Q34" s="314"/>
      <c r="R34" s="2809">
        <f>R35+R36</f>
        <v>0</v>
      </c>
      <c r="S34" s="2810"/>
      <c r="T34" s="2810"/>
      <c r="U34" s="2810"/>
      <c r="V34" s="2810"/>
      <c r="W34" s="2810"/>
      <c r="X34" s="2810"/>
      <c r="Y34" s="2810"/>
      <c r="Z34" s="2810"/>
      <c r="AA34" s="2810"/>
      <c r="AB34" s="2810"/>
      <c r="AC34" s="2810"/>
      <c r="AD34" s="2810"/>
      <c r="AE34" s="2810"/>
      <c r="AF34" s="2810"/>
      <c r="AG34" s="2810"/>
      <c r="AH34" s="2810"/>
      <c r="AI34" s="77" t="s">
        <v>16</v>
      </c>
    </row>
    <row r="35" spans="2:44" ht="90.75" customHeight="1">
      <c r="C35" s="194"/>
      <c r="D35" s="96"/>
      <c r="E35" s="96"/>
      <c r="F35" s="142"/>
      <c r="G35" s="146"/>
      <c r="H35" s="1798" t="s">
        <v>488</v>
      </c>
      <c r="I35" s="1799"/>
      <c r="J35" s="1799"/>
      <c r="K35" s="1799"/>
      <c r="L35" s="1799"/>
      <c r="M35" s="1799"/>
      <c r="N35" s="1799"/>
      <c r="O35" s="1799"/>
      <c r="P35" s="1799"/>
      <c r="Q35" s="1800"/>
      <c r="R35" s="2839"/>
      <c r="S35" s="2840"/>
      <c r="T35" s="2840"/>
      <c r="U35" s="2840"/>
      <c r="V35" s="2840"/>
      <c r="W35" s="2840"/>
      <c r="X35" s="2840"/>
      <c r="Y35" s="2840"/>
      <c r="Z35" s="2840"/>
      <c r="AA35" s="2840"/>
      <c r="AB35" s="2840"/>
      <c r="AC35" s="2840"/>
      <c r="AD35" s="2840"/>
      <c r="AE35" s="2840"/>
      <c r="AF35" s="2840"/>
      <c r="AG35" s="2840"/>
      <c r="AH35" s="2840"/>
      <c r="AI35" s="75" t="s">
        <v>16</v>
      </c>
    </row>
    <row r="36" spans="2:44" ht="45" customHeight="1">
      <c r="C36" s="194"/>
      <c r="D36" s="96"/>
      <c r="E36" s="96"/>
      <c r="F36" s="142"/>
      <c r="G36" s="147"/>
      <c r="H36" s="1795" t="s">
        <v>418</v>
      </c>
      <c r="I36" s="1796"/>
      <c r="J36" s="1796"/>
      <c r="K36" s="1796"/>
      <c r="L36" s="1796"/>
      <c r="M36" s="1796"/>
      <c r="N36" s="1796"/>
      <c r="O36" s="1796"/>
      <c r="P36" s="1796"/>
      <c r="Q36" s="1797"/>
      <c r="R36" s="2839"/>
      <c r="S36" s="2840"/>
      <c r="T36" s="2840"/>
      <c r="U36" s="2840"/>
      <c r="V36" s="2840"/>
      <c r="W36" s="2840"/>
      <c r="X36" s="2840"/>
      <c r="Y36" s="2840"/>
      <c r="Z36" s="2840"/>
      <c r="AA36" s="2840"/>
      <c r="AB36" s="2840"/>
      <c r="AC36" s="2840"/>
      <c r="AD36" s="2840"/>
      <c r="AE36" s="2840"/>
      <c r="AF36" s="2840"/>
      <c r="AG36" s="2840"/>
      <c r="AH36" s="2840"/>
      <c r="AI36" s="76" t="s">
        <v>16</v>
      </c>
    </row>
    <row r="37" spans="2:44" ht="69.95" customHeight="1">
      <c r="C37" s="194"/>
      <c r="D37" s="96"/>
      <c r="E37" s="96"/>
      <c r="F37" s="148"/>
      <c r="G37" s="1798" t="s">
        <v>411</v>
      </c>
      <c r="H37" s="1799"/>
      <c r="I37" s="1799"/>
      <c r="J37" s="1799"/>
      <c r="K37" s="1799"/>
      <c r="L37" s="1799"/>
      <c r="M37" s="1799"/>
      <c r="N37" s="1799"/>
      <c r="O37" s="1799"/>
      <c r="P37" s="1799"/>
      <c r="Q37" s="1800"/>
      <c r="R37" s="2839"/>
      <c r="S37" s="2840"/>
      <c r="T37" s="2840"/>
      <c r="U37" s="2840"/>
      <c r="V37" s="2840"/>
      <c r="W37" s="2840"/>
      <c r="X37" s="2840"/>
      <c r="Y37" s="2840"/>
      <c r="Z37" s="2840"/>
      <c r="AA37" s="2840"/>
      <c r="AB37" s="2840"/>
      <c r="AC37" s="2840"/>
      <c r="AD37" s="2840"/>
      <c r="AE37" s="2840"/>
      <c r="AF37" s="2840"/>
      <c r="AG37" s="2840"/>
      <c r="AH37" s="2840"/>
      <c r="AI37" s="76" t="s">
        <v>16</v>
      </c>
    </row>
    <row r="38" spans="2:44" ht="17.100000000000001" customHeight="1" thickBot="1">
      <c r="C38" s="149"/>
      <c r="D38" s="150"/>
      <c r="E38" s="150"/>
      <c r="F38" s="522" t="s">
        <v>412</v>
      </c>
      <c r="G38" s="523"/>
      <c r="H38" s="523"/>
      <c r="I38" s="523"/>
      <c r="J38" s="523"/>
      <c r="K38" s="523"/>
      <c r="L38" s="523"/>
      <c r="M38" s="523"/>
      <c r="N38" s="523"/>
      <c r="O38" s="523"/>
      <c r="P38" s="523"/>
      <c r="Q38" s="542"/>
      <c r="R38" s="2876">
        <f>IFERROR(IF(AA48="加算Ⅱ新規事由あり",【様式８別添１】内訳書!T43+【様式８別添１】内訳書!T84,0),0)</f>
        <v>0</v>
      </c>
      <c r="S38" s="2877"/>
      <c r="T38" s="2877"/>
      <c r="U38" s="2877"/>
      <c r="V38" s="2877"/>
      <c r="W38" s="2877"/>
      <c r="X38" s="2877"/>
      <c r="Y38" s="2877"/>
      <c r="Z38" s="2877"/>
      <c r="AA38" s="2877"/>
      <c r="AB38" s="2877"/>
      <c r="AC38" s="2877"/>
      <c r="AD38" s="2877"/>
      <c r="AE38" s="2877"/>
      <c r="AF38" s="2877"/>
      <c r="AG38" s="2877"/>
      <c r="AH38" s="2877"/>
      <c r="AI38" s="109" t="s">
        <v>16</v>
      </c>
      <c r="AO38" s="10"/>
      <c r="AP38" s="10"/>
      <c r="AQ38" s="10"/>
      <c r="AR38" s="10"/>
    </row>
    <row r="39" spans="2:44" ht="18" customHeight="1">
      <c r="C39" s="290"/>
      <c r="D39" s="437"/>
      <c r="E39" s="437"/>
      <c r="F39" s="438"/>
      <c r="G39" s="438"/>
      <c r="H39" s="438"/>
      <c r="I39" s="438"/>
      <c r="J39" s="438"/>
      <c r="K39" s="438"/>
      <c r="L39" s="438"/>
      <c r="M39" s="438"/>
      <c r="N39" s="438"/>
      <c r="O39" s="438"/>
      <c r="P39" s="438"/>
      <c r="Q39" s="438"/>
      <c r="R39" s="439"/>
      <c r="S39" s="439"/>
      <c r="T39" s="439"/>
      <c r="U39" s="439"/>
      <c r="V39" s="439"/>
      <c r="W39" s="439"/>
      <c r="X39" s="439"/>
      <c r="Y39" s="439"/>
      <c r="Z39" s="439"/>
      <c r="AA39" s="439"/>
      <c r="AB39" s="439"/>
      <c r="AC39" s="439"/>
      <c r="AD39" s="439"/>
      <c r="AE39" s="439"/>
      <c r="AF39" s="439"/>
      <c r="AG39" s="439"/>
      <c r="AH39" s="440"/>
      <c r="AO39" s="10"/>
      <c r="AP39" s="10"/>
      <c r="AQ39" s="10"/>
      <c r="AR39" s="10"/>
    </row>
    <row r="40" spans="2:44" ht="18" customHeight="1" thickBot="1">
      <c r="B40" s="94" t="s">
        <v>340</v>
      </c>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O40" s="96"/>
      <c r="AP40" s="96"/>
      <c r="AQ40" s="96"/>
      <c r="AR40" s="96"/>
    </row>
    <row r="41" spans="2:44" s="78" customFormat="1" ht="18" customHeight="1">
      <c r="C41" s="552" t="s">
        <v>132</v>
      </c>
      <c r="D41" s="1879" t="s">
        <v>341</v>
      </c>
      <c r="E41" s="1880"/>
      <c r="F41" s="1880"/>
      <c r="G41" s="1880"/>
      <c r="H41" s="1880"/>
      <c r="I41" s="1880"/>
      <c r="J41" s="1880"/>
      <c r="K41" s="1880"/>
      <c r="L41" s="1880"/>
      <c r="M41" s="1880"/>
      <c r="N41" s="1880"/>
      <c r="O41" s="1880"/>
      <c r="P41" s="1880"/>
      <c r="Q41" s="469"/>
      <c r="R41" s="1876">
        <f>IFERROR(SUMIF(【様式８別添２】一覧表!D9:D38,【様式８】実績報告書Ⅱ!V5,【様式８別添２】一覧表!E9:E38),0)</f>
        <v>0</v>
      </c>
      <c r="S41" s="1877"/>
      <c r="T41" s="1877"/>
      <c r="U41" s="1877"/>
      <c r="V41" s="1877"/>
      <c r="W41" s="1877"/>
      <c r="X41" s="1877"/>
      <c r="Y41" s="1877"/>
      <c r="Z41" s="1877"/>
      <c r="AA41" s="1877"/>
      <c r="AB41" s="1877"/>
      <c r="AC41" s="1877"/>
      <c r="AD41" s="1877"/>
      <c r="AE41" s="1877"/>
      <c r="AF41" s="1877"/>
      <c r="AG41" s="1877"/>
      <c r="AH41" s="2841"/>
      <c r="AI41" s="107" t="s">
        <v>16</v>
      </c>
      <c r="AO41" s="96"/>
      <c r="AP41" s="96"/>
      <c r="AQ41" s="96"/>
      <c r="AR41" s="96"/>
    </row>
    <row r="42" spans="2:44" s="78" customFormat="1" ht="18" customHeight="1" thickBot="1">
      <c r="C42" s="545"/>
      <c r="D42" s="245"/>
      <c r="E42" s="246"/>
      <c r="F42" s="246"/>
      <c r="G42" s="246"/>
      <c r="H42" s="1858" t="s">
        <v>433</v>
      </c>
      <c r="I42" s="1859"/>
      <c r="J42" s="1859"/>
      <c r="K42" s="1859"/>
      <c r="L42" s="1859"/>
      <c r="M42" s="1859"/>
      <c r="N42" s="1859"/>
      <c r="O42" s="1859"/>
      <c r="P42" s="1859"/>
      <c r="Q42" s="1870"/>
      <c r="R42" s="1810">
        <f>IFERROR(SUMIF(【様式８別添２】一覧表!D9:D38,【様式８】実績報告書Ⅱ!V5,【様式８別添２】一覧表!F9:F38),0)</f>
        <v>0</v>
      </c>
      <c r="S42" s="1811"/>
      <c r="T42" s="1811"/>
      <c r="U42" s="1811"/>
      <c r="V42" s="1811"/>
      <c r="W42" s="1811"/>
      <c r="X42" s="1811"/>
      <c r="Y42" s="1811"/>
      <c r="Z42" s="1811"/>
      <c r="AA42" s="1811"/>
      <c r="AB42" s="1811"/>
      <c r="AC42" s="1811"/>
      <c r="AD42" s="1811"/>
      <c r="AE42" s="1811"/>
      <c r="AF42" s="1811"/>
      <c r="AG42" s="1811"/>
      <c r="AH42" s="2842"/>
      <c r="AI42" s="130" t="s">
        <v>16</v>
      </c>
      <c r="AO42" s="2871"/>
      <c r="AP42" s="2871"/>
      <c r="AQ42" s="2871"/>
      <c r="AR42" s="96"/>
    </row>
    <row r="43" spans="2:44" s="78" customFormat="1" ht="18" customHeight="1">
      <c r="C43" s="539" t="s">
        <v>303</v>
      </c>
      <c r="D43" s="1801" t="s">
        <v>342</v>
      </c>
      <c r="E43" s="1802"/>
      <c r="F43" s="1802"/>
      <c r="G43" s="1802"/>
      <c r="H43" s="1802"/>
      <c r="I43" s="1802"/>
      <c r="J43" s="1802"/>
      <c r="K43" s="1802"/>
      <c r="L43" s="1802"/>
      <c r="M43" s="1802"/>
      <c r="N43" s="1802"/>
      <c r="O43" s="1802"/>
      <c r="P43" s="1802"/>
      <c r="Q43" s="470"/>
      <c r="R43" s="1804">
        <f>IFERROR(SUMIF(【様式８別添２】一覧表!D9:D38,【様式８】実績報告書Ⅱ!V5,【様式８別添２】一覧表!G9:G38),0)</f>
        <v>0</v>
      </c>
      <c r="S43" s="1805"/>
      <c r="T43" s="1805"/>
      <c r="U43" s="1805"/>
      <c r="V43" s="1805"/>
      <c r="W43" s="1805"/>
      <c r="X43" s="1805"/>
      <c r="Y43" s="1805"/>
      <c r="Z43" s="1805"/>
      <c r="AA43" s="1805"/>
      <c r="AB43" s="1805"/>
      <c r="AC43" s="1805"/>
      <c r="AD43" s="1805"/>
      <c r="AE43" s="1805"/>
      <c r="AF43" s="1805"/>
      <c r="AG43" s="1805"/>
      <c r="AH43" s="2880"/>
      <c r="AI43" s="130" t="s">
        <v>16</v>
      </c>
    </row>
    <row r="44" spans="2:44" s="78" customFormat="1" ht="18" customHeight="1" thickBot="1">
      <c r="C44" s="546"/>
      <c r="D44" s="247"/>
      <c r="E44" s="248"/>
      <c r="F44" s="248"/>
      <c r="G44" s="248"/>
      <c r="H44" s="1871" t="s">
        <v>434</v>
      </c>
      <c r="I44" s="1872"/>
      <c r="J44" s="1872"/>
      <c r="K44" s="1872"/>
      <c r="L44" s="1872"/>
      <c r="M44" s="1872"/>
      <c r="N44" s="1872"/>
      <c r="O44" s="1872"/>
      <c r="P44" s="1872"/>
      <c r="Q44" s="1873"/>
      <c r="R44" s="1810">
        <f>IFERROR(SUMIF(【様式８別添２】一覧表!D9:D38,【様式８】実績報告書Ⅱ!V5,【様式８別添２】一覧表!H9:H38),0)</f>
        <v>0</v>
      </c>
      <c r="S44" s="1811"/>
      <c r="T44" s="1811"/>
      <c r="U44" s="1811"/>
      <c r="V44" s="1811"/>
      <c r="W44" s="1811"/>
      <c r="X44" s="1811"/>
      <c r="Y44" s="1811"/>
      <c r="Z44" s="1811"/>
      <c r="AA44" s="1811"/>
      <c r="AB44" s="1811"/>
      <c r="AC44" s="1811"/>
      <c r="AD44" s="1811"/>
      <c r="AE44" s="1811"/>
      <c r="AF44" s="1811"/>
      <c r="AG44" s="1811"/>
      <c r="AH44" s="2842"/>
      <c r="AI44" s="83" t="s">
        <v>16</v>
      </c>
    </row>
    <row r="45" spans="2:44" ht="18" customHeight="1">
      <c r="C45" s="85" t="s">
        <v>1148</v>
      </c>
      <c r="D45" s="451"/>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row>
    <row r="46" spans="2:44" ht="18" customHeight="1">
      <c r="C46" s="290"/>
      <c r="D46" s="437"/>
      <c r="E46" s="437"/>
      <c r="F46" s="438"/>
      <c r="G46" s="438"/>
      <c r="H46" s="438"/>
      <c r="I46" s="438"/>
      <c r="J46" s="438"/>
      <c r="K46" s="438"/>
      <c r="L46" s="438"/>
      <c r="M46" s="438"/>
      <c r="N46" s="438"/>
      <c r="O46" s="438"/>
      <c r="P46" s="438"/>
      <c r="Q46" s="438"/>
      <c r="R46" s="439"/>
      <c r="S46" s="439"/>
      <c r="T46" s="439"/>
      <c r="U46" s="439"/>
      <c r="V46" s="439"/>
      <c r="W46" s="439"/>
      <c r="X46" s="439"/>
      <c r="Y46" s="439"/>
      <c r="Z46" s="439"/>
      <c r="AA46" s="439"/>
      <c r="AB46" s="439"/>
      <c r="AC46" s="439"/>
      <c r="AD46" s="439"/>
      <c r="AE46" s="439"/>
      <c r="AF46" s="439"/>
      <c r="AG46" s="439"/>
      <c r="AH46" s="440"/>
    </row>
    <row r="47" spans="2:44" ht="18" customHeight="1" thickBot="1">
      <c r="B47" s="94" t="s">
        <v>306</v>
      </c>
      <c r="C47" s="400"/>
      <c r="D47" s="401"/>
      <c r="E47" s="401"/>
      <c r="F47" s="401"/>
      <c r="G47" s="401"/>
      <c r="H47" s="401"/>
      <c r="I47" s="401"/>
      <c r="J47" s="401"/>
      <c r="K47" s="401"/>
      <c r="L47" s="401"/>
      <c r="M47" s="401"/>
      <c r="N47" s="401"/>
      <c r="O47" s="401"/>
      <c r="P47" s="401"/>
      <c r="Q47" s="401"/>
      <c r="R47" s="195"/>
      <c r="S47" s="195"/>
      <c r="T47" s="195"/>
      <c r="U47" s="195"/>
      <c r="V47" s="195"/>
      <c r="W47" s="195"/>
      <c r="X47" s="195"/>
      <c r="Y47" s="195"/>
      <c r="Z47" s="195"/>
      <c r="AA47" s="195"/>
      <c r="AB47" s="195"/>
      <c r="AC47" s="195"/>
      <c r="AD47" s="195"/>
      <c r="AE47" s="195"/>
      <c r="AF47" s="195"/>
      <c r="AG47" s="195"/>
      <c r="AH47" s="195"/>
    </row>
    <row r="48" spans="2:44" ht="39.950000000000003" customHeight="1">
      <c r="C48" s="547" t="s">
        <v>132</v>
      </c>
      <c r="D48" s="2683" t="s">
        <v>439</v>
      </c>
      <c r="E48" s="2683"/>
      <c r="F48" s="2684"/>
      <c r="G48" s="2684"/>
      <c r="H48" s="2684"/>
      <c r="I48" s="2684"/>
      <c r="J48" s="2684"/>
      <c r="K48" s="2684"/>
      <c r="L48" s="2684"/>
      <c r="M48" s="2684"/>
      <c r="N48" s="2684"/>
      <c r="O48" s="2684"/>
      <c r="P48" s="2684"/>
      <c r="Q48" s="2684"/>
      <c r="R48" s="2498" t="s">
        <v>324</v>
      </c>
      <c r="S48" s="2499"/>
      <c r="T48" s="2499"/>
      <c r="U48" s="2499"/>
      <c r="V48" s="2499"/>
      <c r="W48" s="2499"/>
      <c r="X48" s="2499"/>
      <c r="Y48" s="2499"/>
      <c r="Z48" s="2500"/>
      <c r="AA48" s="2501"/>
      <c r="AB48" s="2502"/>
      <c r="AC48" s="2502"/>
      <c r="AD48" s="2502"/>
      <c r="AE48" s="2502"/>
      <c r="AF48" s="2502"/>
      <c r="AG48" s="2502"/>
      <c r="AH48" s="2502"/>
      <c r="AI48" s="2503"/>
      <c r="AM48" s="94" t="s">
        <v>325</v>
      </c>
    </row>
    <row r="49" spans="2:39" ht="99.95" customHeight="1">
      <c r="C49" s="548"/>
      <c r="D49" s="2836" t="s">
        <v>1149</v>
      </c>
      <c r="E49" s="2837"/>
      <c r="F49" s="2837"/>
      <c r="G49" s="2837"/>
      <c r="H49" s="2837"/>
      <c r="I49" s="2837"/>
      <c r="J49" s="2837"/>
      <c r="K49" s="2837"/>
      <c r="L49" s="2837"/>
      <c r="M49" s="2837"/>
      <c r="N49" s="2837"/>
      <c r="O49" s="2837"/>
      <c r="P49" s="2837"/>
      <c r="Q49" s="2838"/>
      <c r="R49" s="2496">
        <f>IF(AA48="加算Ⅱ新規事由あり",R24-R29,ROUNDDOWN(R23-(【様式８別添１】内訳書!T44+【様式８別添１】内訳書!T85),-3))</f>
        <v>0</v>
      </c>
      <c r="S49" s="2497"/>
      <c r="T49" s="2497"/>
      <c r="U49" s="2497"/>
      <c r="V49" s="2497"/>
      <c r="W49" s="2497"/>
      <c r="X49" s="2497"/>
      <c r="Y49" s="2497"/>
      <c r="Z49" s="2497"/>
      <c r="AA49" s="2497"/>
      <c r="AB49" s="2497"/>
      <c r="AC49" s="2497"/>
      <c r="AD49" s="2497"/>
      <c r="AE49" s="2497"/>
      <c r="AF49" s="2497"/>
      <c r="AG49" s="2497"/>
      <c r="AH49" s="2497"/>
      <c r="AI49" s="404" t="s">
        <v>16</v>
      </c>
      <c r="AL49" s="403"/>
      <c r="AM49" s="94" t="s">
        <v>326</v>
      </c>
    </row>
    <row r="50" spans="2:39" ht="18" customHeight="1">
      <c r="C50" s="405" t="s">
        <v>235</v>
      </c>
      <c r="D50" s="549"/>
      <c r="E50" s="549"/>
      <c r="F50" s="549"/>
      <c r="G50" s="549"/>
      <c r="H50" s="549"/>
      <c r="I50" s="549"/>
      <c r="J50" s="549"/>
      <c r="K50" s="549"/>
      <c r="L50" s="549"/>
      <c r="M50" s="549"/>
      <c r="N50" s="549"/>
      <c r="O50" s="549"/>
      <c r="Q50" s="549"/>
      <c r="R50" s="525"/>
      <c r="S50" s="406"/>
      <c r="T50" s="406"/>
      <c r="U50" s="406"/>
      <c r="V50" s="406"/>
      <c r="W50" s="406"/>
      <c r="X50" s="406"/>
      <c r="Y50" s="406"/>
      <c r="Z50" s="406"/>
      <c r="AA50" s="406"/>
      <c r="AB50" s="406"/>
      <c r="AC50" s="406"/>
      <c r="AD50" s="406"/>
      <c r="AE50" s="406"/>
      <c r="AF50" s="406"/>
      <c r="AG50" s="406"/>
      <c r="AH50" s="406"/>
      <c r="AI50" s="407"/>
      <c r="AL50" s="471"/>
    </row>
    <row r="51" spans="2:39" ht="18.75" customHeight="1">
      <c r="C51" s="2273" t="s">
        <v>310</v>
      </c>
      <c r="D51" s="2191" t="s">
        <v>764</v>
      </c>
      <c r="E51" s="2191"/>
      <c r="F51" s="2191"/>
      <c r="G51" s="2191"/>
      <c r="H51" s="2191"/>
      <c r="I51" s="2191"/>
      <c r="J51" s="2191"/>
      <c r="K51" s="2191"/>
      <c r="L51" s="2191"/>
      <c r="M51" s="2191"/>
      <c r="N51" s="2191"/>
      <c r="O51" s="2191"/>
      <c r="P51" s="2191"/>
      <c r="Q51" s="2266"/>
      <c r="R51" s="2138" t="s">
        <v>762</v>
      </c>
      <c r="S51" s="2139"/>
      <c r="T51" s="2139"/>
      <c r="U51" s="2139"/>
      <c r="V51" s="2139"/>
      <c r="W51" s="2139"/>
      <c r="X51" s="2139"/>
      <c r="Y51" s="2139"/>
      <c r="Z51" s="2140"/>
      <c r="AA51" s="2138" t="s">
        <v>761</v>
      </c>
      <c r="AB51" s="2139"/>
      <c r="AC51" s="2139"/>
      <c r="AD51" s="2139"/>
      <c r="AE51" s="2139"/>
      <c r="AF51" s="2139"/>
      <c r="AG51" s="2139"/>
      <c r="AH51" s="2139"/>
      <c r="AI51" s="2846"/>
    </row>
    <row r="52" spans="2:39" ht="30" customHeight="1">
      <c r="C52" s="2274"/>
      <c r="D52" s="2248"/>
      <c r="E52" s="2248"/>
      <c r="F52" s="2248"/>
      <c r="G52" s="2248"/>
      <c r="H52" s="2248"/>
      <c r="I52" s="2248"/>
      <c r="J52" s="2248"/>
      <c r="K52" s="2248"/>
      <c r="L52" s="2248"/>
      <c r="M52" s="2248"/>
      <c r="N52" s="2248"/>
      <c r="O52" s="2248"/>
      <c r="P52" s="2248"/>
      <c r="Q52" s="2249"/>
      <c r="R52" s="2849" t="str">
        <f>IF(R49&gt;0,TEXT(R49,"#,##0円"),"残額なし")</f>
        <v>残額なし</v>
      </c>
      <c r="S52" s="2850"/>
      <c r="T52" s="2850"/>
      <c r="U52" s="2850"/>
      <c r="V52" s="2850"/>
      <c r="W52" s="2850"/>
      <c r="X52" s="2850"/>
      <c r="Y52" s="2850"/>
      <c r="Z52" s="2851"/>
      <c r="AA52" s="2486"/>
      <c r="AB52" s="2847"/>
      <c r="AC52" s="2847"/>
      <c r="AD52" s="2847"/>
      <c r="AE52" s="2847"/>
      <c r="AF52" s="2847"/>
      <c r="AG52" s="2847"/>
      <c r="AH52" s="2847"/>
      <c r="AI52" s="2848"/>
    </row>
    <row r="53" spans="2:39" ht="18" customHeight="1">
      <c r="C53" s="2014" t="s">
        <v>133</v>
      </c>
      <c r="D53" s="2331" t="s">
        <v>28</v>
      </c>
      <c r="E53" s="2852"/>
      <c r="F53" s="2852"/>
      <c r="G53" s="2852"/>
      <c r="H53" s="2852"/>
      <c r="I53" s="2852"/>
      <c r="J53" s="2852"/>
      <c r="K53" s="2852"/>
      <c r="L53" s="2852"/>
      <c r="M53" s="2852"/>
      <c r="N53" s="2852"/>
      <c r="O53" s="2852"/>
      <c r="P53" s="2852"/>
      <c r="Q53" s="2852"/>
      <c r="R53" s="108"/>
      <c r="S53" s="2815" t="s">
        <v>85</v>
      </c>
      <c r="T53" s="2816"/>
      <c r="U53" s="2816"/>
      <c r="V53" s="2816"/>
      <c r="W53" s="2816"/>
      <c r="X53" s="2816"/>
      <c r="Y53" s="2816"/>
      <c r="Z53" s="2816"/>
      <c r="AA53" s="2816"/>
      <c r="AB53" s="2816"/>
      <c r="AC53" s="2816"/>
      <c r="AD53" s="2816"/>
      <c r="AE53" s="2816"/>
      <c r="AF53" s="2816"/>
      <c r="AG53" s="2816"/>
      <c r="AH53" s="2816"/>
      <c r="AI53" s="2817"/>
    </row>
    <row r="54" spans="2:39" ht="18" customHeight="1">
      <c r="C54" s="2697"/>
      <c r="D54" s="2516"/>
      <c r="E54" s="2853"/>
      <c r="F54" s="2853"/>
      <c r="G54" s="2853"/>
      <c r="H54" s="2853"/>
      <c r="I54" s="2853"/>
      <c r="J54" s="2853"/>
      <c r="K54" s="2853"/>
      <c r="L54" s="2853"/>
      <c r="M54" s="2853"/>
      <c r="N54" s="2853"/>
      <c r="O54" s="2853"/>
      <c r="P54" s="2853"/>
      <c r="Q54" s="2853"/>
      <c r="R54" s="108"/>
      <c r="S54" s="2818" t="s">
        <v>163</v>
      </c>
      <c r="T54" s="2819"/>
      <c r="U54" s="2819"/>
      <c r="V54" s="2819"/>
      <c r="W54" s="2819"/>
      <c r="X54" s="2819"/>
      <c r="Y54" s="2819"/>
      <c r="Z54" s="2819"/>
      <c r="AA54" s="2819"/>
      <c r="AB54" s="2819"/>
      <c r="AC54" s="2819"/>
      <c r="AD54" s="2819"/>
      <c r="AE54" s="2819"/>
      <c r="AF54" s="2819"/>
      <c r="AG54" s="2819"/>
      <c r="AH54" s="2819"/>
      <c r="AI54" s="2820"/>
    </row>
    <row r="55" spans="2:39" ht="18" customHeight="1">
      <c r="C55" s="2697"/>
      <c r="D55" s="2516"/>
      <c r="E55" s="2853"/>
      <c r="F55" s="2853"/>
      <c r="G55" s="2853"/>
      <c r="H55" s="2853"/>
      <c r="I55" s="2853"/>
      <c r="J55" s="2853"/>
      <c r="K55" s="2853"/>
      <c r="L55" s="2853"/>
      <c r="M55" s="2853"/>
      <c r="N55" s="2853"/>
      <c r="O55" s="2853"/>
      <c r="P55" s="2853"/>
      <c r="Q55" s="2853"/>
      <c r="R55" s="108"/>
      <c r="S55" s="2818" t="s">
        <v>164</v>
      </c>
      <c r="T55" s="2819"/>
      <c r="U55" s="2819"/>
      <c r="V55" s="2819"/>
      <c r="W55" s="2819"/>
      <c r="X55" s="2819"/>
      <c r="Y55" s="2819"/>
      <c r="Z55" s="2819"/>
      <c r="AA55" s="2819"/>
      <c r="AB55" s="2819"/>
      <c r="AC55" s="2819"/>
      <c r="AD55" s="2819"/>
      <c r="AE55" s="2819"/>
      <c r="AF55" s="2819"/>
      <c r="AG55" s="2819"/>
      <c r="AH55" s="2819"/>
      <c r="AI55" s="2820"/>
    </row>
    <row r="56" spans="2:39" ht="18" customHeight="1">
      <c r="C56" s="2015"/>
      <c r="D56" s="2854"/>
      <c r="E56" s="2855"/>
      <c r="F56" s="2855"/>
      <c r="G56" s="2855"/>
      <c r="H56" s="2855"/>
      <c r="I56" s="2855"/>
      <c r="J56" s="2855"/>
      <c r="K56" s="2855"/>
      <c r="L56" s="2855"/>
      <c r="M56" s="2855"/>
      <c r="N56" s="2855"/>
      <c r="O56" s="2855"/>
      <c r="P56" s="2855"/>
      <c r="Q56" s="2855"/>
      <c r="R56" s="108"/>
      <c r="S56" s="2821" t="s">
        <v>165</v>
      </c>
      <c r="T56" s="2822"/>
      <c r="U56" s="2822"/>
      <c r="V56" s="2822"/>
      <c r="W56" s="2822"/>
      <c r="X56" s="2822"/>
      <c r="Y56" s="2822"/>
      <c r="Z56" s="2822"/>
      <c r="AA56" s="2822"/>
      <c r="AB56" s="2822"/>
      <c r="AC56" s="2822"/>
      <c r="AD56" s="2822"/>
      <c r="AE56" s="2822"/>
      <c r="AF56" s="2822"/>
      <c r="AG56" s="2822"/>
      <c r="AH56" s="2822"/>
      <c r="AI56" s="2823"/>
    </row>
    <row r="57" spans="2:39" ht="18" customHeight="1">
      <c r="C57" s="2014" t="s">
        <v>26</v>
      </c>
      <c r="D57" s="2856" t="s">
        <v>27</v>
      </c>
      <c r="E57" s="2857"/>
      <c r="F57" s="2857"/>
      <c r="G57" s="2857"/>
      <c r="H57" s="2857"/>
      <c r="I57" s="2857"/>
      <c r="J57" s="2857"/>
      <c r="K57" s="2857"/>
      <c r="L57" s="2857"/>
      <c r="M57" s="2857"/>
      <c r="N57" s="2857"/>
      <c r="O57" s="2857"/>
      <c r="P57" s="2857"/>
      <c r="Q57" s="2857"/>
      <c r="R57" s="2862"/>
      <c r="S57" s="2863"/>
      <c r="T57" s="2863"/>
      <c r="U57" s="2863"/>
      <c r="V57" s="2863"/>
      <c r="W57" s="2863"/>
      <c r="X57" s="2863"/>
      <c r="Y57" s="2863"/>
      <c r="Z57" s="2863"/>
      <c r="AA57" s="2863"/>
      <c r="AB57" s="2863"/>
      <c r="AC57" s="2863"/>
      <c r="AD57" s="2863"/>
      <c r="AE57" s="2863"/>
      <c r="AF57" s="2863"/>
      <c r="AG57" s="2863"/>
      <c r="AH57" s="2863"/>
      <c r="AI57" s="2864"/>
    </row>
    <row r="58" spans="2:39" ht="18" customHeight="1">
      <c r="C58" s="2697"/>
      <c r="D58" s="2858"/>
      <c r="E58" s="2859"/>
      <c r="F58" s="2859"/>
      <c r="G58" s="2859"/>
      <c r="H58" s="2859"/>
      <c r="I58" s="2859"/>
      <c r="J58" s="2859"/>
      <c r="K58" s="2859"/>
      <c r="L58" s="2859"/>
      <c r="M58" s="2859"/>
      <c r="N58" s="2859"/>
      <c r="O58" s="2859"/>
      <c r="P58" s="2859"/>
      <c r="Q58" s="2859"/>
      <c r="R58" s="2865"/>
      <c r="S58" s="2866"/>
      <c r="T58" s="2866"/>
      <c r="U58" s="2866"/>
      <c r="V58" s="2866"/>
      <c r="W58" s="2866"/>
      <c r="X58" s="2866"/>
      <c r="Y58" s="2866"/>
      <c r="Z58" s="2866"/>
      <c r="AA58" s="2866"/>
      <c r="AB58" s="2866"/>
      <c r="AC58" s="2866"/>
      <c r="AD58" s="2866"/>
      <c r="AE58" s="2866"/>
      <c r="AF58" s="2866"/>
      <c r="AG58" s="2866"/>
      <c r="AH58" s="2866"/>
      <c r="AI58" s="2867"/>
    </row>
    <row r="59" spans="2:39" ht="18" customHeight="1" thickBot="1">
      <c r="B59" s="1"/>
      <c r="C59" s="2698"/>
      <c r="D59" s="2860"/>
      <c r="E59" s="2861"/>
      <c r="F59" s="2861"/>
      <c r="G59" s="2861"/>
      <c r="H59" s="2861"/>
      <c r="I59" s="2861"/>
      <c r="J59" s="2861"/>
      <c r="K59" s="2861"/>
      <c r="L59" s="2861"/>
      <c r="M59" s="2861"/>
      <c r="N59" s="2861"/>
      <c r="O59" s="2861"/>
      <c r="P59" s="2861"/>
      <c r="Q59" s="2861"/>
      <c r="R59" s="2868"/>
      <c r="S59" s="2869"/>
      <c r="T59" s="2869"/>
      <c r="U59" s="2869"/>
      <c r="V59" s="2869"/>
      <c r="W59" s="2869"/>
      <c r="X59" s="2869"/>
      <c r="Y59" s="2869"/>
      <c r="Z59" s="2869"/>
      <c r="AA59" s="2869"/>
      <c r="AB59" s="2869"/>
      <c r="AC59" s="2869"/>
      <c r="AD59" s="2869"/>
      <c r="AE59" s="2869"/>
      <c r="AF59" s="2869"/>
      <c r="AG59" s="2869"/>
      <c r="AH59" s="2869"/>
      <c r="AI59" s="2870"/>
    </row>
    <row r="60" spans="2:39" ht="18" customHeight="1">
      <c r="B60" s="1"/>
      <c r="C60" s="511"/>
      <c r="D60" s="454"/>
      <c r="E60" s="454"/>
      <c r="F60" s="454"/>
      <c r="G60" s="454"/>
      <c r="H60" s="454"/>
      <c r="I60" s="454"/>
      <c r="J60" s="454"/>
      <c r="K60" s="454"/>
      <c r="L60" s="454"/>
      <c r="M60" s="454"/>
      <c r="N60" s="454"/>
      <c r="O60" s="454"/>
      <c r="P60" s="454"/>
      <c r="Q60" s="454"/>
      <c r="R60" s="246"/>
      <c r="S60" s="246"/>
      <c r="T60" s="246"/>
      <c r="U60" s="246"/>
      <c r="V60" s="246"/>
      <c r="W60" s="246"/>
      <c r="X60" s="246"/>
      <c r="Y60" s="246"/>
      <c r="Z60" s="246"/>
      <c r="AA60" s="246"/>
      <c r="AB60" s="246"/>
      <c r="AC60" s="246"/>
      <c r="AD60" s="246"/>
      <c r="AE60" s="246"/>
      <c r="AF60" s="246"/>
      <c r="AG60" s="246"/>
      <c r="AH60" s="246"/>
    </row>
    <row r="61" spans="2:39" ht="18" customHeight="1">
      <c r="C61" s="94" t="s">
        <v>36</v>
      </c>
    </row>
    <row r="62" spans="2:39" s="78" customFormat="1" ht="18" customHeight="1">
      <c r="C62" s="94"/>
      <c r="D62" s="94"/>
      <c r="E62" s="94"/>
      <c r="F62" s="94"/>
      <c r="G62" s="94"/>
      <c r="H62" s="94"/>
      <c r="I62" s="94"/>
      <c r="J62" s="94"/>
      <c r="K62" s="94"/>
      <c r="L62" s="94"/>
      <c r="M62" s="94"/>
      <c r="N62" s="94"/>
      <c r="O62" s="94"/>
      <c r="P62" s="94"/>
      <c r="Q62" s="94"/>
      <c r="R62" s="2824" t="s">
        <v>1014</v>
      </c>
      <c r="S62" s="2824"/>
      <c r="T62" s="2824"/>
      <c r="U62" s="2824"/>
      <c r="V62" s="2824"/>
      <c r="W62" s="2824"/>
      <c r="X62" s="2824"/>
      <c r="Y62" s="2824"/>
      <c r="Z62" s="1547"/>
      <c r="AA62" s="1547"/>
      <c r="AB62" s="1547"/>
      <c r="AC62" s="1547"/>
      <c r="AD62" s="1547"/>
      <c r="AE62" s="1547"/>
      <c r="AF62" s="1547"/>
      <c r="AG62" s="1547"/>
      <c r="AH62" s="1547"/>
    </row>
    <row r="63" spans="2:39" s="78" customFormat="1" ht="30" customHeight="1">
      <c r="C63" s="94"/>
      <c r="D63" s="94"/>
      <c r="E63" s="94"/>
      <c r="F63" s="94"/>
      <c r="G63" s="94"/>
      <c r="H63" s="94"/>
      <c r="I63" s="94"/>
      <c r="J63" s="94"/>
      <c r="K63" s="94"/>
      <c r="L63" s="94"/>
      <c r="M63" s="94"/>
      <c r="N63" s="94"/>
      <c r="O63" s="94"/>
      <c r="P63" s="94"/>
      <c r="Q63" s="94"/>
      <c r="R63" s="94"/>
      <c r="S63" s="94"/>
      <c r="T63" s="2222" t="s">
        <v>17</v>
      </c>
      <c r="U63" s="2222"/>
      <c r="V63" s="2222"/>
      <c r="W63" s="2222"/>
      <c r="X63" s="2222"/>
      <c r="Y63" s="2222"/>
      <c r="Z63" s="2814">
        <f>事業者入力!D9</f>
        <v>0</v>
      </c>
      <c r="AA63" s="2814"/>
      <c r="AB63" s="2814"/>
      <c r="AC63" s="2814"/>
      <c r="AD63" s="2814"/>
      <c r="AE63" s="2814"/>
      <c r="AF63" s="2814"/>
      <c r="AG63" s="2814"/>
      <c r="AH63" s="2814"/>
    </row>
    <row r="64" spans="2:39" s="78" customFormat="1" ht="30" customHeight="1">
      <c r="C64" s="94"/>
      <c r="D64" s="94"/>
      <c r="E64" s="94"/>
      <c r="F64" s="94"/>
      <c r="G64" s="94"/>
      <c r="H64" s="94"/>
      <c r="I64" s="94"/>
      <c r="J64" s="94"/>
      <c r="K64" s="94"/>
      <c r="L64" s="94"/>
      <c r="M64" s="94"/>
      <c r="N64" s="94"/>
      <c r="O64" s="94"/>
      <c r="P64" s="94"/>
      <c r="Q64" s="94"/>
      <c r="R64" s="94"/>
      <c r="S64" s="94"/>
      <c r="T64" s="2222" t="s">
        <v>18</v>
      </c>
      <c r="U64" s="2222"/>
      <c r="V64" s="2222"/>
      <c r="W64" s="2222"/>
      <c r="X64" s="2222"/>
      <c r="Y64" s="2222"/>
      <c r="Z64" s="2814">
        <f>事業者入力!D11</f>
        <v>0</v>
      </c>
      <c r="AA64" s="2814"/>
      <c r="AB64" s="2814"/>
      <c r="AC64" s="2814"/>
      <c r="AD64" s="2814"/>
      <c r="AE64" s="2814"/>
      <c r="AF64" s="2814"/>
      <c r="AG64" s="2814"/>
      <c r="AH64" s="2814"/>
    </row>
    <row r="65" spans="3:34" s="78" customFormat="1" ht="18" customHeight="1"/>
    <row r="66" spans="3:34" ht="18" customHeight="1">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row>
    <row r="67" spans="3:34" ht="18" customHeight="1">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row>
    <row r="68" spans="3:34" ht="18" customHeight="1">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row>
  </sheetData>
  <mergeCells count="90">
    <mergeCell ref="AO42:AQ42"/>
    <mergeCell ref="D19:Q19"/>
    <mergeCell ref="R19:AI19"/>
    <mergeCell ref="R24:AH24"/>
    <mergeCell ref="D48:Q48"/>
    <mergeCell ref="R44:AH44"/>
    <mergeCell ref="D25:Q25"/>
    <mergeCell ref="R25:AI25"/>
    <mergeCell ref="R29:AH29"/>
    <mergeCell ref="D29:Q29"/>
    <mergeCell ref="G37:Q37"/>
    <mergeCell ref="R38:AH38"/>
    <mergeCell ref="R31:AH31"/>
    <mergeCell ref="R32:AH32"/>
    <mergeCell ref="R43:AH43"/>
    <mergeCell ref="R30:AH30"/>
    <mergeCell ref="H33:Q33"/>
    <mergeCell ref="C51:C52"/>
    <mergeCell ref="T64:Y64"/>
    <mergeCell ref="T63:Y63"/>
    <mergeCell ref="Z62:AH62"/>
    <mergeCell ref="C53:C56"/>
    <mergeCell ref="C57:C59"/>
    <mergeCell ref="R51:Z51"/>
    <mergeCell ref="AA51:AI51"/>
    <mergeCell ref="D51:Q52"/>
    <mergeCell ref="AA52:AI52"/>
    <mergeCell ref="R52:Z52"/>
    <mergeCell ref="D53:Q56"/>
    <mergeCell ref="D57:Q59"/>
    <mergeCell ref="R57:AI59"/>
    <mergeCell ref="Z64:AH64"/>
    <mergeCell ref="G31:Q31"/>
    <mergeCell ref="G32:Q32"/>
    <mergeCell ref="C22:C23"/>
    <mergeCell ref="D22:Q23"/>
    <mergeCell ref="G24:Q24"/>
    <mergeCell ref="D26:AI26"/>
    <mergeCell ref="D49:Q49"/>
    <mergeCell ref="H35:Q35"/>
    <mergeCell ref="H36:Q36"/>
    <mergeCell ref="R35:AH35"/>
    <mergeCell ref="R36:AH36"/>
    <mergeCell ref="R37:AH37"/>
    <mergeCell ref="H42:Q42"/>
    <mergeCell ref="H44:Q44"/>
    <mergeCell ref="D41:P41"/>
    <mergeCell ref="R41:AH41"/>
    <mergeCell ref="R42:AH42"/>
    <mergeCell ref="D43:P43"/>
    <mergeCell ref="R48:Z48"/>
    <mergeCell ref="AA48:AI48"/>
    <mergeCell ref="R49:AH49"/>
    <mergeCell ref="D15:K15"/>
    <mergeCell ref="S15:AI15"/>
    <mergeCell ref="D16:Q18"/>
    <mergeCell ref="S16:AI16"/>
    <mergeCell ref="R10:AH10"/>
    <mergeCell ref="D11:Q11"/>
    <mergeCell ref="S17:AI17"/>
    <mergeCell ref="S18:AI18"/>
    <mergeCell ref="R11:AH11"/>
    <mergeCell ref="C11:C12"/>
    <mergeCell ref="F12:Q12"/>
    <mergeCell ref="R12:AH12"/>
    <mergeCell ref="D10:Q10"/>
    <mergeCell ref="B2:AI2"/>
    <mergeCell ref="P7:U7"/>
    <mergeCell ref="P6:U6"/>
    <mergeCell ref="V6:AH6"/>
    <mergeCell ref="P4:U4"/>
    <mergeCell ref="V4:AH4"/>
    <mergeCell ref="P5:U5"/>
    <mergeCell ref="V5:AH5"/>
    <mergeCell ref="C13:C14"/>
    <mergeCell ref="D13:Q14"/>
    <mergeCell ref="R13:Z13"/>
    <mergeCell ref="AA13:AI13"/>
    <mergeCell ref="R14:Z14"/>
    <mergeCell ref="AA14:AI14"/>
    <mergeCell ref="R34:AH34"/>
    <mergeCell ref="R22:S22"/>
    <mergeCell ref="V22:W22"/>
    <mergeCell ref="R23:AH23"/>
    <mergeCell ref="Z63:AH63"/>
    <mergeCell ref="S53:AI53"/>
    <mergeCell ref="S54:AI54"/>
    <mergeCell ref="S55:AI55"/>
    <mergeCell ref="S56:AI56"/>
    <mergeCell ref="R62:Y62"/>
  </mergeCells>
  <phoneticPr fontId="6"/>
  <dataValidations count="2">
    <dataValidation type="list" allowBlank="1" showInputMessage="1" showErrorMessage="1" sqref="R53:R56 R15:R18">
      <formula1>$AL$1:$AL$2</formula1>
    </dataValidation>
    <dataValidation type="list" allowBlank="1" showInputMessage="1" showErrorMessage="1" sqref="AA48:AI48">
      <formula1>$AM$48:$AM$49</formula1>
    </dataValidation>
  </dataValidations>
  <printOptions horizontalCentered="1"/>
  <pageMargins left="0.59055118110236227" right="0.59055118110236227" top="0.43307086614173229" bottom="0.19685039370078741" header="0.19685039370078741" footer="0.19685039370078741"/>
  <pageSetup paperSize="9" scale="55" orientation="portrait" r:id="rId1"/>
  <headerFooter alignWithMargins="0"/>
  <rowBreaks count="1" manualBreakCount="1">
    <brk id="39" max="35" man="1"/>
  </rowBreak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Z85"/>
  <sheetViews>
    <sheetView showZeros="0" view="pageBreakPreview" zoomScale="70" zoomScaleNormal="85" zoomScaleSheetLayoutView="70" workbookViewId="0">
      <selection activeCell="T43" sqref="T43:AH43"/>
    </sheetView>
  </sheetViews>
  <sheetFormatPr defaultColWidth="9" defaultRowHeight="13.5"/>
  <cols>
    <col min="1" max="1" width="5.625" style="89" customWidth="1"/>
    <col min="2" max="2" width="16.875" style="89" customWidth="1"/>
    <col min="3" max="5" width="3.125" style="89" customWidth="1"/>
    <col min="6" max="6" width="3.25" style="89" customWidth="1"/>
    <col min="7" max="7" width="2.125" style="89" customWidth="1"/>
    <col min="8" max="8" width="3" style="89" customWidth="1"/>
    <col min="9" max="9" width="3.25" style="89" customWidth="1"/>
    <col min="10" max="10" width="3.75" style="89" customWidth="1"/>
    <col min="11" max="11" width="3.625" style="89" customWidth="1"/>
    <col min="12" max="12" width="2.875" style="89" customWidth="1"/>
    <col min="13" max="13" width="3.25" style="89" customWidth="1"/>
    <col min="14" max="14" width="3.125" style="89" customWidth="1"/>
    <col min="15" max="15" width="3.25" style="89" customWidth="1"/>
    <col min="16" max="16" width="4.125" style="89" customWidth="1"/>
    <col min="17" max="17" width="4.375" style="89" customWidth="1"/>
    <col min="18" max="18" width="4.5" style="89" customWidth="1"/>
    <col min="19" max="19" width="15.25" style="89" customWidth="1"/>
    <col min="20" max="20" width="2.875" style="89" customWidth="1"/>
    <col min="21" max="21" width="3.375" style="89" customWidth="1"/>
    <col min="22" max="22" width="2.875" style="89" customWidth="1"/>
    <col min="23" max="23" width="3.5" style="89" customWidth="1"/>
    <col min="24" max="24" width="3" style="89" customWidth="1"/>
    <col min="25" max="25" width="3.75" style="89" customWidth="1"/>
    <col min="26" max="27" width="3" style="89" customWidth="1"/>
    <col min="28" max="28" width="3.75" style="89" customWidth="1"/>
    <col min="29" max="30" width="3" style="89" customWidth="1"/>
    <col min="31" max="34" width="2.875" style="89" customWidth="1"/>
    <col min="35" max="35" width="2.625" style="89" customWidth="1"/>
    <col min="36" max="38" width="2.875" style="89" customWidth="1"/>
    <col min="39" max="40" width="3" style="89" customWidth="1"/>
    <col min="41" max="41" width="3.75" style="89" customWidth="1"/>
    <col min="42" max="43" width="3" style="89" customWidth="1"/>
    <col min="44" max="44" width="4.625" style="89" customWidth="1"/>
    <col min="45" max="46" width="3" style="89" customWidth="1"/>
    <col min="47" max="50" width="2.875" style="89" customWidth="1"/>
    <col min="51" max="51" width="2.625" style="89" customWidth="1"/>
    <col min="52" max="52" width="28.5" style="89" customWidth="1"/>
    <col min="53" max="16384" width="9" style="89"/>
  </cols>
  <sheetData>
    <row r="1" spans="1:52" ht="20.25" customHeight="1" thickBot="1">
      <c r="A1" s="455" t="s">
        <v>1150</v>
      </c>
      <c r="B1" s="455"/>
      <c r="C1" s="456"/>
      <c r="AY1" s="959" t="s">
        <v>765</v>
      </c>
    </row>
    <row r="2" spans="1:52" ht="20.25" customHeight="1" thickBot="1">
      <c r="A2" s="455"/>
      <c r="B2" s="455"/>
      <c r="C2" s="456"/>
      <c r="AD2" s="2791" t="s">
        <v>334</v>
      </c>
      <c r="AE2" s="2792"/>
      <c r="AF2" s="2792"/>
      <c r="AG2" s="2792"/>
      <c r="AH2" s="2792"/>
      <c r="AI2" s="2793"/>
      <c r="AJ2" s="2916">
        <f>【様式８】実績報告書Ⅱ!V5</f>
        <v>0</v>
      </c>
      <c r="AK2" s="2917"/>
      <c r="AL2" s="2917"/>
      <c r="AM2" s="2917"/>
      <c r="AN2" s="2917"/>
      <c r="AO2" s="2917"/>
      <c r="AP2" s="2917"/>
      <c r="AQ2" s="2917"/>
      <c r="AR2" s="2917"/>
      <c r="AS2" s="2917"/>
      <c r="AT2" s="2917"/>
      <c r="AU2" s="2917"/>
      <c r="AV2" s="2917"/>
      <c r="AW2" s="2917"/>
      <c r="AX2" s="2917"/>
      <c r="AY2" s="2918"/>
    </row>
    <row r="3" spans="1:52" ht="30" customHeight="1">
      <c r="A3" s="97" t="s">
        <v>336</v>
      </c>
      <c r="B3" s="97"/>
      <c r="C3" s="457"/>
    </row>
    <row r="4" spans="1:52" ht="45" customHeight="1" thickBot="1">
      <c r="A4" s="2939" t="s">
        <v>995</v>
      </c>
      <c r="B4" s="2939"/>
      <c r="C4" s="2939"/>
      <c r="D4" s="2940"/>
      <c r="E4" s="2940"/>
      <c r="F4" s="2940"/>
      <c r="G4" s="2940"/>
      <c r="H4" s="2940"/>
      <c r="I4" s="2940"/>
      <c r="J4" s="2940"/>
      <c r="K4" s="2940"/>
      <c r="L4" s="2940"/>
      <c r="M4" s="2940"/>
      <c r="N4" s="2940"/>
      <c r="O4" s="2940"/>
      <c r="P4" s="2940"/>
      <c r="Q4" s="2940"/>
      <c r="R4" s="2940"/>
      <c r="S4" s="2940"/>
      <c r="T4" s="2940"/>
      <c r="U4" s="2940"/>
      <c r="V4" s="2940"/>
      <c r="W4" s="2940"/>
      <c r="X4" s="2940"/>
      <c r="Y4" s="2940"/>
      <c r="Z4" s="2940"/>
      <c r="AA4" s="2940"/>
      <c r="AB4" s="2940"/>
      <c r="AC4" s="2940"/>
      <c r="AD4" s="2940"/>
      <c r="AE4" s="2940"/>
      <c r="AF4" s="2940"/>
      <c r="AG4" s="2940"/>
      <c r="AH4" s="2940"/>
      <c r="AI4" s="2940"/>
      <c r="AJ4" s="2941"/>
      <c r="AK4" s="2941"/>
      <c r="AL4" s="2941"/>
      <c r="AM4" s="2941"/>
      <c r="AN4" s="2941"/>
      <c r="AO4" s="2941"/>
      <c r="AP4" s="2941"/>
      <c r="AQ4" s="2941"/>
      <c r="AR4" s="2941"/>
      <c r="AS4" s="2941"/>
      <c r="AT4" s="2941"/>
      <c r="AU4" s="2941"/>
      <c r="AV4" s="2941"/>
      <c r="AW4" s="2941"/>
      <c r="AX4" s="2941"/>
      <c r="AY4" s="2941"/>
    </row>
    <row r="5" spans="1:52" s="90" customFormat="1" ht="31.5" customHeight="1">
      <c r="A5" s="2075" t="s">
        <v>21</v>
      </c>
      <c r="B5" s="2908" t="s">
        <v>768</v>
      </c>
      <c r="C5" s="2931" t="s">
        <v>86</v>
      </c>
      <c r="D5" s="2932"/>
      <c r="E5" s="2932"/>
      <c r="F5" s="2932"/>
      <c r="G5" s="2933"/>
      <c r="H5" s="2931" t="s">
        <v>3</v>
      </c>
      <c r="I5" s="2932"/>
      <c r="J5" s="2933"/>
      <c r="K5" s="2910" t="s">
        <v>899</v>
      </c>
      <c r="L5" s="2911"/>
      <c r="M5" s="2911"/>
      <c r="N5" s="2912"/>
      <c r="O5" s="2925" t="s">
        <v>104</v>
      </c>
      <c r="P5" s="2926"/>
      <c r="Q5" s="2926"/>
      <c r="R5" s="2927"/>
      <c r="S5" s="2908" t="s">
        <v>845</v>
      </c>
      <c r="T5" s="1470" t="s">
        <v>274</v>
      </c>
      <c r="U5" s="1465"/>
      <c r="V5" s="1465"/>
      <c r="W5" s="1465"/>
      <c r="X5" s="1465"/>
      <c r="Y5" s="1465"/>
      <c r="Z5" s="1465"/>
      <c r="AA5" s="1465"/>
      <c r="AB5" s="1465"/>
      <c r="AC5" s="1465"/>
      <c r="AD5" s="1465"/>
      <c r="AE5" s="1465"/>
      <c r="AF5" s="1465"/>
      <c r="AG5" s="1465"/>
      <c r="AH5" s="1465"/>
      <c r="AI5" s="1465"/>
      <c r="AJ5" s="1465"/>
      <c r="AK5" s="1465"/>
      <c r="AL5" s="1465"/>
      <c r="AM5" s="1465"/>
      <c r="AN5" s="1465"/>
      <c r="AO5" s="1465"/>
      <c r="AP5" s="1465"/>
      <c r="AQ5" s="1465"/>
      <c r="AR5" s="1465"/>
      <c r="AS5" s="1465"/>
      <c r="AT5" s="1465"/>
      <c r="AU5" s="1465"/>
      <c r="AV5" s="1465"/>
      <c r="AW5" s="1465"/>
      <c r="AX5" s="1465"/>
      <c r="AY5" s="1476"/>
      <c r="AZ5" s="2883" t="s">
        <v>893</v>
      </c>
    </row>
    <row r="6" spans="1:52" s="90" customFormat="1" ht="31.5" customHeight="1" thickBot="1">
      <c r="A6" s="2076"/>
      <c r="B6" s="2909"/>
      <c r="C6" s="2934"/>
      <c r="D6" s="2935"/>
      <c r="E6" s="2935"/>
      <c r="F6" s="2935"/>
      <c r="G6" s="2936"/>
      <c r="H6" s="2934"/>
      <c r="I6" s="2935"/>
      <c r="J6" s="2936"/>
      <c r="K6" s="2913"/>
      <c r="L6" s="2914"/>
      <c r="M6" s="2914"/>
      <c r="N6" s="2915"/>
      <c r="O6" s="2928"/>
      <c r="P6" s="2929"/>
      <c r="Q6" s="2929"/>
      <c r="R6" s="2930"/>
      <c r="S6" s="2909"/>
      <c r="T6" s="543"/>
      <c r="U6" s="544"/>
      <c r="V6" s="544"/>
      <c r="W6" s="544"/>
      <c r="X6" s="544"/>
      <c r="Y6" s="544"/>
      <c r="Z6" s="544"/>
      <c r="AA6" s="544"/>
      <c r="AB6" s="544"/>
      <c r="AC6" s="544"/>
      <c r="AD6" s="544"/>
      <c r="AE6" s="544"/>
      <c r="AF6" s="544"/>
      <c r="AG6" s="544"/>
      <c r="AH6" s="544"/>
      <c r="AI6" s="544"/>
      <c r="AJ6" s="1785" t="s">
        <v>467</v>
      </c>
      <c r="AK6" s="2124"/>
      <c r="AL6" s="2124"/>
      <c r="AM6" s="2124"/>
      <c r="AN6" s="2124"/>
      <c r="AO6" s="2124"/>
      <c r="AP6" s="2124"/>
      <c r="AQ6" s="2124"/>
      <c r="AR6" s="2124"/>
      <c r="AS6" s="2124"/>
      <c r="AT6" s="2124"/>
      <c r="AU6" s="2124"/>
      <c r="AV6" s="2124"/>
      <c r="AW6" s="2124"/>
      <c r="AX6" s="2124"/>
      <c r="AY6" s="2125"/>
      <c r="AZ6" s="2884"/>
    </row>
    <row r="7" spans="1:52" ht="26.1" customHeight="1">
      <c r="A7" s="472" t="s">
        <v>111</v>
      </c>
      <c r="B7" s="971" t="s">
        <v>769</v>
      </c>
      <c r="C7" s="2923" t="s">
        <v>114</v>
      </c>
      <c r="D7" s="2924"/>
      <c r="E7" s="2924"/>
      <c r="F7" s="2924"/>
      <c r="G7" s="2924"/>
      <c r="H7" s="1471" t="s">
        <v>83</v>
      </c>
      <c r="I7" s="1468"/>
      <c r="J7" s="1468"/>
      <c r="K7" s="1060">
        <v>20</v>
      </c>
      <c r="L7" s="1055" t="s">
        <v>897</v>
      </c>
      <c r="M7" s="1055">
        <v>5</v>
      </c>
      <c r="N7" s="1055" t="s">
        <v>898</v>
      </c>
      <c r="O7" s="1471" t="s">
        <v>85</v>
      </c>
      <c r="P7" s="1468"/>
      <c r="Q7" s="1468"/>
      <c r="R7" s="1469"/>
      <c r="S7" s="1019"/>
      <c r="T7" s="2133">
        <v>40000</v>
      </c>
      <c r="U7" s="2134"/>
      <c r="V7" s="2134"/>
      <c r="W7" s="112" t="s">
        <v>16</v>
      </c>
      <c r="X7" s="112" t="s">
        <v>139</v>
      </c>
      <c r="Y7" s="1156">
        <v>12</v>
      </c>
      <c r="Z7" s="112" t="s">
        <v>106</v>
      </c>
      <c r="AA7" s="112" t="s">
        <v>139</v>
      </c>
      <c r="AB7" s="229">
        <v>2</v>
      </c>
      <c r="AC7" s="112" t="s">
        <v>50</v>
      </c>
      <c r="AD7" s="112" t="s">
        <v>138</v>
      </c>
      <c r="AE7" s="2134">
        <f>T7*Y7*AB7</f>
        <v>960000</v>
      </c>
      <c r="AF7" s="2134"/>
      <c r="AG7" s="2134"/>
      <c r="AH7" s="2134"/>
      <c r="AI7" s="473" t="s">
        <v>16</v>
      </c>
      <c r="AJ7" s="2133">
        <v>2000</v>
      </c>
      <c r="AK7" s="2134"/>
      <c r="AL7" s="2134"/>
      <c r="AM7" s="112" t="s">
        <v>16</v>
      </c>
      <c r="AN7" s="112" t="s">
        <v>139</v>
      </c>
      <c r="AO7" s="1156">
        <v>12</v>
      </c>
      <c r="AP7" s="112" t="s">
        <v>106</v>
      </c>
      <c r="AQ7" s="112" t="s">
        <v>139</v>
      </c>
      <c r="AR7" s="229">
        <v>2</v>
      </c>
      <c r="AS7" s="112" t="s">
        <v>50</v>
      </c>
      <c r="AT7" s="112" t="s">
        <v>138</v>
      </c>
      <c r="AU7" s="2134">
        <f>AJ7*AO7*AR7</f>
        <v>48000</v>
      </c>
      <c r="AV7" s="2134"/>
      <c r="AW7" s="2134"/>
      <c r="AX7" s="2134"/>
      <c r="AY7" s="135" t="s">
        <v>16</v>
      </c>
      <c r="AZ7" s="1049"/>
    </row>
    <row r="8" spans="1:52" ht="33" customHeight="1">
      <c r="A8" s="459" t="s">
        <v>110</v>
      </c>
      <c r="B8" s="971" t="s">
        <v>769</v>
      </c>
      <c r="C8" s="1820" t="s">
        <v>84</v>
      </c>
      <c r="D8" s="2087"/>
      <c r="E8" s="2087"/>
      <c r="F8" s="2087"/>
      <c r="G8" s="2087"/>
      <c r="H8" s="2088" t="s">
        <v>83</v>
      </c>
      <c r="I8" s="2089"/>
      <c r="J8" s="2089"/>
      <c r="K8" s="1056">
        <v>15</v>
      </c>
      <c r="L8" s="1055" t="s">
        <v>897</v>
      </c>
      <c r="M8" s="1055">
        <v>3</v>
      </c>
      <c r="N8" s="1055" t="s">
        <v>898</v>
      </c>
      <c r="O8" s="2088" t="s">
        <v>108</v>
      </c>
      <c r="P8" s="2089"/>
      <c r="Q8" s="2089"/>
      <c r="R8" s="2090"/>
      <c r="S8" s="1031" t="s">
        <v>848</v>
      </c>
      <c r="T8" s="2091">
        <v>40000</v>
      </c>
      <c r="U8" s="2092"/>
      <c r="V8" s="2092"/>
      <c r="W8" s="91" t="s">
        <v>16</v>
      </c>
      <c r="X8" s="91" t="s">
        <v>139</v>
      </c>
      <c r="Y8" s="1157">
        <v>12</v>
      </c>
      <c r="Z8" s="91" t="s">
        <v>106</v>
      </c>
      <c r="AA8" s="91" t="s">
        <v>139</v>
      </c>
      <c r="AB8" s="230">
        <v>1</v>
      </c>
      <c r="AC8" s="91" t="s">
        <v>50</v>
      </c>
      <c r="AD8" s="91" t="s">
        <v>138</v>
      </c>
      <c r="AE8" s="2092">
        <f>T8*Y8*AB8</f>
        <v>480000</v>
      </c>
      <c r="AF8" s="2092"/>
      <c r="AG8" s="2092"/>
      <c r="AH8" s="2092"/>
      <c r="AI8" s="474" t="s">
        <v>16</v>
      </c>
      <c r="AJ8" s="2091">
        <v>2000</v>
      </c>
      <c r="AK8" s="2092"/>
      <c r="AL8" s="2092"/>
      <c r="AM8" s="91" t="s">
        <v>16</v>
      </c>
      <c r="AN8" s="91" t="s">
        <v>139</v>
      </c>
      <c r="AO8" s="1157">
        <v>12</v>
      </c>
      <c r="AP8" s="91" t="s">
        <v>106</v>
      </c>
      <c r="AQ8" s="91" t="s">
        <v>139</v>
      </c>
      <c r="AR8" s="230">
        <v>1</v>
      </c>
      <c r="AS8" s="91" t="s">
        <v>50</v>
      </c>
      <c r="AT8" s="91" t="s">
        <v>138</v>
      </c>
      <c r="AU8" s="2092">
        <f>AJ8*AO8*AR8</f>
        <v>24000</v>
      </c>
      <c r="AV8" s="2092"/>
      <c r="AW8" s="2092"/>
      <c r="AX8" s="2092"/>
      <c r="AY8" s="92" t="s">
        <v>16</v>
      </c>
      <c r="AZ8" s="1050"/>
    </row>
    <row r="9" spans="1:52" ht="26.1" customHeight="1">
      <c r="A9" s="459" t="s">
        <v>113</v>
      </c>
      <c r="B9" s="971" t="s">
        <v>769</v>
      </c>
      <c r="C9" s="2094" t="s">
        <v>481</v>
      </c>
      <c r="D9" s="2095"/>
      <c r="E9" s="2095"/>
      <c r="F9" s="2095"/>
      <c r="G9" s="2096"/>
      <c r="H9" s="2097" t="s">
        <v>482</v>
      </c>
      <c r="I9" s="2098"/>
      <c r="J9" s="2098"/>
      <c r="K9" s="1056">
        <v>10</v>
      </c>
      <c r="L9" s="1055" t="s">
        <v>897</v>
      </c>
      <c r="M9" s="1055">
        <v>6</v>
      </c>
      <c r="N9" s="1055" t="s">
        <v>898</v>
      </c>
      <c r="O9" s="2088" t="s">
        <v>108</v>
      </c>
      <c r="P9" s="2089"/>
      <c r="Q9" s="2089"/>
      <c r="R9" s="2090"/>
      <c r="S9" s="1022" t="s">
        <v>847</v>
      </c>
      <c r="T9" s="2091">
        <v>40000</v>
      </c>
      <c r="U9" s="2092"/>
      <c r="V9" s="2092"/>
      <c r="W9" s="91" t="s">
        <v>16</v>
      </c>
      <c r="X9" s="91" t="s">
        <v>139</v>
      </c>
      <c r="Y9" s="1157">
        <v>12</v>
      </c>
      <c r="Z9" s="91" t="s">
        <v>106</v>
      </c>
      <c r="AA9" s="91" t="s">
        <v>139</v>
      </c>
      <c r="AB9" s="230">
        <v>1</v>
      </c>
      <c r="AC9" s="91" t="s">
        <v>50</v>
      </c>
      <c r="AD9" s="91" t="s">
        <v>138</v>
      </c>
      <c r="AE9" s="2092">
        <f t="shared" ref="AE9" si="0">T9*Y9*AB9</f>
        <v>480000</v>
      </c>
      <c r="AF9" s="2092"/>
      <c r="AG9" s="2092"/>
      <c r="AH9" s="2092"/>
      <c r="AI9" s="474" t="s">
        <v>16</v>
      </c>
      <c r="AJ9" s="2091">
        <v>2000</v>
      </c>
      <c r="AK9" s="2092"/>
      <c r="AL9" s="2092"/>
      <c r="AM9" s="91" t="s">
        <v>16</v>
      </c>
      <c r="AN9" s="91" t="s">
        <v>139</v>
      </c>
      <c r="AO9" s="1157">
        <v>12</v>
      </c>
      <c r="AP9" s="91" t="s">
        <v>106</v>
      </c>
      <c r="AQ9" s="91" t="s">
        <v>139</v>
      </c>
      <c r="AR9" s="230">
        <v>1</v>
      </c>
      <c r="AS9" s="91" t="s">
        <v>50</v>
      </c>
      <c r="AT9" s="91" t="s">
        <v>138</v>
      </c>
      <c r="AU9" s="2092">
        <f t="shared" ref="AU9" si="1">AJ9*AO9*AR9</f>
        <v>24000</v>
      </c>
      <c r="AV9" s="2092"/>
      <c r="AW9" s="2092"/>
      <c r="AX9" s="2092"/>
      <c r="AY9" s="92" t="s">
        <v>16</v>
      </c>
      <c r="AZ9" s="1050"/>
    </row>
    <row r="10" spans="1:52" ht="26.1" customHeight="1">
      <c r="A10" s="459" t="s">
        <v>486</v>
      </c>
      <c r="B10" s="971" t="s">
        <v>769</v>
      </c>
      <c r="C10" s="1820" t="s">
        <v>112</v>
      </c>
      <c r="D10" s="2087"/>
      <c r="E10" s="2087"/>
      <c r="F10" s="2087"/>
      <c r="G10" s="2087"/>
      <c r="H10" s="2088" t="s">
        <v>83</v>
      </c>
      <c r="I10" s="2089"/>
      <c r="J10" s="2089"/>
      <c r="K10" s="1056">
        <v>18</v>
      </c>
      <c r="L10" s="1055" t="s">
        <v>897</v>
      </c>
      <c r="M10" s="1055">
        <v>2</v>
      </c>
      <c r="N10" s="1055" t="s">
        <v>898</v>
      </c>
      <c r="O10" s="2088" t="s">
        <v>923</v>
      </c>
      <c r="P10" s="2089"/>
      <c r="Q10" s="2089"/>
      <c r="R10" s="2090"/>
      <c r="S10" s="1022" t="s">
        <v>847</v>
      </c>
      <c r="T10" s="2091">
        <v>200000</v>
      </c>
      <c r="U10" s="2092"/>
      <c r="V10" s="2092"/>
      <c r="W10" s="91" t="s">
        <v>16</v>
      </c>
      <c r="X10" s="91" t="s">
        <v>139</v>
      </c>
      <c r="Y10" s="1157">
        <v>1</v>
      </c>
      <c r="Z10" s="91" t="s">
        <v>106</v>
      </c>
      <c r="AA10" s="91" t="s">
        <v>139</v>
      </c>
      <c r="AB10" s="230">
        <v>1</v>
      </c>
      <c r="AC10" s="91" t="s">
        <v>50</v>
      </c>
      <c r="AD10" s="91" t="s">
        <v>138</v>
      </c>
      <c r="AE10" s="2092">
        <f t="shared" ref="AE10" si="2">T10*Y10*AB10</f>
        <v>200000</v>
      </c>
      <c r="AF10" s="2092"/>
      <c r="AG10" s="2092"/>
      <c r="AH10" s="2092"/>
      <c r="AI10" s="474" t="s">
        <v>16</v>
      </c>
      <c r="AJ10" s="2091">
        <v>2000</v>
      </c>
      <c r="AK10" s="2092"/>
      <c r="AL10" s="2092"/>
      <c r="AM10" s="91" t="s">
        <v>16</v>
      </c>
      <c r="AN10" s="91" t="s">
        <v>139</v>
      </c>
      <c r="AO10" s="1157">
        <v>12</v>
      </c>
      <c r="AP10" s="91" t="s">
        <v>106</v>
      </c>
      <c r="AQ10" s="91" t="s">
        <v>139</v>
      </c>
      <c r="AR10" s="230">
        <v>1</v>
      </c>
      <c r="AS10" s="91" t="s">
        <v>50</v>
      </c>
      <c r="AT10" s="91" t="s">
        <v>138</v>
      </c>
      <c r="AU10" s="2092">
        <f t="shared" ref="AU10" si="3">AJ10*AO10*AR10</f>
        <v>24000</v>
      </c>
      <c r="AV10" s="2092"/>
      <c r="AW10" s="2092"/>
      <c r="AX10" s="2092"/>
      <c r="AY10" s="92" t="s">
        <v>16</v>
      </c>
      <c r="AZ10" s="1050"/>
    </row>
    <row r="11" spans="1:52" ht="26.1" customHeight="1">
      <c r="A11" s="459">
        <v>1</v>
      </c>
      <c r="B11" s="972"/>
      <c r="C11" s="2100"/>
      <c r="D11" s="2895"/>
      <c r="E11" s="2895"/>
      <c r="F11" s="2895"/>
      <c r="G11" s="2895"/>
      <c r="H11" s="2104"/>
      <c r="I11" s="2105"/>
      <c r="J11" s="2105"/>
      <c r="K11" s="1062"/>
      <c r="L11" s="1072" t="s">
        <v>897</v>
      </c>
      <c r="M11" s="1063"/>
      <c r="N11" s="1072" t="s">
        <v>898</v>
      </c>
      <c r="O11" s="2104"/>
      <c r="P11" s="2105"/>
      <c r="Q11" s="2105"/>
      <c r="R11" s="2106"/>
      <c r="S11" s="1083"/>
      <c r="T11" s="2892"/>
      <c r="U11" s="2893"/>
      <c r="V11" s="2893"/>
      <c r="W11" s="91" t="s">
        <v>16</v>
      </c>
      <c r="X11" s="91" t="s">
        <v>921</v>
      </c>
      <c r="Y11" s="951"/>
      <c r="Z11" s="91" t="s">
        <v>106</v>
      </c>
      <c r="AA11" s="91" t="s">
        <v>922</v>
      </c>
      <c r="AB11" s="228"/>
      <c r="AC11" s="91" t="s">
        <v>50</v>
      </c>
      <c r="AD11" s="950" t="s">
        <v>138</v>
      </c>
      <c r="AE11" s="2896">
        <f>T11*Y11*AB11</f>
        <v>0</v>
      </c>
      <c r="AF11" s="2896"/>
      <c r="AG11" s="2896"/>
      <c r="AH11" s="2896"/>
      <c r="AI11" s="952" t="s">
        <v>16</v>
      </c>
      <c r="AJ11" s="2117">
        <f>IF(AND(【様式８】実績報告書Ⅱ!$AA$48="加算Ⅱ新規事由あり",T11&lt;&gt;""),T11,0)</f>
        <v>0</v>
      </c>
      <c r="AK11" s="2118"/>
      <c r="AL11" s="2118"/>
      <c r="AM11" s="950" t="s">
        <v>16</v>
      </c>
      <c r="AN11" s="950" t="s">
        <v>139</v>
      </c>
      <c r="AO11" s="953">
        <f>IF(AND(【様式８】実績報告書Ⅱ!$AA$48="加算Ⅱ新規事由あり",Y11&lt;&gt;""),Y11,0)</f>
        <v>0</v>
      </c>
      <c r="AP11" s="950" t="s">
        <v>106</v>
      </c>
      <c r="AQ11" s="950" t="s">
        <v>139</v>
      </c>
      <c r="AR11" s="953">
        <f>IF(AND(【様式８】実績報告書Ⅱ!$AA$48="加算Ⅱ新規事由あり",AB11&lt;&gt;""),AB11,0)</f>
        <v>0</v>
      </c>
      <c r="AS11" s="950" t="s">
        <v>50</v>
      </c>
      <c r="AT11" s="950" t="s">
        <v>138</v>
      </c>
      <c r="AU11" s="2896">
        <f>AJ11*AO11*AR11</f>
        <v>0</v>
      </c>
      <c r="AV11" s="2896"/>
      <c r="AW11" s="2896"/>
      <c r="AX11" s="2896"/>
      <c r="AY11" s="954" t="s">
        <v>16</v>
      </c>
      <c r="AZ11" s="1050"/>
    </row>
    <row r="12" spans="1:52" ht="24.75" customHeight="1">
      <c r="A12" s="459">
        <v>2</v>
      </c>
      <c r="B12" s="972"/>
      <c r="C12" s="2100"/>
      <c r="D12" s="2895"/>
      <c r="E12" s="2895"/>
      <c r="F12" s="2895"/>
      <c r="G12" s="2895"/>
      <c r="H12" s="2104"/>
      <c r="I12" s="2105"/>
      <c r="J12" s="2105"/>
      <c r="K12" s="1062"/>
      <c r="L12" s="1072" t="s">
        <v>897</v>
      </c>
      <c r="M12" s="1063"/>
      <c r="N12" s="1072" t="s">
        <v>898</v>
      </c>
      <c r="O12" s="2104"/>
      <c r="P12" s="2105"/>
      <c r="Q12" s="2105"/>
      <c r="R12" s="2106"/>
      <c r="S12" s="1322"/>
      <c r="T12" s="2107"/>
      <c r="U12" s="2108"/>
      <c r="V12" s="2108"/>
      <c r="W12" s="91" t="s">
        <v>16</v>
      </c>
      <c r="X12" s="91" t="s">
        <v>922</v>
      </c>
      <c r="Y12" s="951"/>
      <c r="Z12" s="91" t="s">
        <v>106</v>
      </c>
      <c r="AA12" s="91" t="s">
        <v>922</v>
      </c>
      <c r="AB12" s="228"/>
      <c r="AC12" s="91" t="s">
        <v>50</v>
      </c>
      <c r="AD12" s="950" t="s">
        <v>138</v>
      </c>
      <c r="AE12" s="2896">
        <f t="shared" ref="AE12:AE19" si="4">T12*Y12*AB12</f>
        <v>0</v>
      </c>
      <c r="AF12" s="2896"/>
      <c r="AG12" s="2896"/>
      <c r="AH12" s="2896"/>
      <c r="AI12" s="952" t="s">
        <v>16</v>
      </c>
      <c r="AJ12" s="2117">
        <f>IF(AND(【様式８】実績報告書Ⅱ!$AA$48="加算Ⅱ新規事由あり",T12&lt;&gt;""),T12,0)</f>
        <v>0</v>
      </c>
      <c r="AK12" s="2118"/>
      <c r="AL12" s="2118"/>
      <c r="AM12" s="950" t="s">
        <v>16</v>
      </c>
      <c r="AN12" s="950" t="s">
        <v>139</v>
      </c>
      <c r="AO12" s="953">
        <f>IF(AND(【様式８】実績報告書Ⅱ!$AA$48="加算Ⅱ新規事由あり",Y12&lt;&gt;""),Y12,0)</f>
        <v>0</v>
      </c>
      <c r="AP12" s="950" t="s">
        <v>106</v>
      </c>
      <c r="AQ12" s="950" t="s">
        <v>139</v>
      </c>
      <c r="AR12" s="953">
        <f>IF(AND(【様式８】実績報告書Ⅱ!$AA$48="加算Ⅱ新規事由あり",AB12&lt;&gt;""),AB12,0)</f>
        <v>0</v>
      </c>
      <c r="AS12" s="950" t="s">
        <v>50</v>
      </c>
      <c r="AT12" s="950" t="s">
        <v>138</v>
      </c>
      <c r="AU12" s="2896">
        <f t="shared" ref="AU12:AU19" si="5">AJ12*AO12*AR12</f>
        <v>0</v>
      </c>
      <c r="AV12" s="2896"/>
      <c r="AW12" s="2896"/>
      <c r="AX12" s="2896"/>
      <c r="AY12" s="954" t="s">
        <v>16</v>
      </c>
      <c r="AZ12" s="1050"/>
    </row>
    <row r="13" spans="1:52" ht="26.1" customHeight="1">
      <c r="A13" s="459">
        <v>3</v>
      </c>
      <c r="B13" s="972"/>
      <c r="C13" s="2100"/>
      <c r="D13" s="2895"/>
      <c r="E13" s="2895"/>
      <c r="F13" s="2895"/>
      <c r="G13" s="2895"/>
      <c r="H13" s="2104"/>
      <c r="I13" s="2105"/>
      <c r="J13" s="2105"/>
      <c r="K13" s="1062"/>
      <c r="L13" s="1072" t="s">
        <v>897</v>
      </c>
      <c r="M13" s="1063"/>
      <c r="N13" s="1072" t="s">
        <v>898</v>
      </c>
      <c r="O13" s="2104"/>
      <c r="P13" s="2105"/>
      <c r="Q13" s="2105"/>
      <c r="R13" s="2106"/>
      <c r="S13" s="1322"/>
      <c r="T13" s="2892"/>
      <c r="U13" s="2893"/>
      <c r="V13" s="2893"/>
      <c r="W13" s="91" t="s">
        <v>16</v>
      </c>
      <c r="X13" s="91" t="s">
        <v>921</v>
      </c>
      <c r="Y13" s="951"/>
      <c r="Z13" s="91" t="s">
        <v>106</v>
      </c>
      <c r="AA13" s="91" t="s">
        <v>921</v>
      </c>
      <c r="AB13" s="228"/>
      <c r="AC13" s="91" t="s">
        <v>50</v>
      </c>
      <c r="AD13" s="950" t="s">
        <v>138</v>
      </c>
      <c r="AE13" s="2896">
        <f t="shared" si="4"/>
        <v>0</v>
      </c>
      <c r="AF13" s="2896"/>
      <c r="AG13" s="2896"/>
      <c r="AH13" s="2896"/>
      <c r="AI13" s="952" t="s">
        <v>16</v>
      </c>
      <c r="AJ13" s="2117">
        <f>IF(AND(【様式８】実績報告書Ⅱ!$AA$48="加算Ⅱ新規事由あり",T13&lt;&gt;""),T13,0)</f>
        <v>0</v>
      </c>
      <c r="AK13" s="2118"/>
      <c r="AL13" s="2118"/>
      <c r="AM13" s="950" t="s">
        <v>16</v>
      </c>
      <c r="AN13" s="950" t="s">
        <v>139</v>
      </c>
      <c r="AO13" s="953">
        <f>IF(AND(【様式８】実績報告書Ⅱ!$AA$48="加算Ⅱ新規事由あり",Y13&lt;&gt;""),Y13,0)</f>
        <v>0</v>
      </c>
      <c r="AP13" s="950" t="s">
        <v>106</v>
      </c>
      <c r="AQ13" s="950" t="s">
        <v>139</v>
      </c>
      <c r="AR13" s="953">
        <f>IF(AND(【様式８】実績報告書Ⅱ!$AA$48="加算Ⅱ新規事由あり",AB13&lt;&gt;""),AB13,0)</f>
        <v>0</v>
      </c>
      <c r="AS13" s="950" t="s">
        <v>50</v>
      </c>
      <c r="AT13" s="950" t="s">
        <v>138</v>
      </c>
      <c r="AU13" s="2896">
        <f t="shared" si="5"/>
        <v>0</v>
      </c>
      <c r="AV13" s="2896"/>
      <c r="AW13" s="2896"/>
      <c r="AX13" s="2896"/>
      <c r="AY13" s="954" t="s">
        <v>16</v>
      </c>
      <c r="AZ13" s="1050"/>
    </row>
    <row r="14" spans="1:52" ht="26.1" customHeight="1">
      <c r="A14" s="459">
        <v>4</v>
      </c>
      <c r="B14" s="972"/>
      <c r="C14" s="2100"/>
      <c r="D14" s="2895"/>
      <c r="E14" s="2895"/>
      <c r="F14" s="2895"/>
      <c r="G14" s="2895"/>
      <c r="H14" s="2104"/>
      <c r="I14" s="2105"/>
      <c r="J14" s="2105"/>
      <c r="K14" s="1062"/>
      <c r="L14" s="1072" t="s">
        <v>897</v>
      </c>
      <c r="M14" s="1063"/>
      <c r="N14" s="1072" t="s">
        <v>898</v>
      </c>
      <c r="O14" s="2104"/>
      <c r="P14" s="2105"/>
      <c r="Q14" s="2105"/>
      <c r="R14" s="2106"/>
      <c r="S14" s="1322"/>
      <c r="T14" s="2892"/>
      <c r="U14" s="2893"/>
      <c r="V14" s="2893"/>
      <c r="W14" s="91" t="s">
        <v>16</v>
      </c>
      <c r="X14" s="91" t="s">
        <v>921</v>
      </c>
      <c r="Y14" s="951"/>
      <c r="Z14" s="91" t="s">
        <v>106</v>
      </c>
      <c r="AA14" s="91" t="s">
        <v>921</v>
      </c>
      <c r="AB14" s="228"/>
      <c r="AC14" s="91" t="s">
        <v>50</v>
      </c>
      <c r="AD14" s="950" t="s">
        <v>138</v>
      </c>
      <c r="AE14" s="2896">
        <f t="shared" si="4"/>
        <v>0</v>
      </c>
      <c r="AF14" s="2896"/>
      <c r="AG14" s="2896"/>
      <c r="AH14" s="2896"/>
      <c r="AI14" s="952" t="s">
        <v>16</v>
      </c>
      <c r="AJ14" s="2117">
        <f>IF(AND(【様式８】実績報告書Ⅱ!$AA$48="加算Ⅱ新規事由あり",T14&lt;&gt;""),T14,0)</f>
        <v>0</v>
      </c>
      <c r="AK14" s="2118"/>
      <c r="AL14" s="2118"/>
      <c r="AM14" s="950" t="s">
        <v>16</v>
      </c>
      <c r="AN14" s="950" t="s">
        <v>139</v>
      </c>
      <c r="AO14" s="953">
        <f>IF(AND(【様式８】実績報告書Ⅱ!$AA$48="加算Ⅱ新規事由あり",Y14&lt;&gt;""),Y14,0)</f>
        <v>0</v>
      </c>
      <c r="AP14" s="950" t="s">
        <v>106</v>
      </c>
      <c r="AQ14" s="950" t="s">
        <v>139</v>
      </c>
      <c r="AR14" s="953">
        <f>IF(AND(【様式８】実績報告書Ⅱ!$AA$48="加算Ⅱ新規事由あり",AB14&lt;&gt;""),AB14,0)</f>
        <v>0</v>
      </c>
      <c r="AS14" s="950" t="s">
        <v>50</v>
      </c>
      <c r="AT14" s="950" t="s">
        <v>138</v>
      </c>
      <c r="AU14" s="2896">
        <f t="shared" si="5"/>
        <v>0</v>
      </c>
      <c r="AV14" s="2896"/>
      <c r="AW14" s="2896"/>
      <c r="AX14" s="2896"/>
      <c r="AY14" s="954" t="s">
        <v>16</v>
      </c>
      <c r="AZ14" s="1050"/>
    </row>
    <row r="15" spans="1:52" ht="26.1" customHeight="1">
      <c r="A15" s="459">
        <v>5</v>
      </c>
      <c r="B15" s="972"/>
      <c r="C15" s="2100"/>
      <c r="D15" s="2895"/>
      <c r="E15" s="2895"/>
      <c r="F15" s="2895"/>
      <c r="G15" s="2895"/>
      <c r="H15" s="2104"/>
      <c r="I15" s="2105"/>
      <c r="J15" s="2105"/>
      <c r="K15" s="1062"/>
      <c r="L15" s="1072" t="s">
        <v>897</v>
      </c>
      <c r="M15" s="1063"/>
      <c r="N15" s="1072" t="s">
        <v>898</v>
      </c>
      <c r="O15" s="2104"/>
      <c r="P15" s="2105"/>
      <c r="Q15" s="2105"/>
      <c r="R15" s="2106"/>
      <c r="S15" s="1322"/>
      <c r="T15" s="2892"/>
      <c r="U15" s="2893"/>
      <c r="V15" s="2893"/>
      <c r="W15" s="91" t="s">
        <v>16</v>
      </c>
      <c r="X15" s="91" t="s">
        <v>910</v>
      </c>
      <c r="Y15" s="951"/>
      <c r="Z15" s="91" t="s">
        <v>106</v>
      </c>
      <c r="AA15" s="91" t="s">
        <v>912</v>
      </c>
      <c r="AB15" s="228"/>
      <c r="AC15" s="91" t="s">
        <v>50</v>
      </c>
      <c r="AD15" s="950" t="s">
        <v>138</v>
      </c>
      <c r="AE15" s="2896">
        <f t="shared" si="4"/>
        <v>0</v>
      </c>
      <c r="AF15" s="2896"/>
      <c r="AG15" s="2896"/>
      <c r="AH15" s="2896"/>
      <c r="AI15" s="952" t="s">
        <v>16</v>
      </c>
      <c r="AJ15" s="2117">
        <f>IF(AND(【様式８】実績報告書Ⅱ!$AA$48="加算Ⅱ新規事由あり",T15&lt;&gt;""),T15,0)</f>
        <v>0</v>
      </c>
      <c r="AK15" s="2118"/>
      <c r="AL15" s="2118"/>
      <c r="AM15" s="950" t="s">
        <v>16</v>
      </c>
      <c r="AN15" s="950" t="s">
        <v>139</v>
      </c>
      <c r="AO15" s="953">
        <f>IF(AND(【様式８】実績報告書Ⅱ!$AA$48="加算Ⅱ新規事由あり",Y15&lt;&gt;""),Y15,0)</f>
        <v>0</v>
      </c>
      <c r="AP15" s="950" t="s">
        <v>106</v>
      </c>
      <c r="AQ15" s="950" t="s">
        <v>139</v>
      </c>
      <c r="AR15" s="953">
        <f>IF(AND(【様式８】実績報告書Ⅱ!$AA$48="加算Ⅱ新規事由あり",AB15&lt;&gt;""),AB15,0)</f>
        <v>0</v>
      </c>
      <c r="AS15" s="950" t="s">
        <v>50</v>
      </c>
      <c r="AT15" s="950" t="s">
        <v>138</v>
      </c>
      <c r="AU15" s="2896">
        <f t="shared" si="5"/>
        <v>0</v>
      </c>
      <c r="AV15" s="2896"/>
      <c r="AW15" s="2896"/>
      <c r="AX15" s="2896"/>
      <c r="AY15" s="954" t="s">
        <v>16</v>
      </c>
      <c r="AZ15" s="1050"/>
    </row>
    <row r="16" spans="1:52" ht="26.1" customHeight="1">
      <c r="A16" s="459">
        <v>6</v>
      </c>
      <c r="B16" s="972"/>
      <c r="C16" s="2885"/>
      <c r="D16" s="2886"/>
      <c r="E16" s="2886"/>
      <c r="F16" s="2886"/>
      <c r="G16" s="2886"/>
      <c r="H16" s="2104"/>
      <c r="I16" s="2105"/>
      <c r="J16" s="2105"/>
      <c r="K16" s="1062"/>
      <c r="L16" s="1072" t="s">
        <v>897</v>
      </c>
      <c r="M16" s="1063"/>
      <c r="N16" s="1072" t="s">
        <v>898</v>
      </c>
      <c r="O16" s="2104"/>
      <c r="P16" s="2105"/>
      <c r="Q16" s="2105"/>
      <c r="R16" s="2106"/>
      <c r="S16" s="1322"/>
      <c r="T16" s="2892"/>
      <c r="U16" s="2893"/>
      <c r="V16" s="2893"/>
      <c r="W16" s="91" t="s">
        <v>16</v>
      </c>
      <c r="X16" s="91" t="s">
        <v>909</v>
      </c>
      <c r="Y16" s="951"/>
      <c r="Z16" s="91" t="s">
        <v>106</v>
      </c>
      <c r="AA16" s="91" t="s">
        <v>909</v>
      </c>
      <c r="AB16" s="228"/>
      <c r="AC16" s="91" t="s">
        <v>50</v>
      </c>
      <c r="AD16" s="91" t="s">
        <v>138</v>
      </c>
      <c r="AE16" s="2896">
        <f t="shared" si="4"/>
        <v>0</v>
      </c>
      <c r="AF16" s="2896"/>
      <c r="AG16" s="2896"/>
      <c r="AH16" s="2896"/>
      <c r="AI16" s="952" t="s">
        <v>16</v>
      </c>
      <c r="AJ16" s="2117">
        <f>IF(AND(【様式８】実績報告書Ⅱ!$AA$48="加算Ⅱ新規事由あり",T16&lt;&gt;""),T16,0)</f>
        <v>0</v>
      </c>
      <c r="AK16" s="2118"/>
      <c r="AL16" s="2118"/>
      <c r="AM16" s="950" t="s">
        <v>16</v>
      </c>
      <c r="AN16" s="950" t="s">
        <v>139</v>
      </c>
      <c r="AO16" s="953">
        <f>IF(AND(【様式８】実績報告書Ⅱ!$AA$48="加算Ⅱ新規事由あり",Y16&lt;&gt;""),Y16,0)</f>
        <v>0</v>
      </c>
      <c r="AP16" s="950" t="s">
        <v>106</v>
      </c>
      <c r="AQ16" s="950" t="s">
        <v>139</v>
      </c>
      <c r="AR16" s="953">
        <f>IF(AND(【様式８】実績報告書Ⅱ!$AA$48="加算Ⅱ新規事由あり",AB16&lt;&gt;""),AB16,0)</f>
        <v>0</v>
      </c>
      <c r="AS16" s="950" t="s">
        <v>50</v>
      </c>
      <c r="AT16" s="950" t="s">
        <v>138</v>
      </c>
      <c r="AU16" s="2896">
        <f t="shared" si="5"/>
        <v>0</v>
      </c>
      <c r="AV16" s="2896"/>
      <c r="AW16" s="2896"/>
      <c r="AX16" s="2896"/>
      <c r="AY16" s="954" t="s">
        <v>16</v>
      </c>
      <c r="AZ16" s="1050"/>
    </row>
    <row r="17" spans="1:52" ht="26.1" customHeight="1">
      <c r="A17" s="459">
        <v>7</v>
      </c>
      <c r="B17" s="972"/>
      <c r="C17" s="2885"/>
      <c r="D17" s="2886"/>
      <c r="E17" s="2886"/>
      <c r="F17" s="2886"/>
      <c r="G17" s="2886"/>
      <c r="H17" s="2104"/>
      <c r="I17" s="2105"/>
      <c r="J17" s="2105"/>
      <c r="K17" s="1062"/>
      <c r="L17" s="1072" t="s">
        <v>897</v>
      </c>
      <c r="M17" s="1063"/>
      <c r="N17" s="1072" t="s">
        <v>898</v>
      </c>
      <c r="O17" s="2104"/>
      <c r="P17" s="2105"/>
      <c r="Q17" s="2105"/>
      <c r="R17" s="2106"/>
      <c r="S17" s="1322"/>
      <c r="T17" s="2892"/>
      <c r="U17" s="2893"/>
      <c r="V17" s="2893"/>
      <c r="W17" s="91" t="s">
        <v>16</v>
      </c>
      <c r="X17" s="91" t="s">
        <v>912</v>
      </c>
      <c r="Y17" s="951"/>
      <c r="Z17" s="91" t="s">
        <v>106</v>
      </c>
      <c r="AA17" s="91" t="s">
        <v>911</v>
      </c>
      <c r="AB17" s="228"/>
      <c r="AC17" s="91" t="s">
        <v>50</v>
      </c>
      <c r="AD17" s="91" t="s">
        <v>138</v>
      </c>
      <c r="AE17" s="2896">
        <f t="shared" si="4"/>
        <v>0</v>
      </c>
      <c r="AF17" s="2896"/>
      <c r="AG17" s="2896"/>
      <c r="AH17" s="2896"/>
      <c r="AI17" s="952" t="s">
        <v>16</v>
      </c>
      <c r="AJ17" s="2117">
        <f>IF(AND(【様式８】実績報告書Ⅱ!$AA$48="加算Ⅱ新規事由あり",T17&lt;&gt;""),T17,0)</f>
        <v>0</v>
      </c>
      <c r="AK17" s="2118"/>
      <c r="AL17" s="2118"/>
      <c r="AM17" s="950" t="s">
        <v>16</v>
      </c>
      <c r="AN17" s="950" t="s">
        <v>139</v>
      </c>
      <c r="AO17" s="953">
        <f>IF(AND(【様式８】実績報告書Ⅱ!$AA$48="加算Ⅱ新規事由あり",Y17&lt;&gt;""),Y17,0)</f>
        <v>0</v>
      </c>
      <c r="AP17" s="950" t="s">
        <v>106</v>
      </c>
      <c r="AQ17" s="950" t="s">
        <v>139</v>
      </c>
      <c r="AR17" s="953">
        <f>IF(AND(【様式８】実績報告書Ⅱ!$AA$48="加算Ⅱ新規事由あり",AB17&lt;&gt;""),AB17,0)</f>
        <v>0</v>
      </c>
      <c r="AS17" s="950" t="s">
        <v>50</v>
      </c>
      <c r="AT17" s="950" t="s">
        <v>138</v>
      </c>
      <c r="AU17" s="2896">
        <f t="shared" si="5"/>
        <v>0</v>
      </c>
      <c r="AV17" s="2896"/>
      <c r="AW17" s="2896"/>
      <c r="AX17" s="2896"/>
      <c r="AY17" s="954" t="s">
        <v>16</v>
      </c>
      <c r="AZ17" s="1050"/>
    </row>
    <row r="18" spans="1:52" ht="26.1" customHeight="1">
      <c r="A18" s="459">
        <v>8</v>
      </c>
      <c r="B18" s="972"/>
      <c r="C18" s="2885"/>
      <c r="D18" s="2886"/>
      <c r="E18" s="2886"/>
      <c r="F18" s="2886"/>
      <c r="G18" s="2886"/>
      <c r="H18" s="2104"/>
      <c r="I18" s="2105"/>
      <c r="J18" s="2105"/>
      <c r="K18" s="1062"/>
      <c r="L18" s="1072" t="s">
        <v>897</v>
      </c>
      <c r="M18" s="1063"/>
      <c r="N18" s="1072" t="s">
        <v>898</v>
      </c>
      <c r="O18" s="2104"/>
      <c r="P18" s="2105"/>
      <c r="Q18" s="2105"/>
      <c r="R18" s="2106"/>
      <c r="S18" s="1322"/>
      <c r="T18" s="2892"/>
      <c r="U18" s="2893"/>
      <c r="V18" s="2893"/>
      <c r="W18" s="91" t="s">
        <v>16</v>
      </c>
      <c r="X18" s="91" t="s">
        <v>911</v>
      </c>
      <c r="Y18" s="951"/>
      <c r="Z18" s="91" t="s">
        <v>106</v>
      </c>
      <c r="AA18" s="91" t="s">
        <v>910</v>
      </c>
      <c r="AB18" s="228"/>
      <c r="AC18" s="91" t="s">
        <v>50</v>
      </c>
      <c r="AD18" s="91" t="s">
        <v>914</v>
      </c>
      <c r="AE18" s="2896">
        <f t="shared" si="4"/>
        <v>0</v>
      </c>
      <c r="AF18" s="2896"/>
      <c r="AG18" s="2896"/>
      <c r="AH18" s="2896"/>
      <c r="AI18" s="952" t="s">
        <v>16</v>
      </c>
      <c r="AJ18" s="2117">
        <f>IF(AND(【様式８】実績報告書Ⅱ!$AA$48="加算Ⅱ新規事由あり",T18&lt;&gt;""),T18,0)</f>
        <v>0</v>
      </c>
      <c r="AK18" s="2118"/>
      <c r="AL18" s="2118"/>
      <c r="AM18" s="950" t="s">
        <v>16</v>
      </c>
      <c r="AN18" s="950" t="s">
        <v>139</v>
      </c>
      <c r="AO18" s="953">
        <f>IF(AND(【様式８】実績報告書Ⅱ!$AA$48="加算Ⅱ新規事由あり",Y18&lt;&gt;""),Y18,0)</f>
        <v>0</v>
      </c>
      <c r="AP18" s="950" t="s">
        <v>106</v>
      </c>
      <c r="AQ18" s="950" t="s">
        <v>139</v>
      </c>
      <c r="AR18" s="953">
        <f>IF(AND(【様式８】実績報告書Ⅱ!$AA$48="加算Ⅱ新規事由あり",AB18&lt;&gt;""),AB18,0)</f>
        <v>0</v>
      </c>
      <c r="AS18" s="950" t="s">
        <v>50</v>
      </c>
      <c r="AT18" s="950" t="s">
        <v>138</v>
      </c>
      <c r="AU18" s="2896">
        <f t="shared" si="5"/>
        <v>0</v>
      </c>
      <c r="AV18" s="2896"/>
      <c r="AW18" s="2896"/>
      <c r="AX18" s="2896"/>
      <c r="AY18" s="954" t="s">
        <v>16</v>
      </c>
      <c r="AZ18" s="1050"/>
    </row>
    <row r="19" spans="1:52" ht="26.1" customHeight="1">
      <c r="A19" s="459">
        <v>9</v>
      </c>
      <c r="B19" s="972"/>
      <c r="C19" s="2885"/>
      <c r="D19" s="2886"/>
      <c r="E19" s="2886"/>
      <c r="F19" s="2886"/>
      <c r="G19" s="2886"/>
      <c r="H19" s="2104"/>
      <c r="I19" s="2105"/>
      <c r="J19" s="2105"/>
      <c r="K19" s="1062"/>
      <c r="L19" s="1072" t="s">
        <v>897</v>
      </c>
      <c r="M19" s="1063"/>
      <c r="N19" s="1072" t="s">
        <v>898</v>
      </c>
      <c r="O19" s="2104"/>
      <c r="P19" s="2105"/>
      <c r="Q19" s="2105"/>
      <c r="R19" s="2106"/>
      <c r="S19" s="1322"/>
      <c r="T19" s="2892"/>
      <c r="U19" s="2893"/>
      <c r="V19" s="2893"/>
      <c r="W19" s="91" t="s">
        <v>16</v>
      </c>
      <c r="X19" s="91" t="s">
        <v>910</v>
      </c>
      <c r="Y19" s="951"/>
      <c r="Z19" s="91" t="s">
        <v>106</v>
      </c>
      <c r="AA19" s="91" t="s">
        <v>910</v>
      </c>
      <c r="AB19" s="228"/>
      <c r="AC19" s="91" t="s">
        <v>50</v>
      </c>
      <c r="AD19" s="91" t="s">
        <v>915</v>
      </c>
      <c r="AE19" s="2896">
        <f t="shared" si="4"/>
        <v>0</v>
      </c>
      <c r="AF19" s="2896"/>
      <c r="AG19" s="2896"/>
      <c r="AH19" s="2896"/>
      <c r="AI19" s="952" t="s">
        <v>16</v>
      </c>
      <c r="AJ19" s="2117">
        <f>IF(AND(【様式８】実績報告書Ⅱ!$AA$48="加算Ⅱ新規事由あり",T19&lt;&gt;""),T19,0)</f>
        <v>0</v>
      </c>
      <c r="AK19" s="2118"/>
      <c r="AL19" s="2118"/>
      <c r="AM19" s="950" t="s">
        <v>16</v>
      </c>
      <c r="AN19" s="950" t="s">
        <v>139</v>
      </c>
      <c r="AO19" s="953">
        <f>IF(AND(【様式８】実績報告書Ⅱ!$AA$48="加算Ⅱ新規事由あり",Y19&lt;&gt;""),Y19,0)</f>
        <v>0</v>
      </c>
      <c r="AP19" s="950" t="s">
        <v>106</v>
      </c>
      <c r="AQ19" s="950" t="s">
        <v>139</v>
      </c>
      <c r="AR19" s="953">
        <f>IF(AND(【様式８】実績報告書Ⅱ!$AA$48="加算Ⅱ新規事由あり",AB19&lt;&gt;""),AB19,0)</f>
        <v>0</v>
      </c>
      <c r="AS19" s="950" t="s">
        <v>50</v>
      </c>
      <c r="AT19" s="950" t="s">
        <v>138</v>
      </c>
      <c r="AU19" s="2896">
        <f t="shared" si="5"/>
        <v>0</v>
      </c>
      <c r="AV19" s="2896"/>
      <c r="AW19" s="2896"/>
      <c r="AX19" s="2896"/>
      <c r="AY19" s="954" t="s">
        <v>16</v>
      </c>
      <c r="AZ19" s="1050"/>
    </row>
    <row r="20" spans="1:52" ht="26.1" customHeight="1">
      <c r="A20" s="459">
        <v>10</v>
      </c>
      <c r="B20" s="972"/>
      <c r="C20" s="2885"/>
      <c r="D20" s="2886"/>
      <c r="E20" s="2886"/>
      <c r="F20" s="2886"/>
      <c r="G20" s="2886"/>
      <c r="H20" s="2889"/>
      <c r="I20" s="2890"/>
      <c r="J20" s="2890"/>
      <c r="K20" s="1062"/>
      <c r="L20" s="1072" t="s">
        <v>897</v>
      </c>
      <c r="M20" s="1063"/>
      <c r="N20" s="1072" t="s">
        <v>898</v>
      </c>
      <c r="O20" s="2889"/>
      <c r="P20" s="2890"/>
      <c r="Q20" s="2890"/>
      <c r="R20" s="2891"/>
      <c r="S20" s="1024"/>
      <c r="T20" s="2892"/>
      <c r="U20" s="2893"/>
      <c r="V20" s="2893"/>
      <c r="W20" s="91" t="s">
        <v>16</v>
      </c>
      <c r="X20" s="91" t="s">
        <v>912</v>
      </c>
      <c r="Y20" s="951"/>
      <c r="Z20" s="91" t="s">
        <v>106</v>
      </c>
      <c r="AA20" s="91" t="s">
        <v>911</v>
      </c>
      <c r="AB20" s="228"/>
      <c r="AC20" s="91" t="s">
        <v>50</v>
      </c>
      <c r="AD20" s="91" t="s">
        <v>913</v>
      </c>
      <c r="AE20" s="2896">
        <f t="shared" ref="AE20:AE41" si="6">T20*Y20*AB20</f>
        <v>0</v>
      </c>
      <c r="AF20" s="2896"/>
      <c r="AG20" s="2896"/>
      <c r="AH20" s="2896"/>
      <c r="AI20" s="952" t="s">
        <v>16</v>
      </c>
      <c r="AJ20" s="2117">
        <f>IF(AND(【様式８】実績報告書Ⅱ!$AA$48="加算Ⅱ新規事由あり",T20&lt;&gt;""),T20,0)</f>
        <v>0</v>
      </c>
      <c r="AK20" s="2118"/>
      <c r="AL20" s="2118"/>
      <c r="AM20" s="950" t="s">
        <v>16</v>
      </c>
      <c r="AN20" s="950" t="s">
        <v>139</v>
      </c>
      <c r="AO20" s="953">
        <f>IF(AND(【様式８】実績報告書Ⅱ!$AA$48="加算Ⅱ新規事由あり",Y20&lt;&gt;""),Y20,0)</f>
        <v>0</v>
      </c>
      <c r="AP20" s="950" t="s">
        <v>106</v>
      </c>
      <c r="AQ20" s="950" t="s">
        <v>139</v>
      </c>
      <c r="AR20" s="953">
        <f>IF(AND(【様式８】実績報告書Ⅱ!$AA$48="加算Ⅱ新規事由あり",AB20&lt;&gt;""),AB20,0)</f>
        <v>0</v>
      </c>
      <c r="AS20" s="950" t="s">
        <v>50</v>
      </c>
      <c r="AT20" s="950" t="s">
        <v>138</v>
      </c>
      <c r="AU20" s="2896">
        <f t="shared" ref="AU20:AU41" si="7">AJ20*AO20*AR20</f>
        <v>0</v>
      </c>
      <c r="AV20" s="2896"/>
      <c r="AW20" s="2896"/>
      <c r="AX20" s="2896"/>
      <c r="AY20" s="954" t="s">
        <v>16</v>
      </c>
      <c r="AZ20" s="1050"/>
    </row>
    <row r="21" spans="1:52" ht="26.1" customHeight="1" thickBot="1">
      <c r="A21" s="459">
        <v>11</v>
      </c>
      <c r="B21" s="972"/>
      <c r="C21" s="2885"/>
      <c r="D21" s="2886"/>
      <c r="E21" s="2886"/>
      <c r="F21" s="2886"/>
      <c r="G21" s="2886"/>
      <c r="H21" s="2889"/>
      <c r="I21" s="2890"/>
      <c r="J21" s="2890"/>
      <c r="K21" s="1062"/>
      <c r="L21" s="1072" t="s">
        <v>897</v>
      </c>
      <c r="M21" s="1063"/>
      <c r="N21" s="1072" t="s">
        <v>898</v>
      </c>
      <c r="O21" s="2889"/>
      <c r="P21" s="2890"/>
      <c r="Q21" s="2890"/>
      <c r="R21" s="2891"/>
      <c r="S21" s="1024"/>
      <c r="T21" s="2892"/>
      <c r="U21" s="2893"/>
      <c r="V21" s="2893"/>
      <c r="W21" s="91" t="s">
        <v>16</v>
      </c>
      <c r="X21" s="91" t="s">
        <v>911</v>
      </c>
      <c r="Y21" s="951"/>
      <c r="Z21" s="91" t="s">
        <v>509</v>
      </c>
      <c r="AA21" s="91" t="s">
        <v>911</v>
      </c>
      <c r="AB21" s="228"/>
      <c r="AC21" s="91" t="s">
        <v>50</v>
      </c>
      <c r="AD21" s="91" t="s">
        <v>913</v>
      </c>
      <c r="AE21" s="2896">
        <f t="shared" si="6"/>
        <v>0</v>
      </c>
      <c r="AF21" s="2896"/>
      <c r="AG21" s="2896"/>
      <c r="AH21" s="2896"/>
      <c r="AI21" s="952" t="s">
        <v>16</v>
      </c>
      <c r="AJ21" s="2117">
        <f>IF(AND(【様式８】実績報告書Ⅱ!$AA$48="加算Ⅱ新規事由あり",T21&lt;&gt;""),T21,0)</f>
        <v>0</v>
      </c>
      <c r="AK21" s="2118"/>
      <c r="AL21" s="2118"/>
      <c r="AM21" s="950" t="s">
        <v>16</v>
      </c>
      <c r="AN21" s="950" t="s">
        <v>139</v>
      </c>
      <c r="AO21" s="953">
        <f>IF(AND(【様式８】実績報告書Ⅱ!$AA$48="加算Ⅱ新規事由あり",Y21&lt;&gt;""),Y21,0)</f>
        <v>0</v>
      </c>
      <c r="AP21" s="950" t="s">
        <v>106</v>
      </c>
      <c r="AQ21" s="950" t="s">
        <v>139</v>
      </c>
      <c r="AR21" s="953">
        <f>IF(AND(【様式８】実績報告書Ⅱ!$AA$48="加算Ⅱ新規事由あり",AB21&lt;&gt;""),AB21,0)</f>
        <v>0</v>
      </c>
      <c r="AS21" s="950" t="s">
        <v>50</v>
      </c>
      <c r="AT21" s="950" t="s">
        <v>138</v>
      </c>
      <c r="AU21" s="2896">
        <f t="shared" si="7"/>
        <v>0</v>
      </c>
      <c r="AV21" s="2896"/>
      <c r="AW21" s="2896"/>
      <c r="AX21" s="2896"/>
      <c r="AY21" s="954" t="s">
        <v>16</v>
      </c>
      <c r="AZ21" s="1050"/>
    </row>
    <row r="22" spans="1:52" ht="26.1" hidden="1" customHeight="1">
      <c r="A22" s="459">
        <v>12</v>
      </c>
      <c r="B22" s="972"/>
      <c r="C22" s="2885"/>
      <c r="D22" s="2886"/>
      <c r="E22" s="2886"/>
      <c r="F22" s="2886"/>
      <c r="G22" s="2886"/>
      <c r="H22" s="2889"/>
      <c r="I22" s="2890"/>
      <c r="J22" s="2890"/>
      <c r="K22" s="1062"/>
      <c r="L22" s="1072" t="s">
        <v>897</v>
      </c>
      <c r="M22" s="1063"/>
      <c r="N22" s="1072" t="s">
        <v>898</v>
      </c>
      <c r="O22" s="2889"/>
      <c r="P22" s="2890"/>
      <c r="Q22" s="2890"/>
      <c r="R22" s="2891"/>
      <c r="S22" s="1024"/>
      <c r="T22" s="2107"/>
      <c r="U22" s="2108"/>
      <c r="V22" s="2108"/>
      <c r="W22" s="950" t="s">
        <v>16</v>
      </c>
      <c r="X22" s="950" t="s">
        <v>139</v>
      </c>
      <c r="Y22" s="951"/>
      <c r="Z22" s="950" t="s">
        <v>106</v>
      </c>
      <c r="AA22" s="950" t="s">
        <v>139</v>
      </c>
      <c r="AB22" s="951"/>
      <c r="AC22" s="950" t="s">
        <v>50</v>
      </c>
      <c r="AD22" s="950" t="s">
        <v>138</v>
      </c>
      <c r="AE22" s="2896">
        <f t="shared" si="6"/>
        <v>0</v>
      </c>
      <c r="AF22" s="2896"/>
      <c r="AG22" s="2896"/>
      <c r="AH22" s="2896"/>
      <c r="AI22" s="952" t="s">
        <v>16</v>
      </c>
      <c r="AJ22" s="2117">
        <f>IF(AND(【様式８】実績報告書Ⅱ!$AA$48="加算Ⅱ新規事由あり",T22&lt;&gt;""),T22,0)</f>
        <v>0</v>
      </c>
      <c r="AK22" s="2118"/>
      <c r="AL22" s="2118"/>
      <c r="AM22" s="950" t="s">
        <v>16</v>
      </c>
      <c r="AN22" s="950" t="s">
        <v>139</v>
      </c>
      <c r="AO22" s="953">
        <f>IF(AND(【様式８】実績報告書Ⅱ!$AA$48="加算Ⅱ新規事由あり",Y22&lt;&gt;""),Y22,0)</f>
        <v>0</v>
      </c>
      <c r="AP22" s="950" t="s">
        <v>106</v>
      </c>
      <c r="AQ22" s="950" t="s">
        <v>139</v>
      </c>
      <c r="AR22" s="953">
        <f>IF(AND(【様式８】実績報告書Ⅱ!$AA$48="加算Ⅱ新規事由あり",AB22&lt;&gt;""),AB22,0)</f>
        <v>0</v>
      </c>
      <c r="AS22" s="950" t="s">
        <v>50</v>
      </c>
      <c r="AT22" s="950" t="s">
        <v>138</v>
      </c>
      <c r="AU22" s="2896">
        <f t="shared" si="7"/>
        <v>0</v>
      </c>
      <c r="AV22" s="2896"/>
      <c r="AW22" s="2896"/>
      <c r="AX22" s="2896"/>
      <c r="AY22" s="954" t="s">
        <v>16</v>
      </c>
      <c r="AZ22" s="1050"/>
    </row>
    <row r="23" spans="1:52" ht="26.1" hidden="1" customHeight="1">
      <c r="A23" s="459">
        <v>13</v>
      </c>
      <c r="B23" s="972"/>
      <c r="C23" s="2885"/>
      <c r="D23" s="2886"/>
      <c r="E23" s="2886"/>
      <c r="F23" s="2886"/>
      <c r="G23" s="2886"/>
      <c r="H23" s="2889"/>
      <c r="I23" s="2890"/>
      <c r="J23" s="2890"/>
      <c r="K23" s="1062"/>
      <c r="L23" s="1072" t="s">
        <v>897</v>
      </c>
      <c r="M23" s="1063"/>
      <c r="N23" s="1072" t="s">
        <v>898</v>
      </c>
      <c r="O23" s="2889"/>
      <c r="P23" s="2890"/>
      <c r="Q23" s="2890"/>
      <c r="R23" s="2891"/>
      <c r="S23" s="1024"/>
      <c r="T23" s="2107"/>
      <c r="U23" s="2108"/>
      <c r="V23" s="2108"/>
      <c r="W23" s="950" t="s">
        <v>16</v>
      </c>
      <c r="X23" s="950" t="s">
        <v>139</v>
      </c>
      <c r="Y23" s="951"/>
      <c r="Z23" s="950" t="s">
        <v>106</v>
      </c>
      <c r="AA23" s="950" t="s">
        <v>139</v>
      </c>
      <c r="AB23" s="951"/>
      <c r="AC23" s="950" t="s">
        <v>50</v>
      </c>
      <c r="AD23" s="950" t="s">
        <v>138</v>
      </c>
      <c r="AE23" s="2896">
        <f t="shared" si="6"/>
        <v>0</v>
      </c>
      <c r="AF23" s="2896"/>
      <c r="AG23" s="2896"/>
      <c r="AH23" s="2896"/>
      <c r="AI23" s="952" t="s">
        <v>16</v>
      </c>
      <c r="AJ23" s="2117">
        <f>IF(AND(【様式８】実績報告書Ⅱ!$AA$48="加算Ⅱ新規事由あり",T23&lt;&gt;""),T23,0)</f>
        <v>0</v>
      </c>
      <c r="AK23" s="2118"/>
      <c r="AL23" s="2118"/>
      <c r="AM23" s="950" t="s">
        <v>16</v>
      </c>
      <c r="AN23" s="950" t="s">
        <v>139</v>
      </c>
      <c r="AO23" s="953">
        <f>IF(AND(【様式８】実績報告書Ⅱ!$AA$48="加算Ⅱ新規事由あり",Y23&lt;&gt;""),Y23,0)</f>
        <v>0</v>
      </c>
      <c r="AP23" s="950" t="s">
        <v>106</v>
      </c>
      <c r="AQ23" s="950" t="s">
        <v>139</v>
      </c>
      <c r="AR23" s="953">
        <f>IF(AND(【様式８】実績報告書Ⅱ!$AA$48="加算Ⅱ新規事由あり",AB23&lt;&gt;""),AB23,0)</f>
        <v>0</v>
      </c>
      <c r="AS23" s="950" t="s">
        <v>50</v>
      </c>
      <c r="AT23" s="950" t="s">
        <v>138</v>
      </c>
      <c r="AU23" s="2896">
        <f t="shared" si="7"/>
        <v>0</v>
      </c>
      <c r="AV23" s="2896"/>
      <c r="AW23" s="2896"/>
      <c r="AX23" s="2896"/>
      <c r="AY23" s="954" t="s">
        <v>16</v>
      </c>
      <c r="AZ23" s="1050"/>
    </row>
    <row r="24" spans="1:52" ht="26.1" hidden="1" customHeight="1">
      <c r="A24" s="459">
        <v>14</v>
      </c>
      <c r="B24" s="972"/>
      <c r="C24" s="2100"/>
      <c r="D24" s="2895"/>
      <c r="E24" s="2895"/>
      <c r="F24" s="2895"/>
      <c r="G24" s="2895"/>
      <c r="H24" s="2104"/>
      <c r="I24" s="2105"/>
      <c r="J24" s="2105"/>
      <c r="K24" s="1062"/>
      <c r="L24" s="1072" t="s">
        <v>93</v>
      </c>
      <c r="M24" s="1063"/>
      <c r="N24" s="1072" t="s">
        <v>106</v>
      </c>
      <c r="O24" s="2104"/>
      <c r="P24" s="2105"/>
      <c r="Q24" s="2105"/>
      <c r="R24" s="2106"/>
      <c r="S24" s="1115"/>
      <c r="T24" s="2892"/>
      <c r="U24" s="2893"/>
      <c r="V24" s="2893"/>
      <c r="W24" s="91" t="s">
        <v>16</v>
      </c>
      <c r="X24" s="91" t="s">
        <v>909</v>
      </c>
      <c r="Y24" s="228"/>
      <c r="Z24" s="91" t="s">
        <v>106</v>
      </c>
      <c r="AA24" s="91" t="s">
        <v>909</v>
      </c>
      <c r="AB24" s="228"/>
      <c r="AC24" s="91" t="s">
        <v>50</v>
      </c>
      <c r="AD24" s="950" t="s">
        <v>138</v>
      </c>
      <c r="AE24" s="2896">
        <f>T24*Y24*AB24</f>
        <v>0</v>
      </c>
      <c r="AF24" s="2896"/>
      <c r="AG24" s="2896"/>
      <c r="AH24" s="2896"/>
      <c r="AI24" s="952" t="s">
        <v>16</v>
      </c>
      <c r="AJ24" s="2117">
        <f>IF(AND(【様式８】実績報告書Ⅱ!$AA$48="加算Ⅱ新規事由あり",T24&lt;&gt;""),T24,0)</f>
        <v>0</v>
      </c>
      <c r="AK24" s="2118"/>
      <c r="AL24" s="2118"/>
      <c r="AM24" s="950" t="s">
        <v>16</v>
      </c>
      <c r="AN24" s="950" t="s">
        <v>139</v>
      </c>
      <c r="AO24" s="953">
        <f>IF(AND(【様式８】実績報告書Ⅱ!$AA$48="加算Ⅱ新規事由あり",Y24&lt;&gt;""),Y24,0)</f>
        <v>0</v>
      </c>
      <c r="AP24" s="950" t="s">
        <v>106</v>
      </c>
      <c r="AQ24" s="950" t="s">
        <v>139</v>
      </c>
      <c r="AR24" s="953">
        <f>IF(AND(【様式８】実績報告書Ⅱ!$AA$48="加算Ⅱ新規事由あり",AB24&lt;&gt;""),AB24,0)</f>
        <v>0</v>
      </c>
      <c r="AS24" s="950" t="s">
        <v>50</v>
      </c>
      <c r="AT24" s="950" t="s">
        <v>138</v>
      </c>
      <c r="AU24" s="2896">
        <f>AJ24*AO24*AR24</f>
        <v>0</v>
      </c>
      <c r="AV24" s="2896"/>
      <c r="AW24" s="2896"/>
      <c r="AX24" s="2896"/>
      <c r="AY24" s="954" t="s">
        <v>16</v>
      </c>
      <c r="AZ24" s="1050"/>
    </row>
    <row r="25" spans="1:52" ht="26.1" hidden="1" customHeight="1">
      <c r="A25" s="459">
        <v>15</v>
      </c>
      <c r="B25" s="972"/>
      <c r="C25" s="2100"/>
      <c r="D25" s="2895"/>
      <c r="E25" s="2895"/>
      <c r="F25" s="2895"/>
      <c r="G25" s="2895"/>
      <c r="H25" s="2104"/>
      <c r="I25" s="2105"/>
      <c r="J25" s="2105"/>
      <c r="K25" s="1062"/>
      <c r="L25" s="1072" t="s">
        <v>93</v>
      </c>
      <c r="M25" s="1063"/>
      <c r="N25" s="1072" t="s">
        <v>106</v>
      </c>
      <c r="O25" s="2104"/>
      <c r="P25" s="2105"/>
      <c r="Q25" s="2105"/>
      <c r="R25" s="2106"/>
      <c r="S25" s="1115"/>
      <c r="T25" s="2892"/>
      <c r="U25" s="2893"/>
      <c r="V25" s="2893"/>
      <c r="W25" s="91" t="s">
        <v>16</v>
      </c>
      <c r="X25" s="91" t="s">
        <v>909</v>
      </c>
      <c r="Y25" s="228"/>
      <c r="Z25" s="91" t="s">
        <v>106</v>
      </c>
      <c r="AA25" s="91" t="s">
        <v>909</v>
      </c>
      <c r="AB25" s="228"/>
      <c r="AC25" s="91" t="s">
        <v>50</v>
      </c>
      <c r="AD25" s="950" t="s">
        <v>138</v>
      </c>
      <c r="AE25" s="2896">
        <f t="shared" ref="AE25:AE40" si="8">T25*Y25*AB25</f>
        <v>0</v>
      </c>
      <c r="AF25" s="2896"/>
      <c r="AG25" s="2896"/>
      <c r="AH25" s="2896"/>
      <c r="AI25" s="952" t="s">
        <v>16</v>
      </c>
      <c r="AJ25" s="2117">
        <f>IF(AND(【様式８】実績報告書Ⅱ!$AA$48="加算Ⅱ新規事由あり",T25&lt;&gt;""),T25,0)</f>
        <v>0</v>
      </c>
      <c r="AK25" s="2118"/>
      <c r="AL25" s="2118"/>
      <c r="AM25" s="950" t="s">
        <v>16</v>
      </c>
      <c r="AN25" s="950" t="s">
        <v>139</v>
      </c>
      <c r="AO25" s="953">
        <f>IF(AND(【様式８】実績報告書Ⅱ!$AA$48="加算Ⅱ新規事由あり",Y25&lt;&gt;""),Y25,0)</f>
        <v>0</v>
      </c>
      <c r="AP25" s="950" t="s">
        <v>106</v>
      </c>
      <c r="AQ25" s="950" t="s">
        <v>139</v>
      </c>
      <c r="AR25" s="953">
        <f>IF(AND(【様式８】実績報告書Ⅱ!$AA$48="加算Ⅱ新規事由あり",AB25&lt;&gt;""),AB25,0)</f>
        <v>0</v>
      </c>
      <c r="AS25" s="950" t="s">
        <v>50</v>
      </c>
      <c r="AT25" s="950" t="s">
        <v>138</v>
      </c>
      <c r="AU25" s="2896">
        <f t="shared" ref="AU25:AU40" si="9">AJ25*AO25*AR25</f>
        <v>0</v>
      </c>
      <c r="AV25" s="2896"/>
      <c r="AW25" s="2896"/>
      <c r="AX25" s="2896"/>
      <c r="AY25" s="954" t="s">
        <v>16</v>
      </c>
      <c r="AZ25" s="1050"/>
    </row>
    <row r="26" spans="1:52" ht="26.1" hidden="1" customHeight="1">
      <c r="A26" s="459">
        <v>16</v>
      </c>
      <c r="B26" s="972"/>
      <c r="C26" s="2100"/>
      <c r="D26" s="2895"/>
      <c r="E26" s="2895"/>
      <c r="F26" s="2895"/>
      <c r="G26" s="2895"/>
      <c r="H26" s="2104"/>
      <c r="I26" s="2105"/>
      <c r="J26" s="2105"/>
      <c r="K26" s="1062"/>
      <c r="L26" s="1072" t="s">
        <v>93</v>
      </c>
      <c r="M26" s="1063"/>
      <c r="N26" s="1072" t="s">
        <v>106</v>
      </c>
      <c r="O26" s="2104"/>
      <c r="P26" s="2105"/>
      <c r="Q26" s="2105"/>
      <c r="R26" s="2106"/>
      <c r="S26" s="1115"/>
      <c r="T26" s="2892"/>
      <c r="U26" s="2893"/>
      <c r="V26" s="2893"/>
      <c r="W26" s="91" t="s">
        <v>16</v>
      </c>
      <c r="X26" s="91" t="s">
        <v>909</v>
      </c>
      <c r="Y26" s="228"/>
      <c r="Z26" s="91" t="s">
        <v>106</v>
      </c>
      <c r="AA26" s="91" t="s">
        <v>909</v>
      </c>
      <c r="AB26" s="228"/>
      <c r="AC26" s="91" t="s">
        <v>50</v>
      </c>
      <c r="AD26" s="950" t="s">
        <v>138</v>
      </c>
      <c r="AE26" s="2896">
        <f t="shared" si="8"/>
        <v>0</v>
      </c>
      <c r="AF26" s="2896"/>
      <c r="AG26" s="2896"/>
      <c r="AH26" s="2896"/>
      <c r="AI26" s="952" t="s">
        <v>16</v>
      </c>
      <c r="AJ26" s="2117">
        <f>IF(AND(【様式８】実績報告書Ⅱ!$AA$48="加算Ⅱ新規事由あり",T26&lt;&gt;""),T26,0)</f>
        <v>0</v>
      </c>
      <c r="AK26" s="2118"/>
      <c r="AL26" s="2118"/>
      <c r="AM26" s="950" t="s">
        <v>16</v>
      </c>
      <c r="AN26" s="950" t="s">
        <v>139</v>
      </c>
      <c r="AO26" s="953">
        <f>IF(AND(【様式８】実績報告書Ⅱ!$AA$48="加算Ⅱ新規事由あり",Y26&lt;&gt;""),Y26,0)</f>
        <v>0</v>
      </c>
      <c r="AP26" s="950" t="s">
        <v>106</v>
      </c>
      <c r="AQ26" s="950" t="s">
        <v>139</v>
      </c>
      <c r="AR26" s="953">
        <f>IF(AND(【様式８】実績報告書Ⅱ!$AA$48="加算Ⅱ新規事由あり",AB26&lt;&gt;""),AB26,0)</f>
        <v>0</v>
      </c>
      <c r="AS26" s="950" t="s">
        <v>50</v>
      </c>
      <c r="AT26" s="950" t="s">
        <v>138</v>
      </c>
      <c r="AU26" s="2896">
        <f t="shared" si="9"/>
        <v>0</v>
      </c>
      <c r="AV26" s="2896"/>
      <c r="AW26" s="2896"/>
      <c r="AX26" s="2896"/>
      <c r="AY26" s="954" t="s">
        <v>16</v>
      </c>
      <c r="AZ26" s="1050"/>
    </row>
    <row r="27" spans="1:52" ht="26.1" hidden="1" customHeight="1">
      <c r="A27" s="459">
        <v>17</v>
      </c>
      <c r="B27" s="972"/>
      <c r="C27" s="2100"/>
      <c r="D27" s="2895"/>
      <c r="E27" s="2895"/>
      <c r="F27" s="2895"/>
      <c r="G27" s="2895"/>
      <c r="H27" s="2104"/>
      <c r="I27" s="2105"/>
      <c r="J27" s="2105"/>
      <c r="K27" s="1062"/>
      <c r="L27" s="1072" t="s">
        <v>93</v>
      </c>
      <c r="M27" s="1063"/>
      <c r="N27" s="1072" t="s">
        <v>106</v>
      </c>
      <c r="O27" s="2104"/>
      <c r="P27" s="2105"/>
      <c r="Q27" s="2105"/>
      <c r="R27" s="2106"/>
      <c r="S27" s="1115"/>
      <c r="T27" s="2892"/>
      <c r="U27" s="2893"/>
      <c r="V27" s="2893"/>
      <c r="W27" s="91" t="s">
        <v>16</v>
      </c>
      <c r="X27" s="91" t="s">
        <v>909</v>
      </c>
      <c r="Y27" s="228"/>
      <c r="Z27" s="91" t="s">
        <v>106</v>
      </c>
      <c r="AA27" s="91" t="s">
        <v>909</v>
      </c>
      <c r="AB27" s="228"/>
      <c r="AC27" s="91" t="s">
        <v>50</v>
      </c>
      <c r="AD27" s="950" t="s">
        <v>138</v>
      </c>
      <c r="AE27" s="2896">
        <f t="shared" si="8"/>
        <v>0</v>
      </c>
      <c r="AF27" s="2896"/>
      <c r="AG27" s="2896"/>
      <c r="AH27" s="2896"/>
      <c r="AI27" s="952" t="s">
        <v>16</v>
      </c>
      <c r="AJ27" s="2117">
        <f>IF(AND(【様式８】実績報告書Ⅱ!$AA$48="加算Ⅱ新規事由あり",T27&lt;&gt;""),T27,0)</f>
        <v>0</v>
      </c>
      <c r="AK27" s="2118"/>
      <c r="AL27" s="2118"/>
      <c r="AM27" s="950" t="s">
        <v>16</v>
      </c>
      <c r="AN27" s="950" t="s">
        <v>139</v>
      </c>
      <c r="AO27" s="953">
        <f>IF(AND(【様式８】実績報告書Ⅱ!$AA$48="加算Ⅱ新規事由あり",Y27&lt;&gt;""),Y27,0)</f>
        <v>0</v>
      </c>
      <c r="AP27" s="950" t="s">
        <v>106</v>
      </c>
      <c r="AQ27" s="950" t="s">
        <v>139</v>
      </c>
      <c r="AR27" s="953">
        <f>IF(AND(【様式８】実績報告書Ⅱ!$AA$48="加算Ⅱ新規事由あり",AB27&lt;&gt;""),AB27,0)</f>
        <v>0</v>
      </c>
      <c r="AS27" s="950" t="s">
        <v>50</v>
      </c>
      <c r="AT27" s="950" t="s">
        <v>138</v>
      </c>
      <c r="AU27" s="2896">
        <f t="shared" si="9"/>
        <v>0</v>
      </c>
      <c r="AV27" s="2896"/>
      <c r="AW27" s="2896"/>
      <c r="AX27" s="2896"/>
      <c r="AY27" s="954" t="s">
        <v>16</v>
      </c>
      <c r="AZ27" s="1050"/>
    </row>
    <row r="28" spans="1:52" ht="26.1" hidden="1" customHeight="1">
      <c r="A28" s="459">
        <v>18</v>
      </c>
      <c r="B28" s="972"/>
      <c r="C28" s="2100"/>
      <c r="D28" s="2895"/>
      <c r="E28" s="2895"/>
      <c r="F28" s="2895"/>
      <c r="G28" s="2895"/>
      <c r="H28" s="2104"/>
      <c r="I28" s="2105"/>
      <c r="J28" s="2105"/>
      <c r="K28" s="1062"/>
      <c r="L28" s="1072" t="s">
        <v>93</v>
      </c>
      <c r="M28" s="1063"/>
      <c r="N28" s="1072" t="s">
        <v>106</v>
      </c>
      <c r="O28" s="2104"/>
      <c r="P28" s="2105"/>
      <c r="Q28" s="2105"/>
      <c r="R28" s="2106"/>
      <c r="S28" s="1115"/>
      <c r="T28" s="2892"/>
      <c r="U28" s="2893"/>
      <c r="V28" s="2893"/>
      <c r="W28" s="91" t="s">
        <v>16</v>
      </c>
      <c r="X28" s="91" t="s">
        <v>909</v>
      </c>
      <c r="Y28" s="228"/>
      <c r="Z28" s="91" t="s">
        <v>106</v>
      </c>
      <c r="AA28" s="91" t="s">
        <v>909</v>
      </c>
      <c r="AB28" s="228"/>
      <c r="AC28" s="91" t="s">
        <v>50</v>
      </c>
      <c r="AD28" s="950" t="s">
        <v>138</v>
      </c>
      <c r="AE28" s="2896">
        <f t="shared" si="8"/>
        <v>0</v>
      </c>
      <c r="AF28" s="2896"/>
      <c r="AG28" s="2896"/>
      <c r="AH28" s="2896"/>
      <c r="AI28" s="952" t="s">
        <v>16</v>
      </c>
      <c r="AJ28" s="2117">
        <f>IF(AND(【様式８】実績報告書Ⅱ!$AA$48="加算Ⅱ新規事由あり",T28&lt;&gt;""),T28,0)</f>
        <v>0</v>
      </c>
      <c r="AK28" s="2118"/>
      <c r="AL28" s="2118"/>
      <c r="AM28" s="950" t="s">
        <v>16</v>
      </c>
      <c r="AN28" s="950" t="s">
        <v>139</v>
      </c>
      <c r="AO28" s="953">
        <f>IF(AND(【様式８】実績報告書Ⅱ!$AA$48="加算Ⅱ新規事由あり",Y28&lt;&gt;""),Y28,0)</f>
        <v>0</v>
      </c>
      <c r="AP28" s="950" t="s">
        <v>106</v>
      </c>
      <c r="AQ28" s="950" t="s">
        <v>139</v>
      </c>
      <c r="AR28" s="953">
        <f>IF(AND(【様式８】実績報告書Ⅱ!$AA$48="加算Ⅱ新規事由あり",AB28&lt;&gt;""),AB28,0)</f>
        <v>0</v>
      </c>
      <c r="AS28" s="950" t="s">
        <v>50</v>
      </c>
      <c r="AT28" s="950" t="s">
        <v>138</v>
      </c>
      <c r="AU28" s="2896">
        <f t="shared" si="9"/>
        <v>0</v>
      </c>
      <c r="AV28" s="2896"/>
      <c r="AW28" s="2896"/>
      <c r="AX28" s="2896"/>
      <c r="AY28" s="954" t="s">
        <v>16</v>
      </c>
      <c r="AZ28" s="1050"/>
    </row>
    <row r="29" spans="1:52" ht="26.1" hidden="1" customHeight="1">
      <c r="A29" s="459">
        <v>19</v>
      </c>
      <c r="B29" s="972"/>
      <c r="C29" s="2885"/>
      <c r="D29" s="2886"/>
      <c r="E29" s="2886"/>
      <c r="F29" s="2886"/>
      <c r="G29" s="2886"/>
      <c r="H29" s="2889"/>
      <c r="I29" s="2890"/>
      <c r="J29" s="2890"/>
      <c r="K29" s="1062"/>
      <c r="L29" s="1072" t="s">
        <v>93</v>
      </c>
      <c r="M29" s="1063"/>
      <c r="N29" s="1072" t="s">
        <v>106</v>
      </c>
      <c r="O29" s="2889"/>
      <c r="P29" s="2890"/>
      <c r="Q29" s="2890"/>
      <c r="R29" s="2891"/>
      <c r="S29" s="1116"/>
      <c r="T29" s="2892"/>
      <c r="U29" s="2893"/>
      <c r="V29" s="2893"/>
      <c r="W29" s="91" t="s">
        <v>16</v>
      </c>
      <c r="X29" s="91" t="s">
        <v>909</v>
      </c>
      <c r="Y29" s="228"/>
      <c r="Z29" s="91" t="s">
        <v>106</v>
      </c>
      <c r="AA29" s="91" t="s">
        <v>909</v>
      </c>
      <c r="AB29" s="228"/>
      <c r="AC29" s="91" t="s">
        <v>50</v>
      </c>
      <c r="AD29" s="91" t="s">
        <v>138</v>
      </c>
      <c r="AE29" s="2896">
        <f t="shared" si="8"/>
        <v>0</v>
      </c>
      <c r="AF29" s="2896"/>
      <c r="AG29" s="2896"/>
      <c r="AH29" s="2896"/>
      <c r="AI29" s="952" t="s">
        <v>16</v>
      </c>
      <c r="AJ29" s="2117">
        <f>IF(AND(【様式８】実績報告書Ⅱ!$AA$48="加算Ⅱ新規事由あり",T29&lt;&gt;""),T29,0)</f>
        <v>0</v>
      </c>
      <c r="AK29" s="2118"/>
      <c r="AL29" s="2118"/>
      <c r="AM29" s="950" t="s">
        <v>16</v>
      </c>
      <c r="AN29" s="950" t="s">
        <v>139</v>
      </c>
      <c r="AO29" s="953">
        <f>IF(AND(【様式８】実績報告書Ⅱ!$AA$48="加算Ⅱ新規事由あり",Y29&lt;&gt;""),Y29,0)</f>
        <v>0</v>
      </c>
      <c r="AP29" s="950" t="s">
        <v>106</v>
      </c>
      <c r="AQ29" s="950" t="s">
        <v>139</v>
      </c>
      <c r="AR29" s="953">
        <f>IF(AND(【様式８】実績報告書Ⅱ!$AA$48="加算Ⅱ新規事由あり",AB29&lt;&gt;""),AB29,0)</f>
        <v>0</v>
      </c>
      <c r="AS29" s="950" t="s">
        <v>50</v>
      </c>
      <c r="AT29" s="950" t="s">
        <v>138</v>
      </c>
      <c r="AU29" s="2896">
        <f t="shared" si="9"/>
        <v>0</v>
      </c>
      <c r="AV29" s="2896"/>
      <c r="AW29" s="2896"/>
      <c r="AX29" s="2896"/>
      <c r="AY29" s="954" t="s">
        <v>16</v>
      </c>
      <c r="AZ29" s="1050"/>
    </row>
    <row r="30" spans="1:52" ht="26.1" hidden="1" customHeight="1">
      <c r="A30" s="459">
        <v>20</v>
      </c>
      <c r="B30" s="972"/>
      <c r="C30" s="2885"/>
      <c r="D30" s="2886"/>
      <c r="E30" s="2886"/>
      <c r="F30" s="2886"/>
      <c r="G30" s="2886"/>
      <c r="H30" s="2889"/>
      <c r="I30" s="2890"/>
      <c r="J30" s="2890"/>
      <c r="K30" s="1062"/>
      <c r="L30" s="1072" t="s">
        <v>93</v>
      </c>
      <c r="M30" s="1063"/>
      <c r="N30" s="1072" t="s">
        <v>106</v>
      </c>
      <c r="O30" s="2889"/>
      <c r="P30" s="2890"/>
      <c r="Q30" s="2890"/>
      <c r="R30" s="2891"/>
      <c r="S30" s="1116"/>
      <c r="T30" s="2892"/>
      <c r="U30" s="2893"/>
      <c r="V30" s="2893"/>
      <c r="W30" s="91" t="s">
        <v>16</v>
      </c>
      <c r="X30" s="91" t="s">
        <v>909</v>
      </c>
      <c r="Y30" s="228"/>
      <c r="Z30" s="91" t="s">
        <v>106</v>
      </c>
      <c r="AA30" s="91" t="s">
        <v>909</v>
      </c>
      <c r="AB30" s="228"/>
      <c r="AC30" s="91" t="s">
        <v>50</v>
      </c>
      <c r="AD30" s="91" t="s">
        <v>138</v>
      </c>
      <c r="AE30" s="2896">
        <f t="shared" si="8"/>
        <v>0</v>
      </c>
      <c r="AF30" s="2896"/>
      <c r="AG30" s="2896"/>
      <c r="AH30" s="2896"/>
      <c r="AI30" s="952" t="s">
        <v>16</v>
      </c>
      <c r="AJ30" s="2117">
        <f>IF(AND(【様式８】実績報告書Ⅱ!$AA$48="加算Ⅱ新規事由あり",T30&lt;&gt;""),T30,0)</f>
        <v>0</v>
      </c>
      <c r="AK30" s="2118"/>
      <c r="AL30" s="2118"/>
      <c r="AM30" s="950" t="s">
        <v>16</v>
      </c>
      <c r="AN30" s="950" t="s">
        <v>139</v>
      </c>
      <c r="AO30" s="953">
        <f>IF(AND(【様式８】実績報告書Ⅱ!$AA$48="加算Ⅱ新規事由あり",Y30&lt;&gt;""),Y30,0)</f>
        <v>0</v>
      </c>
      <c r="AP30" s="950" t="s">
        <v>106</v>
      </c>
      <c r="AQ30" s="950" t="s">
        <v>139</v>
      </c>
      <c r="AR30" s="953">
        <f>IF(AND(【様式８】実績報告書Ⅱ!$AA$48="加算Ⅱ新規事由あり",AB30&lt;&gt;""),AB30,0)</f>
        <v>0</v>
      </c>
      <c r="AS30" s="950" t="s">
        <v>50</v>
      </c>
      <c r="AT30" s="950" t="s">
        <v>138</v>
      </c>
      <c r="AU30" s="2896">
        <f t="shared" si="9"/>
        <v>0</v>
      </c>
      <c r="AV30" s="2896"/>
      <c r="AW30" s="2896"/>
      <c r="AX30" s="2896"/>
      <c r="AY30" s="954" t="s">
        <v>16</v>
      </c>
      <c r="AZ30" s="1050"/>
    </row>
    <row r="31" spans="1:52" ht="26.1" hidden="1" customHeight="1">
      <c r="A31" s="459">
        <v>21</v>
      </c>
      <c r="B31" s="972"/>
      <c r="C31" s="2100"/>
      <c r="D31" s="2895"/>
      <c r="E31" s="2895"/>
      <c r="F31" s="2895"/>
      <c r="G31" s="2895"/>
      <c r="H31" s="2104"/>
      <c r="I31" s="2105"/>
      <c r="J31" s="2105"/>
      <c r="K31" s="1062"/>
      <c r="L31" s="1072" t="s">
        <v>93</v>
      </c>
      <c r="M31" s="1063"/>
      <c r="N31" s="1072" t="s">
        <v>106</v>
      </c>
      <c r="O31" s="2104"/>
      <c r="P31" s="2105"/>
      <c r="Q31" s="2105"/>
      <c r="R31" s="2106"/>
      <c r="S31" s="1115"/>
      <c r="T31" s="2892"/>
      <c r="U31" s="2893"/>
      <c r="V31" s="2893"/>
      <c r="W31" s="91" t="s">
        <v>16</v>
      </c>
      <c r="X31" s="91" t="s">
        <v>909</v>
      </c>
      <c r="Y31" s="228"/>
      <c r="Z31" s="91" t="s">
        <v>106</v>
      </c>
      <c r="AA31" s="91" t="s">
        <v>909</v>
      </c>
      <c r="AB31" s="228"/>
      <c r="AC31" s="91" t="s">
        <v>50</v>
      </c>
      <c r="AD31" s="950" t="s">
        <v>138</v>
      </c>
      <c r="AE31" s="2896">
        <f t="shared" ref="AE31:AE34" si="10">T31*Y31*AB31</f>
        <v>0</v>
      </c>
      <c r="AF31" s="2896"/>
      <c r="AG31" s="2896"/>
      <c r="AH31" s="2896"/>
      <c r="AI31" s="952" t="s">
        <v>16</v>
      </c>
      <c r="AJ31" s="2117">
        <f>IF(AND(【様式８】実績報告書Ⅱ!$AA$48="加算Ⅱ新規事由あり",T31&lt;&gt;""),T31,0)</f>
        <v>0</v>
      </c>
      <c r="AK31" s="2118"/>
      <c r="AL31" s="2118"/>
      <c r="AM31" s="950" t="s">
        <v>16</v>
      </c>
      <c r="AN31" s="950" t="s">
        <v>139</v>
      </c>
      <c r="AO31" s="953">
        <f>IF(AND(【様式８】実績報告書Ⅱ!$AA$48="加算Ⅱ新規事由あり",Y31&lt;&gt;""),Y31,0)</f>
        <v>0</v>
      </c>
      <c r="AP31" s="950" t="s">
        <v>106</v>
      </c>
      <c r="AQ31" s="950" t="s">
        <v>139</v>
      </c>
      <c r="AR31" s="953">
        <f>IF(AND(【様式８】実績報告書Ⅱ!$AA$48="加算Ⅱ新規事由あり",AB31&lt;&gt;""),AB31,0)</f>
        <v>0</v>
      </c>
      <c r="AS31" s="950" t="s">
        <v>50</v>
      </c>
      <c r="AT31" s="950" t="s">
        <v>138</v>
      </c>
      <c r="AU31" s="2896">
        <f t="shared" ref="AU31:AU34" si="11">AJ31*AO31*AR31</f>
        <v>0</v>
      </c>
      <c r="AV31" s="2896"/>
      <c r="AW31" s="2896"/>
      <c r="AX31" s="2896"/>
      <c r="AY31" s="954" t="s">
        <v>16</v>
      </c>
      <c r="AZ31" s="1050"/>
    </row>
    <row r="32" spans="1:52" ht="26.1" hidden="1" customHeight="1">
      <c r="A32" s="459">
        <v>22</v>
      </c>
      <c r="B32" s="972"/>
      <c r="C32" s="2100"/>
      <c r="D32" s="2895"/>
      <c r="E32" s="2895"/>
      <c r="F32" s="2895"/>
      <c r="G32" s="2895"/>
      <c r="H32" s="2104"/>
      <c r="I32" s="2105"/>
      <c r="J32" s="2105"/>
      <c r="K32" s="1062"/>
      <c r="L32" s="1072" t="s">
        <v>93</v>
      </c>
      <c r="M32" s="1063"/>
      <c r="N32" s="1072" t="s">
        <v>106</v>
      </c>
      <c r="O32" s="2104"/>
      <c r="P32" s="2105"/>
      <c r="Q32" s="2105"/>
      <c r="R32" s="2106"/>
      <c r="S32" s="1115"/>
      <c r="T32" s="2892"/>
      <c r="U32" s="2893"/>
      <c r="V32" s="2893"/>
      <c r="W32" s="91" t="s">
        <v>16</v>
      </c>
      <c r="X32" s="91" t="s">
        <v>909</v>
      </c>
      <c r="Y32" s="228"/>
      <c r="Z32" s="91" t="s">
        <v>106</v>
      </c>
      <c r="AA32" s="91" t="s">
        <v>909</v>
      </c>
      <c r="AB32" s="228"/>
      <c r="AC32" s="91" t="s">
        <v>50</v>
      </c>
      <c r="AD32" s="950" t="s">
        <v>138</v>
      </c>
      <c r="AE32" s="2896">
        <f t="shared" si="10"/>
        <v>0</v>
      </c>
      <c r="AF32" s="2896"/>
      <c r="AG32" s="2896"/>
      <c r="AH32" s="2896"/>
      <c r="AI32" s="952" t="s">
        <v>16</v>
      </c>
      <c r="AJ32" s="2117">
        <f>IF(AND(【様式８】実績報告書Ⅱ!$AA$48="加算Ⅱ新規事由あり",T32&lt;&gt;""),T32,0)</f>
        <v>0</v>
      </c>
      <c r="AK32" s="2118"/>
      <c r="AL32" s="2118"/>
      <c r="AM32" s="950" t="s">
        <v>16</v>
      </c>
      <c r="AN32" s="950" t="s">
        <v>139</v>
      </c>
      <c r="AO32" s="953">
        <f>IF(AND(【様式８】実績報告書Ⅱ!$AA$48="加算Ⅱ新規事由あり",Y32&lt;&gt;""),Y32,0)</f>
        <v>0</v>
      </c>
      <c r="AP32" s="950" t="s">
        <v>106</v>
      </c>
      <c r="AQ32" s="950" t="s">
        <v>139</v>
      </c>
      <c r="AR32" s="953">
        <f>IF(AND(【様式８】実績報告書Ⅱ!$AA$48="加算Ⅱ新規事由あり",AB32&lt;&gt;""),AB32,0)</f>
        <v>0</v>
      </c>
      <c r="AS32" s="950" t="s">
        <v>50</v>
      </c>
      <c r="AT32" s="950" t="s">
        <v>138</v>
      </c>
      <c r="AU32" s="2896">
        <f t="shared" si="11"/>
        <v>0</v>
      </c>
      <c r="AV32" s="2896"/>
      <c r="AW32" s="2896"/>
      <c r="AX32" s="2896"/>
      <c r="AY32" s="954" t="s">
        <v>16</v>
      </c>
      <c r="AZ32" s="1050"/>
    </row>
    <row r="33" spans="1:52" ht="26.1" hidden="1" customHeight="1">
      <c r="A33" s="459">
        <v>23</v>
      </c>
      <c r="B33" s="972"/>
      <c r="C33" s="2885"/>
      <c r="D33" s="2886"/>
      <c r="E33" s="2886"/>
      <c r="F33" s="2886"/>
      <c r="G33" s="2886"/>
      <c r="H33" s="2889"/>
      <c r="I33" s="2890"/>
      <c r="J33" s="2890"/>
      <c r="K33" s="1062"/>
      <c r="L33" s="1072" t="s">
        <v>93</v>
      </c>
      <c r="M33" s="1063"/>
      <c r="N33" s="1072" t="s">
        <v>106</v>
      </c>
      <c r="O33" s="2889"/>
      <c r="P33" s="2890"/>
      <c r="Q33" s="2890"/>
      <c r="R33" s="2891"/>
      <c r="S33" s="1116"/>
      <c r="T33" s="2892"/>
      <c r="U33" s="2893"/>
      <c r="V33" s="2893"/>
      <c r="W33" s="91" t="s">
        <v>16</v>
      </c>
      <c r="X33" s="91" t="s">
        <v>909</v>
      </c>
      <c r="Y33" s="228"/>
      <c r="Z33" s="91" t="s">
        <v>106</v>
      </c>
      <c r="AA33" s="91" t="s">
        <v>909</v>
      </c>
      <c r="AB33" s="228"/>
      <c r="AC33" s="91" t="s">
        <v>50</v>
      </c>
      <c r="AD33" s="91" t="s">
        <v>138</v>
      </c>
      <c r="AE33" s="2896">
        <f t="shared" si="10"/>
        <v>0</v>
      </c>
      <c r="AF33" s="2896"/>
      <c r="AG33" s="2896"/>
      <c r="AH33" s="2896"/>
      <c r="AI33" s="952" t="s">
        <v>16</v>
      </c>
      <c r="AJ33" s="2117">
        <f>IF(AND(【様式８】実績報告書Ⅱ!$AA$48="加算Ⅱ新規事由あり",T33&lt;&gt;""),T33,0)</f>
        <v>0</v>
      </c>
      <c r="AK33" s="2118"/>
      <c r="AL33" s="2118"/>
      <c r="AM33" s="950" t="s">
        <v>16</v>
      </c>
      <c r="AN33" s="950" t="s">
        <v>139</v>
      </c>
      <c r="AO33" s="953">
        <f>IF(AND(【様式８】実績報告書Ⅱ!$AA$48="加算Ⅱ新規事由あり",Y33&lt;&gt;""),Y33,0)</f>
        <v>0</v>
      </c>
      <c r="AP33" s="950" t="s">
        <v>106</v>
      </c>
      <c r="AQ33" s="950" t="s">
        <v>139</v>
      </c>
      <c r="AR33" s="953">
        <f>IF(AND(【様式８】実績報告書Ⅱ!$AA$48="加算Ⅱ新規事由あり",AB33&lt;&gt;""),AB33,0)</f>
        <v>0</v>
      </c>
      <c r="AS33" s="950" t="s">
        <v>50</v>
      </c>
      <c r="AT33" s="950" t="s">
        <v>138</v>
      </c>
      <c r="AU33" s="2896">
        <f t="shared" si="11"/>
        <v>0</v>
      </c>
      <c r="AV33" s="2896"/>
      <c r="AW33" s="2896"/>
      <c r="AX33" s="2896"/>
      <c r="AY33" s="954" t="s">
        <v>16</v>
      </c>
      <c r="AZ33" s="1050"/>
    </row>
    <row r="34" spans="1:52" ht="26.1" hidden="1" customHeight="1">
      <c r="A34" s="459">
        <v>24</v>
      </c>
      <c r="B34" s="972"/>
      <c r="C34" s="2885"/>
      <c r="D34" s="2886"/>
      <c r="E34" s="2886"/>
      <c r="F34" s="2886"/>
      <c r="G34" s="2886"/>
      <c r="H34" s="2889"/>
      <c r="I34" s="2890"/>
      <c r="J34" s="2890"/>
      <c r="K34" s="1062"/>
      <c r="L34" s="1072" t="s">
        <v>93</v>
      </c>
      <c r="M34" s="1063"/>
      <c r="N34" s="1072" t="s">
        <v>106</v>
      </c>
      <c r="O34" s="2889"/>
      <c r="P34" s="2890"/>
      <c r="Q34" s="2890"/>
      <c r="R34" s="2891"/>
      <c r="S34" s="1116"/>
      <c r="T34" s="2892"/>
      <c r="U34" s="2893"/>
      <c r="V34" s="2893"/>
      <c r="W34" s="91" t="s">
        <v>16</v>
      </c>
      <c r="X34" s="91" t="s">
        <v>909</v>
      </c>
      <c r="Y34" s="228"/>
      <c r="Z34" s="91" t="s">
        <v>106</v>
      </c>
      <c r="AA34" s="91" t="s">
        <v>909</v>
      </c>
      <c r="AB34" s="228"/>
      <c r="AC34" s="91" t="s">
        <v>50</v>
      </c>
      <c r="AD34" s="91" t="s">
        <v>138</v>
      </c>
      <c r="AE34" s="2896">
        <f t="shared" si="10"/>
        <v>0</v>
      </c>
      <c r="AF34" s="2896"/>
      <c r="AG34" s="2896"/>
      <c r="AH34" s="2896"/>
      <c r="AI34" s="952" t="s">
        <v>16</v>
      </c>
      <c r="AJ34" s="2117">
        <f>IF(AND(【様式８】実績報告書Ⅱ!$AA$48="加算Ⅱ新規事由あり",T34&lt;&gt;""),T34,0)</f>
        <v>0</v>
      </c>
      <c r="AK34" s="2118"/>
      <c r="AL34" s="2118"/>
      <c r="AM34" s="950" t="s">
        <v>16</v>
      </c>
      <c r="AN34" s="950" t="s">
        <v>139</v>
      </c>
      <c r="AO34" s="953">
        <f>IF(AND(【様式８】実績報告書Ⅱ!$AA$48="加算Ⅱ新規事由あり",Y34&lt;&gt;""),Y34,0)</f>
        <v>0</v>
      </c>
      <c r="AP34" s="950" t="s">
        <v>106</v>
      </c>
      <c r="AQ34" s="950" t="s">
        <v>139</v>
      </c>
      <c r="AR34" s="953">
        <f>IF(AND(【様式８】実績報告書Ⅱ!$AA$48="加算Ⅱ新規事由あり",AB34&lt;&gt;""),AB34,0)</f>
        <v>0</v>
      </c>
      <c r="AS34" s="950" t="s">
        <v>50</v>
      </c>
      <c r="AT34" s="950" t="s">
        <v>138</v>
      </c>
      <c r="AU34" s="2896">
        <f t="shared" si="11"/>
        <v>0</v>
      </c>
      <c r="AV34" s="2896"/>
      <c r="AW34" s="2896"/>
      <c r="AX34" s="2896"/>
      <c r="AY34" s="954" t="s">
        <v>16</v>
      </c>
      <c r="AZ34" s="1050"/>
    </row>
    <row r="35" spans="1:52" ht="26.1" hidden="1" customHeight="1">
      <c r="A35" s="459">
        <v>25</v>
      </c>
      <c r="B35" s="972"/>
      <c r="C35" s="2885"/>
      <c r="D35" s="2886"/>
      <c r="E35" s="2886"/>
      <c r="F35" s="2886"/>
      <c r="G35" s="2886"/>
      <c r="H35" s="2889"/>
      <c r="I35" s="2890"/>
      <c r="J35" s="2890"/>
      <c r="K35" s="1062"/>
      <c r="L35" s="1072" t="s">
        <v>93</v>
      </c>
      <c r="M35" s="1063"/>
      <c r="N35" s="1072" t="s">
        <v>106</v>
      </c>
      <c r="O35" s="2889"/>
      <c r="P35" s="2890"/>
      <c r="Q35" s="2890"/>
      <c r="R35" s="2891"/>
      <c r="S35" s="1116"/>
      <c r="T35" s="2892"/>
      <c r="U35" s="2893"/>
      <c r="V35" s="2893"/>
      <c r="W35" s="91" t="s">
        <v>16</v>
      </c>
      <c r="X35" s="91" t="s">
        <v>909</v>
      </c>
      <c r="Y35" s="228"/>
      <c r="Z35" s="91" t="s">
        <v>106</v>
      </c>
      <c r="AA35" s="91" t="s">
        <v>909</v>
      </c>
      <c r="AB35" s="228"/>
      <c r="AC35" s="91" t="s">
        <v>50</v>
      </c>
      <c r="AD35" s="91" t="s">
        <v>913</v>
      </c>
      <c r="AE35" s="2896">
        <f t="shared" si="8"/>
        <v>0</v>
      </c>
      <c r="AF35" s="2896"/>
      <c r="AG35" s="2896"/>
      <c r="AH35" s="2896"/>
      <c r="AI35" s="952" t="s">
        <v>16</v>
      </c>
      <c r="AJ35" s="2117">
        <f>IF(AND(【様式８】実績報告書Ⅱ!$AA$48="加算Ⅱ新規事由あり",T35&lt;&gt;""),T35,0)</f>
        <v>0</v>
      </c>
      <c r="AK35" s="2118"/>
      <c r="AL35" s="2118"/>
      <c r="AM35" s="950" t="s">
        <v>16</v>
      </c>
      <c r="AN35" s="950" t="s">
        <v>139</v>
      </c>
      <c r="AO35" s="953">
        <f>IF(AND(【様式８】実績報告書Ⅱ!$AA$48="加算Ⅱ新規事由あり",Y35&lt;&gt;""),Y35,0)</f>
        <v>0</v>
      </c>
      <c r="AP35" s="950" t="s">
        <v>106</v>
      </c>
      <c r="AQ35" s="950" t="s">
        <v>139</v>
      </c>
      <c r="AR35" s="953">
        <f>IF(AND(【様式８】実績報告書Ⅱ!$AA$48="加算Ⅱ新規事由あり",AB35&lt;&gt;""),AB35,0)</f>
        <v>0</v>
      </c>
      <c r="AS35" s="950" t="s">
        <v>50</v>
      </c>
      <c r="AT35" s="950" t="s">
        <v>138</v>
      </c>
      <c r="AU35" s="2896">
        <f t="shared" si="9"/>
        <v>0</v>
      </c>
      <c r="AV35" s="2896"/>
      <c r="AW35" s="2896"/>
      <c r="AX35" s="2896"/>
      <c r="AY35" s="954" t="s">
        <v>16</v>
      </c>
      <c r="AZ35" s="1050"/>
    </row>
    <row r="36" spans="1:52" ht="26.1" hidden="1" customHeight="1">
      <c r="A36" s="459">
        <v>26</v>
      </c>
      <c r="B36" s="972"/>
      <c r="C36" s="2885"/>
      <c r="D36" s="2886"/>
      <c r="E36" s="2886"/>
      <c r="F36" s="2886"/>
      <c r="G36" s="2886"/>
      <c r="H36" s="2889"/>
      <c r="I36" s="2890"/>
      <c r="J36" s="2890"/>
      <c r="K36" s="1062"/>
      <c r="L36" s="1072" t="s">
        <v>93</v>
      </c>
      <c r="M36" s="1063"/>
      <c r="N36" s="1072" t="s">
        <v>106</v>
      </c>
      <c r="O36" s="2889"/>
      <c r="P36" s="2890"/>
      <c r="Q36" s="2890"/>
      <c r="R36" s="2891"/>
      <c r="S36" s="1116"/>
      <c r="T36" s="2892"/>
      <c r="U36" s="2893"/>
      <c r="V36" s="2893"/>
      <c r="W36" s="91" t="s">
        <v>16</v>
      </c>
      <c r="X36" s="91" t="s">
        <v>909</v>
      </c>
      <c r="Y36" s="228"/>
      <c r="Z36" s="91" t="s">
        <v>106</v>
      </c>
      <c r="AA36" s="91" t="s">
        <v>909</v>
      </c>
      <c r="AB36" s="228"/>
      <c r="AC36" s="91" t="s">
        <v>50</v>
      </c>
      <c r="AD36" s="91" t="s">
        <v>913</v>
      </c>
      <c r="AE36" s="2896">
        <f t="shared" si="8"/>
        <v>0</v>
      </c>
      <c r="AF36" s="2896"/>
      <c r="AG36" s="2896"/>
      <c r="AH36" s="2896"/>
      <c r="AI36" s="952" t="s">
        <v>16</v>
      </c>
      <c r="AJ36" s="2117">
        <f>IF(AND(【様式８】実績報告書Ⅱ!$AA$48="加算Ⅱ新規事由あり",T36&lt;&gt;""),T36,0)</f>
        <v>0</v>
      </c>
      <c r="AK36" s="2118"/>
      <c r="AL36" s="2118"/>
      <c r="AM36" s="950" t="s">
        <v>16</v>
      </c>
      <c r="AN36" s="950" t="s">
        <v>139</v>
      </c>
      <c r="AO36" s="953">
        <f>IF(AND(【様式８】実績報告書Ⅱ!$AA$48="加算Ⅱ新規事由あり",Y36&lt;&gt;""),Y36,0)</f>
        <v>0</v>
      </c>
      <c r="AP36" s="950" t="s">
        <v>106</v>
      </c>
      <c r="AQ36" s="950" t="s">
        <v>139</v>
      </c>
      <c r="AR36" s="953">
        <f>IF(AND(【様式８】実績報告書Ⅱ!$AA$48="加算Ⅱ新規事由あり",AB36&lt;&gt;""),AB36,0)</f>
        <v>0</v>
      </c>
      <c r="AS36" s="950" t="s">
        <v>50</v>
      </c>
      <c r="AT36" s="950" t="s">
        <v>138</v>
      </c>
      <c r="AU36" s="2896">
        <f t="shared" si="9"/>
        <v>0</v>
      </c>
      <c r="AV36" s="2896"/>
      <c r="AW36" s="2896"/>
      <c r="AX36" s="2896"/>
      <c r="AY36" s="954" t="s">
        <v>16</v>
      </c>
      <c r="AZ36" s="1050"/>
    </row>
    <row r="37" spans="1:52" ht="26.1" hidden="1" customHeight="1">
      <c r="A37" s="459">
        <v>27</v>
      </c>
      <c r="B37" s="972"/>
      <c r="C37" s="2885"/>
      <c r="D37" s="2886"/>
      <c r="E37" s="2886"/>
      <c r="F37" s="2886"/>
      <c r="G37" s="2886"/>
      <c r="H37" s="2889"/>
      <c r="I37" s="2890"/>
      <c r="J37" s="2890"/>
      <c r="K37" s="1062"/>
      <c r="L37" s="1072" t="s">
        <v>93</v>
      </c>
      <c r="M37" s="1063"/>
      <c r="N37" s="1072" t="s">
        <v>106</v>
      </c>
      <c r="O37" s="2889"/>
      <c r="P37" s="2890"/>
      <c r="Q37" s="2890"/>
      <c r="R37" s="2891"/>
      <c r="S37" s="1116"/>
      <c r="T37" s="2892"/>
      <c r="U37" s="2893"/>
      <c r="V37" s="2893"/>
      <c r="W37" s="91" t="s">
        <v>16</v>
      </c>
      <c r="X37" s="91" t="s">
        <v>909</v>
      </c>
      <c r="Y37" s="228"/>
      <c r="Z37" s="91" t="s">
        <v>106</v>
      </c>
      <c r="AA37" s="91" t="s">
        <v>909</v>
      </c>
      <c r="AB37" s="228"/>
      <c r="AC37" s="91" t="s">
        <v>50</v>
      </c>
      <c r="AD37" s="91" t="s">
        <v>913</v>
      </c>
      <c r="AE37" s="2896">
        <f t="shared" si="8"/>
        <v>0</v>
      </c>
      <c r="AF37" s="2896"/>
      <c r="AG37" s="2896"/>
      <c r="AH37" s="2896"/>
      <c r="AI37" s="952" t="s">
        <v>16</v>
      </c>
      <c r="AJ37" s="2117">
        <f>IF(AND(【様式８】実績報告書Ⅱ!$AA$48="加算Ⅱ新規事由あり",T37&lt;&gt;""),T37,0)</f>
        <v>0</v>
      </c>
      <c r="AK37" s="2118"/>
      <c r="AL37" s="2118"/>
      <c r="AM37" s="950" t="s">
        <v>16</v>
      </c>
      <c r="AN37" s="950" t="s">
        <v>139</v>
      </c>
      <c r="AO37" s="953">
        <f>IF(AND(【様式８】実績報告書Ⅱ!$AA$48="加算Ⅱ新規事由あり",Y37&lt;&gt;""),Y37,0)</f>
        <v>0</v>
      </c>
      <c r="AP37" s="950" t="s">
        <v>106</v>
      </c>
      <c r="AQ37" s="950" t="s">
        <v>139</v>
      </c>
      <c r="AR37" s="953">
        <f>IF(AND(【様式８】実績報告書Ⅱ!$AA$48="加算Ⅱ新規事由あり",AB37&lt;&gt;""),AB37,0)</f>
        <v>0</v>
      </c>
      <c r="AS37" s="950" t="s">
        <v>50</v>
      </c>
      <c r="AT37" s="950" t="s">
        <v>138</v>
      </c>
      <c r="AU37" s="2896">
        <f t="shared" si="9"/>
        <v>0</v>
      </c>
      <c r="AV37" s="2896"/>
      <c r="AW37" s="2896"/>
      <c r="AX37" s="2896"/>
      <c r="AY37" s="954" t="s">
        <v>16</v>
      </c>
      <c r="AZ37" s="1050"/>
    </row>
    <row r="38" spans="1:52" ht="26.1" hidden="1" customHeight="1">
      <c r="A38" s="459">
        <v>28</v>
      </c>
      <c r="B38" s="972"/>
      <c r="C38" s="2885"/>
      <c r="D38" s="2886"/>
      <c r="E38" s="2886"/>
      <c r="F38" s="2886"/>
      <c r="G38" s="2886"/>
      <c r="H38" s="2889"/>
      <c r="I38" s="2890"/>
      <c r="J38" s="2890"/>
      <c r="K38" s="1062"/>
      <c r="L38" s="1072" t="s">
        <v>93</v>
      </c>
      <c r="M38" s="1063"/>
      <c r="N38" s="1072" t="s">
        <v>106</v>
      </c>
      <c r="O38" s="2889"/>
      <c r="P38" s="2890"/>
      <c r="Q38" s="2890"/>
      <c r="R38" s="2891"/>
      <c r="S38" s="1116"/>
      <c r="T38" s="2892"/>
      <c r="U38" s="2893"/>
      <c r="V38" s="2893"/>
      <c r="W38" s="91" t="s">
        <v>16</v>
      </c>
      <c r="X38" s="91" t="s">
        <v>909</v>
      </c>
      <c r="Y38" s="228"/>
      <c r="Z38" s="91" t="s">
        <v>509</v>
      </c>
      <c r="AA38" s="91" t="s">
        <v>909</v>
      </c>
      <c r="AB38" s="228"/>
      <c r="AC38" s="91" t="s">
        <v>50</v>
      </c>
      <c r="AD38" s="91" t="s">
        <v>913</v>
      </c>
      <c r="AE38" s="2896">
        <f t="shared" si="8"/>
        <v>0</v>
      </c>
      <c r="AF38" s="2896"/>
      <c r="AG38" s="2896"/>
      <c r="AH38" s="2896"/>
      <c r="AI38" s="952" t="s">
        <v>16</v>
      </c>
      <c r="AJ38" s="2117">
        <f>IF(AND(【様式８】実績報告書Ⅱ!$AA$48="加算Ⅱ新規事由あり",T38&lt;&gt;""),T38,0)</f>
        <v>0</v>
      </c>
      <c r="AK38" s="2118"/>
      <c r="AL38" s="2118"/>
      <c r="AM38" s="950" t="s">
        <v>16</v>
      </c>
      <c r="AN38" s="950" t="s">
        <v>139</v>
      </c>
      <c r="AO38" s="953">
        <f>IF(AND(【様式８】実績報告書Ⅱ!$AA$48="加算Ⅱ新規事由あり",Y38&lt;&gt;""),Y38,0)</f>
        <v>0</v>
      </c>
      <c r="AP38" s="950" t="s">
        <v>106</v>
      </c>
      <c r="AQ38" s="950" t="s">
        <v>139</v>
      </c>
      <c r="AR38" s="953">
        <f>IF(AND(【様式８】実績報告書Ⅱ!$AA$48="加算Ⅱ新規事由あり",AB38&lt;&gt;""),AB38,0)</f>
        <v>0</v>
      </c>
      <c r="AS38" s="950" t="s">
        <v>50</v>
      </c>
      <c r="AT38" s="950" t="s">
        <v>138</v>
      </c>
      <c r="AU38" s="2896">
        <f t="shared" si="9"/>
        <v>0</v>
      </c>
      <c r="AV38" s="2896"/>
      <c r="AW38" s="2896"/>
      <c r="AX38" s="2896"/>
      <c r="AY38" s="954" t="s">
        <v>16</v>
      </c>
      <c r="AZ38" s="1050"/>
    </row>
    <row r="39" spans="1:52" ht="26.1" hidden="1" customHeight="1">
      <c r="A39" s="459">
        <v>29</v>
      </c>
      <c r="B39" s="972"/>
      <c r="C39" s="2885"/>
      <c r="D39" s="2886"/>
      <c r="E39" s="2886"/>
      <c r="F39" s="2886"/>
      <c r="G39" s="2886"/>
      <c r="H39" s="2889"/>
      <c r="I39" s="2890"/>
      <c r="J39" s="2890"/>
      <c r="K39" s="1062"/>
      <c r="L39" s="1072" t="s">
        <v>93</v>
      </c>
      <c r="M39" s="1063"/>
      <c r="N39" s="1072" t="s">
        <v>106</v>
      </c>
      <c r="O39" s="2889"/>
      <c r="P39" s="2890"/>
      <c r="Q39" s="2890"/>
      <c r="R39" s="2891"/>
      <c r="S39" s="1116"/>
      <c r="T39" s="2107"/>
      <c r="U39" s="2108"/>
      <c r="V39" s="2108"/>
      <c r="W39" s="950" t="s">
        <v>16</v>
      </c>
      <c r="X39" s="950" t="s">
        <v>139</v>
      </c>
      <c r="Y39" s="951"/>
      <c r="Z39" s="950" t="s">
        <v>106</v>
      </c>
      <c r="AA39" s="950" t="s">
        <v>139</v>
      </c>
      <c r="AB39" s="951"/>
      <c r="AC39" s="950" t="s">
        <v>50</v>
      </c>
      <c r="AD39" s="950" t="s">
        <v>138</v>
      </c>
      <c r="AE39" s="2896">
        <f t="shared" si="8"/>
        <v>0</v>
      </c>
      <c r="AF39" s="2896"/>
      <c r="AG39" s="2896"/>
      <c r="AH39" s="2896"/>
      <c r="AI39" s="952" t="s">
        <v>16</v>
      </c>
      <c r="AJ39" s="2117">
        <f>IF(AND(【様式８】実績報告書Ⅱ!$AA$48="加算Ⅱ新規事由あり",T39&lt;&gt;""),T39,0)</f>
        <v>0</v>
      </c>
      <c r="AK39" s="2118"/>
      <c r="AL39" s="2118"/>
      <c r="AM39" s="950" t="s">
        <v>16</v>
      </c>
      <c r="AN39" s="950" t="s">
        <v>139</v>
      </c>
      <c r="AO39" s="953">
        <f>IF(AND(【様式８】実績報告書Ⅱ!$AA$48="加算Ⅱ新規事由あり",Y39&lt;&gt;""),Y39,0)</f>
        <v>0</v>
      </c>
      <c r="AP39" s="950" t="s">
        <v>106</v>
      </c>
      <c r="AQ39" s="950" t="s">
        <v>139</v>
      </c>
      <c r="AR39" s="953">
        <f>IF(AND(【様式８】実績報告書Ⅱ!$AA$48="加算Ⅱ新規事由あり",AB39&lt;&gt;""),AB39,0)</f>
        <v>0</v>
      </c>
      <c r="AS39" s="950" t="s">
        <v>50</v>
      </c>
      <c r="AT39" s="950" t="s">
        <v>138</v>
      </c>
      <c r="AU39" s="2896">
        <f t="shared" si="9"/>
        <v>0</v>
      </c>
      <c r="AV39" s="2896"/>
      <c r="AW39" s="2896"/>
      <c r="AX39" s="2896"/>
      <c r="AY39" s="954" t="s">
        <v>16</v>
      </c>
      <c r="AZ39" s="1050"/>
    </row>
    <row r="40" spans="1:52" ht="26.1" hidden="1" customHeight="1">
      <c r="A40" s="459">
        <v>30</v>
      </c>
      <c r="B40" s="972"/>
      <c r="C40" s="2885"/>
      <c r="D40" s="2886"/>
      <c r="E40" s="2886"/>
      <c r="F40" s="2886"/>
      <c r="G40" s="2886"/>
      <c r="H40" s="2889"/>
      <c r="I40" s="2890"/>
      <c r="J40" s="2890"/>
      <c r="K40" s="1062"/>
      <c r="L40" s="1072" t="s">
        <v>93</v>
      </c>
      <c r="M40" s="1063"/>
      <c r="N40" s="1072" t="s">
        <v>106</v>
      </c>
      <c r="O40" s="2889"/>
      <c r="P40" s="2890"/>
      <c r="Q40" s="2890"/>
      <c r="R40" s="2891"/>
      <c r="S40" s="1116"/>
      <c r="T40" s="2107"/>
      <c r="U40" s="2108"/>
      <c r="V40" s="2108"/>
      <c r="W40" s="950" t="s">
        <v>16</v>
      </c>
      <c r="X40" s="950" t="s">
        <v>139</v>
      </c>
      <c r="Y40" s="951"/>
      <c r="Z40" s="950" t="s">
        <v>106</v>
      </c>
      <c r="AA40" s="950" t="s">
        <v>139</v>
      </c>
      <c r="AB40" s="951"/>
      <c r="AC40" s="950" t="s">
        <v>50</v>
      </c>
      <c r="AD40" s="950" t="s">
        <v>138</v>
      </c>
      <c r="AE40" s="2896">
        <f t="shared" si="8"/>
        <v>0</v>
      </c>
      <c r="AF40" s="2896"/>
      <c r="AG40" s="2896"/>
      <c r="AH40" s="2896"/>
      <c r="AI40" s="952" t="s">
        <v>16</v>
      </c>
      <c r="AJ40" s="2117">
        <f>IF(AND(【様式８】実績報告書Ⅱ!$AA$48="加算Ⅱ新規事由あり",T40&lt;&gt;""),T40,0)</f>
        <v>0</v>
      </c>
      <c r="AK40" s="2118"/>
      <c r="AL40" s="2118"/>
      <c r="AM40" s="950" t="s">
        <v>16</v>
      </c>
      <c r="AN40" s="950" t="s">
        <v>139</v>
      </c>
      <c r="AO40" s="953">
        <f>IF(AND(【様式８】実績報告書Ⅱ!$AA$48="加算Ⅱ新規事由あり",Y40&lt;&gt;""),Y40,0)</f>
        <v>0</v>
      </c>
      <c r="AP40" s="950" t="s">
        <v>106</v>
      </c>
      <c r="AQ40" s="950" t="s">
        <v>139</v>
      </c>
      <c r="AR40" s="953">
        <f>IF(AND(【様式８】実績報告書Ⅱ!$AA$48="加算Ⅱ新規事由あり",AB40&lt;&gt;""),AB40,0)</f>
        <v>0</v>
      </c>
      <c r="AS40" s="950" t="s">
        <v>50</v>
      </c>
      <c r="AT40" s="950" t="s">
        <v>138</v>
      </c>
      <c r="AU40" s="2896">
        <f t="shared" si="9"/>
        <v>0</v>
      </c>
      <c r="AV40" s="2896"/>
      <c r="AW40" s="2896"/>
      <c r="AX40" s="2896"/>
      <c r="AY40" s="954" t="s">
        <v>16</v>
      </c>
      <c r="AZ40" s="1050"/>
    </row>
    <row r="41" spans="1:52" ht="26.1" hidden="1" customHeight="1" thickBot="1">
      <c r="A41" s="459">
        <v>31</v>
      </c>
      <c r="B41" s="972"/>
      <c r="C41" s="2885"/>
      <c r="D41" s="2886"/>
      <c r="E41" s="2886"/>
      <c r="F41" s="2886"/>
      <c r="G41" s="2886"/>
      <c r="H41" s="2889"/>
      <c r="I41" s="2890"/>
      <c r="J41" s="2890"/>
      <c r="K41" s="1064"/>
      <c r="L41" s="1072" t="s">
        <v>897</v>
      </c>
      <c r="M41" s="1063"/>
      <c r="N41" s="1072" t="s">
        <v>898</v>
      </c>
      <c r="O41" s="2889"/>
      <c r="P41" s="2890"/>
      <c r="Q41" s="2890"/>
      <c r="R41" s="2891"/>
      <c r="S41" s="1024"/>
      <c r="T41" s="2107"/>
      <c r="U41" s="2108"/>
      <c r="V41" s="2108"/>
      <c r="W41" s="950" t="s">
        <v>16</v>
      </c>
      <c r="X41" s="950" t="s">
        <v>139</v>
      </c>
      <c r="Y41" s="951"/>
      <c r="Z41" s="950" t="s">
        <v>106</v>
      </c>
      <c r="AA41" s="950" t="s">
        <v>139</v>
      </c>
      <c r="AB41" s="951"/>
      <c r="AC41" s="950" t="s">
        <v>50</v>
      </c>
      <c r="AD41" s="950" t="s">
        <v>138</v>
      </c>
      <c r="AE41" s="2896">
        <f t="shared" si="6"/>
        <v>0</v>
      </c>
      <c r="AF41" s="2896"/>
      <c r="AG41" s="2896"/>
      <c r="AH41" s="2896"/>
      <c r="AI41" s="952" t="s">
        <v>16</v>
      </c>
      <c r="AJ41" s="2117">
        <f>IF(AND(【様式８】実績報告書Ⅱ!$AA$48="加算Ⅱ新規事由あり",T41&lt;&gt;""),T41,0)</f>
        <v>0</v>
      </c>
      <c r="AK41" s="2118"/>
      <c r="AL41" s="2118"/>
      <c r="AM41" s="950" t="s">
        <v>16</v>
      </c>
      <c r="AN41" s="950" t="s">
        <v>139</v>
      </c>
      <c r="AO41" s="953">
        <f>IF(AND(【様式８】実績報告書Ⅱ!$AA$48="加算Ⅱ新規事由あり",Y41&lt;&gt;""),Y41,0)</f>
        <v>0</v>
      </c>
      <c r="AP41" s="950" t="s">
        <v>106</v>
      </c>
      <c r="AQ41" s="950" t="s">
        <v>139</v>
      </c>
      <c r="AR41" s="953">
        <f>IF(AND(【様式８】実績報告書Ⅱ!$AA$48="加算Ⅱ新規事由あり",AB41&lt;&gt;""),AB41,0)</f>
        <v>0</v>
      </c>
      <c r="AS41" s="950" t="s">
        <v>50</v>
      </c>
      <c r="AT41" s="950" t="s">
        <v>138</v>
      </c>
      <c r="AU41" s="2896">
        <f t="shared" si="7"/>
        <v>0</v>
      </c>
      <c r="AV41" s="2896"/>
      <c r="AW41" s="2896"/>
      <c r="AX41" s="2896"/>
      <c r="AY41" s="954" t="s">
        <v>16</v>
      </c>
      <c r="AZ41" s="1050"/>
    </row>
    <row r="42" spans="1:52" s="93" customFormat="1" ht="26.1" customHeight="1" thickBot="1">
      <c r="A42" s="2899" t="s">
        <v>429</v>
      </c>
      <c r="B42" s="2900"/>
      <c r="C42" s="2900"/>
      <c r="D42" s="2900"/>
      <c r="E42" s="2900"/>
      <c r="F42" s="2900"/>
      <c r="G42" s="2900"/>
      <c r="H42" s="2900"/>
      <c r="I42" s="2900"/>
      <c r="J42" s="2900"/>
      <c r="K42" s="2900"/>
      <c r="L42" s="2900"/>
      <c r="M42" s="2900"/>
      <c r="N42" s="2900"/>
      <c r="O42" s="2900"/>
      <c r="P42" s="2900"/>
      <c r="Q42" s="2900"/>
      <c r="R42" s="2900"/>
      <c r="S42" s="1026"/>
      <c r="T42" s="2901">
        <f>SUM(AE11:AH41)</f>
        <v>0</v>
      </c>
      <c r="U42" s="2902"/>
      <c r="V42" s="2902"/>
      <c r="W42" s="2902"/>
      <c r="X42" s="2902"/>
      <c r="Y42" s="2902"/>
      <c r="Z42" s="2902"/>
      <c r="AA42" s="2902"/>
      <c r="AB42" s="2902"/>
      <c r="AC42" s="2902"/>
      <c r="AD42" s="2902"/>
      <c r="AE42" s="2902"/>
      <c r="AF42" s="2902"/>
      <c r="AG42" s="2902"/>
      <c r="AH42" s="2902"/>
      <c r="AI42" s="475" t="s">
        <v>16</v>
      </c>
      <c r="AJ42" s="2901">
        <f>SUM(AU11:AX41)</f>
        <v>0</v>
      </c>
      <c r="AK42" s="2902"/>
      <c r="AL42" s="2902"/>
      <c r="AM42" s="2902"/>
      <c r="AN42" s="2902"/>
      <c r="AO42" s="2902"/>
      <c r="AP42" s="2902"/>
      <c r="AQ42" s="2902"/>
      <c r="AR42" s="2902"/>
      <c r="AS42" s="2902"/>
      <c r="AT42" s="2902"/>
      <c r="AU42" s="2902"/>
      <c r="AV42" s="2902"/>
      <c r="AW42" s="2902"/>
      <c r="AX42" s="2902"/>
      <c r="AY42" s="461" t="s">
        <v>16</v>
      </c>
    </row>
    <row r="43" spans="1:52" s="93" customFormat="1" ht="26.1" customHeight="1">
      <c r="A43" s="2084" t="s">
        <v>468</v>
      </c>
      <c r="B43" s="2085"/>
      <c r="C43" s="2085"/>
      <c r="D43" s="2085"/>
      <c r="E43" s="2085"/>
      <c r="F43" s="2085"/>
      <c r="G43" s="2085"/>
      <c r="H43" s="2085"/>
      <c r="I43" s="2085"/>
      <c r="J43" s="2085"/>
      <c r="K43" s="2085"/>
      <c r="L43" s="2085"/>
      <c r="M43" s="2085"/>
      <c r="N43" s="2085"/>
      <c r="O43" s="2085"/>
      <c r="P43" s="2085"/>
      <c r="Q43" s="2085"/>
      <c r="R43" s="2086"/>
      <c r="S43" s="1029"/>
      <c r="T43" s="2903">
        <f>T42*事業者入力!U19</f>
        <v>0</v>
      </c>
      <c r="U43" s="2904"/>
      <c r="V43" s="2904"/>
      <c r="W43" s="2904"/>
      <c r="X43" s="2904"/>
      <c r="Y43" s="2904"/>
      <c r="Z43" s="2904"/>
      <c r="AA43" s="2904"/>
      <c r="AB43" s="2904"/>
      <c r="AC43" s="2904"/>
      <c r="AD43" s="2904"/>
      <c r="AE43" s="2904"/>
      <c r="AF43" s="2904"/>
      <c r="AG43" s="2904"/>
      <c r="AH43" s="2904"/>
      <c r="AI43" s="476" t="s">
        <v>16</v>
      </c>
      <c r="AJ43" s="955"/>
      <c r="AK43" s="955"/>
      <c r="AL43" s="955"/>
      <c r="AM43" s="955"/>
      <c r="AN43" s="955"/>
      <c r="AO43" s="955"/>
      <c r="AP43" s="955"/>
      <c r="AQ43" s="955"/>
      <c r="AR43" s="955"/>
      <c r="AS43" s="955"/>
      <c r="AT43" s="955"/>
      <c r="AU43" s="955"/>
      <c r="AV43" s="955"/>
      <c r="AW43" s="955"/>
      <c r="AX43" s="955"/>
      <c r="AY43" s="238"/>
    </row>
    <row r="44" spans="1:52" s="93" customFormat="1" ht="26.1" customHeight="1" thickBot="1">
      <c r="A44" s="2905" t="s">
        <v>424</v>
      </c>
      <c r="B44" s="2906"/>
      <c r="C44" s="2906"/>
      <c r="D44" s="2906"/>
      <c r="E44" s="2906"/>
      <c r="F44" s="2906"/>
      <c r="G44" s="2906"/>
      <c r="H44" s="2906"/>
      <c r="I44" s="2906"/>
      <c r="J44" s="2906"/>
      <c r="K44" s="2906"/>
      <c r="L44" s="2906"/>
      <c r="M44" s="2906"/>
      <c r="N44" s="2906"/>
      <c r="O44" s="2906"/>
      <c r="P44" s="2906"/>
      <c r="Q44" s="2906"/>
      <c r="R44" s="2907"/>
      <c r="S44" s="1030"/>
      <c r="T44" s="2937">
        <f>T42+T43</f>
        <v>0</v>
      </c>
      <c r="U44" s="2938"/>
      <c r="V44" s="2938"/>
      <c r="W44" s="2938"/>
      <c r="X44" s="2938"/>
      <c r="Y44" s="2938"/>
      <c r="Z44" s="2938"/>
      <c r="AA44" s="2938"/>
      <c r="AB44" s="2938"/>
      <c r="AC44" s="2938"/>
      <c r="AD44" s="2938"/>
      <c r="AE44" s="2938"/>
      <c r="AF44" s="2938"/>
      <c r="AG44" s="2938"/>
      <c r="AH44" s="2938"/>
      <c r="AI44" s="477" t="s">
        <v>16</v>
      </c>
      <c r="AJ44" s="956"/>
      <c r="AK44" s="956"/>
      <c r="AL44" s="956"/>
      <c r="AM44" s="956"/>
      <c r="AN44" s="956"/>
      <c r="AO44" s="956"/>
      <c r="AP44" s="956"/>
      <c r="AQ44" s="956"/>
      <c r="AR44" s="956"/>
      <c r="AS44" s="956"/>
      <c r="AT44" s="956"/>
      <c r="AU44" s="956"/>
      <c r="AV44" s="956"/>
      <c r="AW44" s="956"/>
      <c r="AX44" s="956"/>
      <c r="AY44" s="240"/>
    </row>
    <row r="45" spans="1:52" s="897" customFormat="1" ht="15" customHeight="1">
      <c r="A45" s="281"/>
      <c r="B45" s="281"/>
      <c r="C45" s="281"/>
      <c r="D45" s="281"/>
      <c r="E45" s="281"/>
      <c r="F45" s="281"/>
      <c r="G45" s="281"/>
      <c r="H45" s="281"/>
      <c r="I45" s="281"/>
      <c r="J45" s="281"/>
      <c r="K45" s="281"/>
      <c r="L45" s="281"/>
      <c r="M45" s="281"/>
      <c r="N45" s="281"/>
      <c r="O45" s="281"/>
      <c r="P45" s="281"/>
      <c r="Q45" s="281"/>
      <c r="R45" s="281"/>
      <c r="S45" s="281"/>
      <c r="T45" s="237"/>
      <c r="U45" s="237"/>
      <c r="V45" s="237"/>
      <c r="W45" s="237"/>
      <c r="X45" s="237"/>
      <c r="Y45" s="237"/>
      <c r="Z45" s="237"/>
      <c r="AA45" s="237"/>
      <c r="AB45" s="237"/>
      <c r="AC45" s="237"/>
      <c r="AD45" s="237"/>
      <c r="AE45" s="237"/>
      <c r="AF45" s="237"/>
      <c r="AG45" s="237"/>
      <c r="AH45" s="237"/>
      <c r="AI45" s="916"/>
      <c r="AJ45" s="237"/>
      <c r="AK45" s="237"/>
      <c r="AL45" s="237"/>
      <c r="AM45" s="237"/>
      <c r="AN45" s="237"/>
      <c r="AO45" s="237"/>
      <c r="AP45" s="237"/>
      <c r="AQ45" s="237"/>
      <c r="AR45" s="237"/>
      <c r="AS45" s="237"/>
      <c r="AT45" s="237"/>
      <c r="AU45" s="237"/>
      <c r="AV45" s="237"/>
      <c r="AW45" s="237"/>
      <c r="AX45" s="237"/>
      <c r="AY45" s="916"/>
    </row>
    <row r="46" spans="1:52" ht="30" customHeight="1">
      <c r="A46" s="1" t="s">
        <v>337</v>
      </c>
      <c r="B46" s="1"/>
      <c r="C46" s="95"/>
      <c r="D46" s="95"/>
      <c r="E46" s="95"/>
      <c r="F46" s="95"/>
      <c r="G46" s="95"/>
    </row>
    <row r="47" spans="1:52" ht="46.5" customHeight="1" thickBot="1">
      <c r="A47" s="2939" t="s">
        <v>924</v>
      </c>
      <c r="B47" s="2788"/>
      <c r="C47" s="2788"/>
      <c r="D47" s="2122"/>
      <c r="E47" s="2122"/>
      <c r="F47" s="2122"/>
      <c r="G47" s="2122"/>
      <c r="H47" s="2122"/>
      <c r="I47" s="2122"/>
      <c r="J47" s="2122"/>
      <c r="K47" s="2122"/>
      <c r="L47" s="2122"/>
      <c r="M47" s="2122"/>
      <c r="N47" s="2122"/>
      <c r="O47" s="2122"/>
      <c r="P47" s="2122"/>
      <c r="Q47" s="2122"/>
      <c r="R47" s="2122"/>
      <c r="S47" s="2122"/>
      <c r="T47" s="2122"/>
      <c r="U47" s="2122"/>
      <c r="V47" s="2122"/>
      <c r="W47" s="2122"/>
      <c r="X47" s="2122"/>
      <c r="Y47" s="2122"/>
      <c r="Z47" s="2122"/>
      <c r="AA47" s="2122"/>
      <c r="AB47" s="2122"/>
      <c r="AC47" s="2122"/>
      <c r="AD47" s="2122"/>
      <c r="AE47" s="2122"/>
      <c r="AF47" s="2122"/>
      <c r="AG47" s="2122"/>
      <c r="AH47" s="2122"/>
      <c r="AI47" s="2122"/>
      <c r="AJ47" s="2132"/>
      <c r="AK47" s="2132"/>
      <c r="AL47" s="2132"/>
      <c r="AM47" s="2132"/>
      <c r="AN47" s="2132"/>
      <c r="AO47" s="2132"/>
      <c r="AP47" s="2132"/>
      <c r="AQ47" s="2132"/>
      <c r="AR47" s="2132"/>
      <c r="AS47" s="2132"/>
      <c r="AT47" s="2132"/>
      <c r="AU47" s="2132"/>
      <c r="AV47" s="2132"/>
      <c r="AW47" s="2132"/>
      <c r="AX47" s="2132"/>
      <c r="AY47" s="2132"/>
    </row>
    <row r="48" spans="1:52" s="95" customFormat="1" ht="31.5" customHeight="1">
      <c r="A48" s="2075" t="s">
        <v>21</v>
      </c>
      <c r="B48" s="2944" t="s">
        <v>768</v>
      </c>
      <c r="C48" s="1470" t="s">
        <v>86</v>
      </c>
      <c r="D48" s="1465"/>
      <c r="E48" s="1465"/>
      <c r="F48" s="1465"/>
      <c r="G48" s="1466"/>
      <c r="H48" s="1470" t="s">
        <v>3</v>
      </c>
      <c r="I48" s="1465"/>
      <c r="J48" s="1466"/>
      <c r="K48" s="2910" t="s">
        <v>899</v>
      </c>
      <c r="L48" s="2911"/>
      <c r="M48" s="2911"/>
      <c r="N48" s="2912"/>
      <c r="O48" s="1472" t="s">
        <v>104</v>
      </c>
      <c r="P48" s="1450"/>
      <c r="Q48" s="1450"/>
      <c r="R48" s="1451"/>
      <c r="S48" s="2908" t="s">
        <v>845</v>
      </c>
      <c r="T48" s="1470" t="s">
        <v>274</v>
      </c>
      <c r="U48" s="1465"/>
      <c r="V48" s="1465"/>
      <c r="W48" s="1465"/>
      <c r="X48" s="1465"/>
      <c r="Y48" s="1465"/>
      <c r="Z48" s="1465"/>
      <c r="AA48" s="1465"/>
      <c r="AB48" s="1465"/>
      <c r="AC48" s="1465"/>
      <c r="AD48" s="1465"/>
      <c r="AE48" s="1465"/>
      <c r="AF48" s="1465"/>
      <c r="AG48" s="1465"/>
      <c r="AH48" s="1465"/>
      <c r="AI48" s="1465"/>
      <c r="AJ48" s="1465"/>
      <c r="AK48" s="1465"/>
      <c r="AL48" s="1465"/>
      <c r="AM48" s="1465"/>
      <c r="AN48" s="1465"/>
      <c r="AO48" s="1465"/>
      <c r="AP48" s="1465"/>
      <c r="AQ48" s="1465"/>
      <c r="AR48" s="1465"/>
      <c r="AS48" s="1465"/>
      <c r="AT48" s="1465"/>
      <c r="AU48" s="1465"/>
      <c r="AV48" s="1465"/>
      <c r="AW48" s="1465"/>
      <c r="AX48" s="1465"/>
      <c r="AY48" s="1476"/>
      <c r="AZ48" s="2883" t="s">
        <v>253</v>
      </c>
    </row>
    <row r="49" spans="1:52" s="95" customFormat="1" ht="31.5" customHeight="1" thickBot="1">
      <c r="A49" s="2076"/>
      <c r="B49" s="2945"/>
      <c r="C49" s="2077"/>
      <c r="D49" s="2078"/>
      <c r="E49" s="2078"/>
      <c r="F49" s="2078"/>
      <c r="G49" s="1745"/>
      <c r="H49" s="2077"/>
      <c r="I49" s="2078"/>
      <c r="J49" s="1745"/>
      <c r="K49" s="2913"/>
      <c r="L49" s="2914"/>
      <c r="M49" s="2914"/>
      <c r="N49" s="2915"/>
      <c r="O49" s="2079"/>
      <c r="P49" s="2080"/>
      <c r="Q49" s="2921"/>
      <c r="R49" s="2922"/>
      <c r="S49" s="2909"/>
      <c r="T49" s="478"/>
      <c r="U49" s="479"/>
      <c r="V49" s="479"/>
      <c r="W49" s="479"/>
      <c r="X49" s="544"/>
      <c r="Y49" s="544"/>
      <c r="Z49" s="544"/>
      <c r="AA49" s="544"/>
      <c r="AB49" s="544"/>
      <c r="AC49" s="544"/>
      <c r="AD49" s="544"/>
      <c r="AE49" s="544"/>
      <c r="AF49" s="544"/>
      <c r="AG49" s="544"/>
      <c r="AH49" s="544"/>
      <c r="AI49" s="544"/>
      <c r="AJ49" s="1785" t="s">
        <v>467</v>
      </c>
      <c r="AK49" s="2124"/>
      <c r="AL49" s="2124"/>
      <c r="AM49" s="2124"/>
      <c r="AN49" s="2124"/>
      <c r="AO49" s="2124"/>
      <c r="AP49" s="2124"/>
      <c r="AQ49" s="2124"/>
      <c r="AR49" s="2124"/>
      <c r="AS49" s="2124"/>
      <c r="AT49" s="2124"/>
      <c r="AU49" s="2124"/>
      <c r="AV49" s="2124"/>
      <c r="AW49" s="2124"/>
      <c r="AX49" s="2124"/>
      <c r="AY49" s="2125"/>
      <c r="AZ49" s="2884"/>
    </row>
    <row r="50" spans="1:52" s="95" customFormat="1" ht="26.1" customHeight="1">
      <c r="A50" s="472" t="s">
        <v>111</v>
      </c>
      <c r="B50" s="971" t="s">
        <v>769</v>
      </c>
      <c r="C50" s="2923" t="s">
        <v>143</v>
      </c>
      <c r="D50" s="2924"/>
      <c r="E50" s="2924"/>
      <c r="F50" s="2924"/>
      <c r="G50" s="2924"/>
      <c r="H50" s="1471" t="s">
        <v>83</v>
      </c>
      <c r="I50" s="1468"/>
      <c r="J50" s="1468"/>
      <c r="K50" s="1060">
        <v>5</v>
      </c>
      <c r="L50" s="1055" t="s">
        <v>897</v>
      </c>
      <c r="M50" s="1055">
        <v>4</v>
      </c>
      <c r="N50" s="1055" t="s">
        <v>898</v>
      </c>
      <c r="O50" s="1471" t="s">
        <v>85</v>
      </c>
      <c r="P50" s="1468"/>
      <c r="Q50" s="2942"/>
      <c r="R50" s="2943"/>
      <c r="S50" s="1027"/>
      <c r="T50" s="2133">
        <v>5000</v>
      </c>
      <c r="U50" s="2134"/>
      <c r="V50" s="2134"/>
      <c r="W50" s="480" t="s">
        <v>16</v>
      </c>
      <c r="X50" s="112" t="s">
        <v>139</v>
      </c>
      <c r="Y50" s="1156">
        <v>12</v>
      </c>
      <c r="Z50" s="112" t="s">
        <v>106</v>
      </c>
      <c r="AA50" s="112" t="s">
        <v>139</v>
      </c>
      <c r="AB50" s="229">
        <v>2</v>
      </c>
      <c r="AC50" s="112" t="s">
        <v>50</v>
      </c>
      <c r="AD50" s="112" t="s">
        <v>138</v>
      </c>
      <c r="AE50" s="2134">
        <v>120000</v>
      </c>
      <c r="AF50" s="2134"/>
      <c r="AG50" s="2134"/>
      <c r="AH50" s="2134"/>
      <c r="AI50" s="473" t="s">
        <v>16</v>
      </c>
      <c r="AJ50" s="2126">
        <v>2000</v>
      </c>
      <c r="AK50" s="2127"/>
      <c r="AL50" s="2127"/>
      <c r="AM50" s="152" t="s">
        <v>16</v>
      </c>
      <c r="AN50" s="152" t="s">
        <v>139</v>
      </c>
      <c r="AO50" s="1158">
        <v>12</v>
      </c>
      <c r="AP50" s="152" t="s">
        <v>106</v>
      </c>
      <c r="AQ50" s="152" t="s">
        <v>139</v>
      </c>
      <c r="AR50" s="231">
        <v>2</v>
      </c>
      <c r="AS50" s="152" t="s">
        <v>50</v>
      </c>
      <c r="AT50" s="152" t="s">
        <v>138</v>
      </c>
      <c r="AU50" s="2128">
        <f>AJ50*AO50*AR50</f>
        <v>48000</v>
      </c>
      <c r="AV50" s="2128"/>
      <c r="AW50" s="2128"/>
      <c r="AX50" s="2128"/>
      <c r="AY50" s="135" t="s">
        <v>16</v>
      </c>
      <c r="AZ50" s="1049"/>
    </row>
    <row r="51" spans="1:52" s="95" customFormat="1" ht="26.1" customHeight="1">
      <c r="A51" s="459" t="s">
        <v>110</v>
      </c>
      <c r="B51" s="971" t="s">
        <v>769</v>
      </c>
      <c r="C51" s="1820" t="s">
        <v>483</v>
      </c>
      <c r="D51" s="1821"/>
      <c r="E51" s="1821"/>
      <c r="F51" s="1821"/>
      <c r="G51" s="1822"/>
      <c r="H51" s="2097" t="s">
        <v>482</v>
      </c>
      <c r="I51" s="2098"/>
      <c r="J51" s="2099"/>
      <c r="K51" s="1059">
        <v>8</v>
      </c>
      <c r="L51" s="1055" t="s">
        <v>897</v>
      </c>
      <c r="M51" s="1055">
        <v>6</v>
      </c>
      <c r="N51" s="1055" t="s">
        <v>898</v>
      </c>
      <c r="O51" s="2088" t="s">
        <v>108</v>
      </c>
      <c r="P51" s="2089"/>
      <c r="Q51" s="2089"/>
      <c r="R51" s="2090"/>
      <c r="S51" s="1022" t="s">
        <v>846</v>
      </c>
      <c r="T51" s="2091">
        <v>5000</v>
      </c>
      <c r="U51" s="2092"/>
      <c r="V51" s="2092"/>
      <c r="W51" s="481" t="s">
        <v>16</v>
      </c>
      <c r="X51" s="91" t="s">
        <v>139</v>
      </c>
      <c r="Y51" s="1157">
        <v>12</v>
      </c>
      <c r="Z51" s="91" t="s">
        <v>106</v>
      </c>
      <c r="AA51" s="91" t="s">
        <v>139</v>
      </c>
      <c r="AB51" s="230">
        <v>1</v>
      </c>
      <c r="AC51" s="91" t="s">
        <v>50</v>
      </c>
      <c r="AD51" s="91" t="s">
        <v>138</v>
      </c>
      <c r="AE51" s="2092">
        <v>60000</v>
      </c>
      <c r="AF51" s="2092"/>
      <c r="AG51" s="2092"/>
      <c r="AH51" s="2092"/>
      <c r="AI51" s="474" t="s">
        <v>16</v>
      </c>
      <c r="AJ51" s="2091">
        <v>2000</v>
      </c>
      <c r="AK51" s="2092"/>
      <c r="AL51" s="2092"/>
      <c r="AM51" s="91" t="s">
        <v>16</v>
      </c>
      <c r="AN51" s="91" t="s">
        <v>139</v>
      </c>
      <c r="AO51" s="1157">
        <v>12</v>
      </c>
      <c r="AP51" s="91" t="s">
        <v>106</v>
      </c>
      <c r="AQ51" s="91" t="s">
        <v>139</v>
      </c>
      <c r="AR51" s="230">
        <v>1</v>
      </c>
      <c r="AS51" s="91" t="s">
        <v>50</v>
      </c>
      <c r="AT51" s="91" t="s">
        <v>138</v>
      </c>
      <c r="AU51" s="2119">
        <f t="shared" ref="AU51:AU53" si="12">AJ51*AO51*AR51</f>
        <v>24000</v>
      </c>
      <c r="AV51" s="2119"/>
      <c r="AW51" s="2119"/>
      <c r="AX51" s="2119"/>
      <c r="AY51" s="92" t="s">
        <v>16</v>
      </c>
      <c r="AZ51" s="1050"/>
    </row>
    <row r="52" spans="1:52" s="95" customFormat="1" ht="26.1" customHeight="1">
      <c r="A52" s="459" t="s">
        <v>113</v>
      </c>
      <c r="B52" s="971" t="s">
        <v>769</v>
      </c>
      <c r="C52" s="1820" t="s">
        <v>142</v>
      </c>
      <c r="D52" s="2087"/>
      <c r="E52" s="2087"/>
      <c r="F52" s="2087"/>
      <c r="G52" s="2087"/>
      <c r="H52" s="2088" t="s">
        <v>109</v>
      </c>
      <c r="I52" s="2089"/>
      <c r="J52" s="2089"/>
      <c r="K52" s="1059">
        <v>10</v>
      </c>
      <c r="L52" s="1055" t="s">
        <v>897</v>
      </c>
      <c r="M52" s="1055">
        <v>4</v>
      </c>
      <c r="N52" s="1055" t="s">
        <v>898</v>
      </c>
      <c r="O52" s="2088" t="s">
        <v>108</v>
      </c>
      <c r="P52" s="2089"/>
      <c r="Q52" s="2897"/>
      <c r="R52" s="2898"/>
      <c r="S52" s="1025" t="s">
        <v>847</v>
      </c>
      <c r="T52" s="2091">
        <v>5000</v>
      </c>
      <c r="U52" s="2092"/>
      <c r="V52" s="2092"/>
      <c r="W52" s="481" t="s">
        <v>16</v>
      </c>
      <c r="X52" s="91" t="s">
        <v>139</v>
      </c>
      <c r="Y52" s="1157">
        <v>12</v>
      </c>
      <c r="Z52" s="91" t="s">
        <v>106</v>
      </c>
      <c r="AA52" s="91" t="s">
        <v>139</v>
      </c>
      <c r="AB52" s="230">
        <v>1</v>
      </c>
      <c r="AC52" s="91" t="s">
        <v>50</v>
      </c>
      <c r="AD52" s="91" t="s">
        <v>138</v>
      </c>
      <c r="AE52" s="2092">
        <v>60000</v>
      </c>
      <c r="AF52" s="2092"/>
      <c r="AG52" s="2092"/>
      <c r="AH52" s="2092"/>
      <c r="AI52" s="474" t="s">
        <v>16</v>
      </c>
      <c r="AJ52" s="2091">
        <v>2000</v>
      </c>
      <c r="AK52" s="2092"/>
      <c r="AL52" s="2092"/>
      <c r="AM52" s="91" t="s">
        <v>16</v>
      </c>
      <c r="AN52" s="91" t="s">
        <v>139</v>
      </c>
      <c r="AO52" s="1157">
        <v>12</v>
      </c>
      <c r="AP52" s="91" t="s">
        <v>106</v>
      </c>
      <c r="AQ52" s="91" t="s">
        <v>139</v>
      </c>
      <c r="AR52" s="230">
        <v>1</v>
      </c>
      <c r="AS52" s="91" t="s">
        <v>50</v>
      </c>
      <c r="AT52" s="91" t="s">
        <v>138</v>
      </c>
      <c r="AU52" s="2119">
        <f t="shared" si="12"/>
        <v>24000</v>
      </c>
      <c r="AV52" s="2119"/>
      <c r="AW52" s="2119"/>
      <c r="AX52" s="2119"/>
      <c r="AY52" s="92" t="s">
        <v>16</v>
      </c>
      <c r="AZ52" s="1050"/>
    </row>
    <row r="53" spans="1:52" s="95" customFormat="1" ht="26.1" customHeight="1">
      <c r="A53" s="459" t="s">
        <v>486</v>
      </c>
      <c r="B53" s="971" t="s">
        <v>769</v>
      </c>
      <c r="C53" s="1820" t="s">
        <v>141</v>
      </c>
      <c r="D53" s="2087"/>
      <c r="E53" s="2087"/>
      <c r="F53" s="2087"/>
      <c r="G53" s="2087"/>
      <c r="H53" s="1471" t="s">
        <v>107</v>
      </c>
      <c r="I53" s="1468"/>
      <c r="J53" s="1468"/>
      <c r="K53" s="1059">
        <v>12</v>
      </c>
      <c r="L53" s="1055" t="s">
        <v>897</v>
      </c>
      <c r="M53" s="1055">
        <v>3</v>
      </c>
      <c r="N53" s="1055" t="s">
        <v>898</v>
      </c>
      <c r="O53" s="2088" t="s">
        <v>85</v>
      </c>
      <c r="P53" s="2089"/>
      <c r="Q53" s="2897"/>
      <c r="R53" s="2898"/>
      <c r="S53" s="1025"/>
      <c r="T53" s="2091">
        <v>5000</v>
      </c>
      <c r="U53" s="2092"/>
      <c r="V53" s="2092"/>
      <c r="W53" s="481" t="s">
        <v>16</v>
      </c>
      <c r="X53" s="91" t="s">
        <v>139</v>
      </c>
      <c r="Y53" s="1157">
        <v>12</v>
      </c>
      <c r="Z53" s="91" t="s">
        <v>106</v>
      </c>
      <c r="AA53" s="91" t="s">
        <v>139</v>
      </c>
      <c r="AB53" s="230">
        <v>1</v>
      </c>
      <c r="AC53" s="91" t="s">
        <v>50</v>
      </c>
      <c r="AD53" s="91" t="s">
        <v>138</v>
      </c>
      <c r="AE53" s="2092">
        <v>60000</v>
      </c>
      <c r="AF53" s="2092"/>
      <c r="AG53" s="2092"/>
      <c r="AH53" s="2092"/>
      <c r="AI53" s="474" t="s">
        <v>16</v>
      </c>
      <c r="AJ53" s="2091">
        <v>1000</v>
      </c>
      <c r="AK53" s="2092"/>
      <c r="AL53" s="2092"/>
      <c r="AM53" s="91" t="s">
        <v>16</v>
      </c>
      <c r="AN53" s="91" t="s">
        <v>139</v>
      </c>
      <c r="AO53" s="1157">
        <v>12</v>
      </c>
      <c r="AP53" s="91" t="s">
        <v>106</v>
      </c>
      <c r="AQ53" s="91" t="s">
        <v>139</v>
      </c>
      <c r="AR53" s="230">
        <v>1</v>
      </c>
      <c r="AS53" s="91" t="s">
        <v>50</v>
      </c>
      <c r="AT53" s="91" t="s">
        <v>138</v>
      </c>
      <c r="AU53" s="2119">
        <f t="shared" si="12"/>
        <v>12000</v>
      </c>
      <c r="AV53" s="2119"/>
      <c r="AW53" s="2119"/>
      <c r="AX53" s="2119"/>
      <c r="AY53" s="92" t="s">
        <v>16</v>
      </c>
      <c r="AZ53" s="1050"/>
    </row>
    <row r="54" spans="1:52" s="95" customFormat="1" ht="26.1" customHeight="1">
      <c r="A54" s="459">
        <v>1</v>
      </c>
      <c r="B54" s="972"/>
      <c r="C54" s="2100"/>
      <c r="D54" s="2895"/>
      <c r="E54" s="2895"/>
      <c r="F54" s="2895"/>
      <c r="G54" s="2895"/>
      <c r="H54" s="2946"/>
      <c r="I54" s="2947"/>
      <c r="J54" s="2947"/>
      <c r="K54" s="1073"/>
      <c r="L54" s="1055" t="s">
        <v>897</v>
      </c>
      <c r="M54" s="1063"/>
      <c r="N54" s="1055" t="s">
        <v>898</v>
      </c>
      <c r="O54" s="2104"/>
      <c r="P54" s="2105"/>
      <c r="Q54" s="2105"/>
      <c r="R54" s="2106"/>
      <c r="S54" s="1021"/>
      <c r="T54" s="2892"/>
      <c r="U54" s="2893"/>
      <c r="V54" s="2893"/>
      <c r="W54" s="91" t="s">
        <v>16</v>
      </c>
      <c r="X54" s="91" t="s">
        <v>922</v>
      </c>
      <c r="Y54" s="951"/>
      <c r="Z54" s="91" t="s">
        <v>946</v>
      </c>
      <c r="AA54" s="91" t="s">
        <v>920</v>
      </c>
      <c r="AB54" s="228"/>
      <c r="AC54" s="950" t="s">
        <v>50</v>
      </c>
      <c r="AD54" s="950" t="s">
        <v>138</v>
      </c>
      <c r="AE54" s="2894">
        <f>T54*Y54*AB54</f>
        <v>0</v>
      </c>
      <c r="AF54" s="2894"/>
      <c r="AG54" s="2894"/>
      <c r="AH54" s="2894"/>
      <c r="AI54" s="952" t="s">
        <v>16</v>
      </c>
      <c r="AJ54" s="2117">
        <f>IF(AND(【様式８】実績報告書Ⅱ!$AA$48="加算Ⅱ新規事由あり",T54&lt;&gt;""),T54,0)</f>
        <v>0</v>
      </c>
      <c r="AK54" s="2118"/>
      <c r="AL54" s="2118"/>
      <c r="AM54" s="950" t="s">
        <v>16</v>
      </c>
      <c r="AN54" s="950" t="s">
        <v>139</v>
      </c>
      <c r="AO54" s="953">
        <f>IF(AND(【様式８】実績報告書Ⅱ!$AA$48="加算Ⅱ新規事由あり",Y54&lt;&gt;""),Y54,0)</f>
        <v>0</v>
      </c>
      <c r="AP54" s="950" t="s">
        <v>106</v>
      </c>
      <c r="AQ54" s="950" t="s">
        <v>139</v>
      </c>
      <c r="AR54" s="953">
        <f>IF(AND(【様式８】実績報告書Ⅱ!$AA$48="加算Ⅱ新規事由あり",AB54&lt;&gt;""),AB54,0)</f>
        <v>0</v>
      </c>
      <c r="AS54" s="950" t="s">
        <v>50</v>
      </c>
      <c r="AT54" s="950" t="s">
        <v>138</v>
      </c>
      <c r="AU54" s="2894">
        <f>AJ54*AO54*AR54</f>
        <v>0</v>
      </c>
      <c r="AV54" s="2894"/>
      <c r="AW54" s="2894"/>
      <c r="AX54" s="2894"/>
      <c r="AY54" s="954" t="s">
        <v>16</v>
      </c>
      <c r="AZ54" s="1050"/>
    </row>
    <row r="55" spans="1:52" s="95" customFormat="1" ht="26.1" customHeight="1">
      <c r="A55" s="459">
        <v>2</v>
      </c>
      <c r="B55" s="972"/>
      <c r="C55" s="2100"/>
      <c r="D55" s="2895"/>
      <c r="E55" s="2895"/>
      <c r="F55" s="2895"/>
      <c r="G55" s="2895"/>
      <c r="H55" s="2104"/>
      <c r="I55" s="2105"/>
      <c r="J55" s="2105"/>
      <c r="K55" s="1073"/>
      <c r="L55" s="1055" t="s">
        <v>897</v>
      </c>
      <c r="M55" s="1063"/>
      <c r="N55" s="1055" t="s">
        <v>898</v>
      </c>
      <c r="O55" s="2104"/>
      <c r="P55" s="2105"/>
      <c r="Q55" s="2105"/>
      <c r="R55" s="2106"/>
      <c r="S55" s="1322"/>
      <c r="T55" s="2892"/>
      <c r="U55" s="2893"/>
      <c r="V55" s="2893"/>
      <c r="W55" s="91" t="s">
        <v>16</v>
      </c>
      <c r="X55" s="91" t="s">
        <v>922</v>
      </c>
      <c r="Y55" s="951"/>
      <c r="Z55" s="91" t="s">
        <v>106</v>
      </c>
      <c r="AA55" s="91" t="s">
        <v>922</v>
      </c>
      <c r="AB55" s="228"/>
      <c r="AC55" s="950" t="s">
        <v>50</v>
      </c>
      <c r="AD55" s="950" t="s">
        <v>138</v>
      </c>
      <c r="AE55" s="2894">
        <f t="shared" ref="AE55:AE62" si="13">T55*Y55*AB55</f>
        <v>0</v>
      </c>
      <c r="AF55" s="2894"/>
      <c r="AG55" s="2894"/>
      <c r="AH55" s="2894"/>
      <c r="AI55" s="952" t="s">
        <v>16</v>
      </c>
      <c r="AJ55" s="2117">
        <f>IF(AND(【様式８】実績報告書Ⅱ!$AA$48="加算Ⅱ新規事由あり",T55&lt;&gt;""),T55,0)</f>
        <v>0</v>
      </c>
      <c r="AK55" s="2118"/>
      <c r="AL55" s="2118"/>
      <c r="AM55" s="950" t="s">
        <v>16</v>
      </c>
      <c r="AN55" s="950" t="s">
        <v>139</v>
      </c>
      <c r="AO55" s="953">
        <f>IF(AND(【様式８】実績報告書Ⅱ!$AA$48="加算Ⅱ新規事由あり",Y55&lt;&gt;""),Y55,0)</f>
        <v>0</v>
      </c>
      <c r="AP55" s="950" t="s">
        <v>106</v>
      </c>
      <c r="AQ55" s="950" t="s">
        <v>139</v>
      </c>
      <c r="AR55" s="953">
        <f>IF(AND(【様式８】実績報告書Ⅱ!$AA$48="加算Ⅱ新規事由あり",AB55&lt;&gt;""),AB55,0)</f>
        <v>0</v>
      </c>
      <c r="AS55" s="950" t="s">
        <v>50</v>
      </c>
      <c r="AT55" s="950" t="s">
        <v>138</v>
      </c>
      <c r="AU55" s="2894">
        <f t="shared" ref="AU55:AU62" si="14">AJ55*AO55*AR55</f>
        <v>0</v>
      </c>
      <c r="AV55" s="2894"/>
      <c r="AW55" s="2894"/>
      <c r="AX55" s="2894"/>
      <c r="AY55" s="954" t="s">
        <v>16</v>
      </c>
      <c r="AZ55" s="1050"/>
    </row>
    <row r="56" spans="1:52" s="95" customFormat="1" ht="26.1" customHeight="1">
      <c r="A56" s="459">
        <v>3</v>
      </c>
      <c r="B56" s="972"/>
      <c r="C56" s="2885"/>
      <c r="D56" s="2886"/>
      <c r="E56" s="2886"/>
      <c r="F56" s="2886"/>
      <c r="G56" s="2886"/>
      <c r="H56" s="2887"/>
      <c r="I56" s="2888"/>
      <c r="J56" s="2888"/>
      <c r="K56" s="1073"/>
      <c r="L56" s="1055" t="s">
        <v>897</v>
      </c>
      <c r="M56" s="1063"/>
      <c r="N56" s="1055" t="s">
        <v>898</v>
      </c>
      <c r="O56" s="2104"/>
      <c r="P56" s="2105"/>
      <c r="Q56" s="2105"/>
      <c r="R56" s="2106"/>
      <c r="S56" s="1322"/>
      <c r="T56" s="2892"/>
      <c r="U56" s="2893"/>
      <c r="V56" s="2893"/>
      <c r="W56" s="91" t="s">
        <v>16</v>
      </c>
      <c r="X56" s="91" t="s">
        <v>922</v>
      </c>
      <c r="Y56" s="951"/>
      <c r="Z56" s="91" t="s">
        <v>106</v>
      </c>
      <c r="AA56" s="91" t="s">
        <v>922</v>
      </c>
      <c r="AB56" s="228"/>
      <c r="AC56" s="950" t="s">
        <v>50</v>
      </c>
      <c r="AD56" s="950" t="s">
        <v>138</v>
      </c>
      <c r="AE56" s="2894">
        <f t="shared" si="13"/>
        <v>0</v>
      </c>
      <c r="AF56" s="2894"/>
      <c r="AG56" s="2894"/>
      <c r="AH56" s="2894"/>
      <c r="AI56" s="952" t="s">
        <v>16</v>
      </c>
      <c r="AJ56" s="2117">
        <f>IF(AND(【様式８】実績報告書Ⅱ!$AA$48="加算Ⅱ新規事由あり",T56&lt;&gt;""),T56,0)</f>
        <v>0</v>
      </c>
      <c r="AK56" s="2118"/>
      <c r="AL56" s="2118"/>
      <c r="AM56" s="950" t="s">
        <v>16</v>
      </c>
      <c r="AN56" s="950" t="s">
        <v>139</v>
      </c>
      <c r="AO56" s="953">
        <f>IF(AND(【様式８】実績報告書Ⅱ!$AA$48="加算Ⅱ新規事由あり",Y56&lt;&gt;""),Y56,0)</f>
        <v>0</v>
      </c>
      <c r="AP56" s="950" t="s">
        <v>106</v>
      </c>
      <c r="AQ56" s="950" t="s">
        <v>139</v>
      </c>
      <c r="AR56" s="953">
        <f>IF(AND(【様式８】実績報告書Ⅱ!$AA$48="加算Ⅱ新規事由あり",AB56&lt;&gt;""),AB56,0)</f>
        <v>0</v>
      </c>
      <c r="AS56" s="950" t="s">
        <v>50</v>
      </c>
      <c r="AT56" s="950" t="s">
        <v>138</v>
      </c>
      <c r="AU56" s="2894">
        <f t="shared" si="14"/>
        <v>0</v>
      </c>
      <c r="AV56" s="2894"/>
      <c r="AW56" s="2894"/>
      <c r="AX56" s="2894"/>
      <c r="AY56" s="954" t="s">
        <v>16</v>
      </c>
      <c r="AZ56" s="1050"/>
    </row>
    <row r="57" spans="1:52" s="95" customFormat="1" ht="26.1" customHeight="1">
      <c r="A57" s="459">
        <v>4</v>
      </c>
      <c r="B57" s="972"/>
      <c r="C57" s="2885"/>
      <c r="D57" s="2886"/>
      <c r="E57" s="2886"/>
      <c r="F57" s="2886"/>
      <c r="G57" s="2886"/>
      <c r="H57" s="2887"/>
      <c r="I57" s="2888"/>
      <c r="J57" s="2888"/>
      <c r="K57" s="1073"/>
      <c r="L57" s="1055" t="s">
        <v>897</v>
      </c>
      <c r="M57" s="1063"/>
      <c r="N57" s="1055" t="s">
        <v>898</v>
      </c>
      <c r="O57" s="2104"/>
      <c r="P57" s="2105"/>
      <c r="Q57" s="2105"/>
      <c r="R57" s="2106"/>
      <c r="S57" s="1322"/>
      <c r="T57" s="2892"/>
      <c r="U57" s="2893"/>
      <c r="V57" s="2893"/>
      <c r="W57" s="91" t="s">
        <v>16</v>
      </c>
      <c r="X57" s="91" t="s">
        <v>921</v>
      </c>
      <c r="Y57" s="951"/>
      <c r="Z57" s="91" t="s">
        <v>106</v>
      </c>
      <c r="AA57" s="91" t="s">
        <v>921</v>
      </c>
      <c r="AB57" s="228"/>
      <c r="AC57" s="950" t="s">
        <v>50</v>
      </c>
      <c r="AD57" s="950" t="s">
        <v>138</v>
      </c>
      <c r="AE57" s="2894">
        <f t="shared" si="13"/>
        <v>0</v>
      </c>
      <c r="AF57" s="2894"/>
      <c r="AG57" s="2894"/>
      <c r="AH57" s="2894"/>
      <c r="AI57" s="952" t="s">
        <v>16</v>
      </c>
      <c r="AJ57" s="2117">
        <f>IF(AND(【様式８】実績報告書Ⅱ!$AA$48="加算Ⅱ新規事由あり",T57&lt;&gt;""),T57,0)</f>
        <v>0</v>
      </c>
      <c r="AK57" s="2118"/>
      <c r="AL57" s="2118"/>
      <c r="AM57" s="950" t="s">
        <v>16</v>
      </c>
      <c r="AN57" s="950" t="s">
        <v>139</v>
      </c>
      <c r="AO57" s="953">
        <f>IF(AND(【様式８】実績報告書Ⅱ!$AA$48="加算Ⅱ新規事由あり",Y57&lt;&gt;""),Y57,0)</f>
        <v>0</v>
      </c>
      <c r="AP57" s="950" t="s">
        <v>106</v>
      </c>
      <c r="AQ57" s="950" t="s">
        <v>139</v>
      </c>
      <c r="AR57" s="953">
        <f>IF(AND(【様式８】実績報告書Ⅱ!$AA$48="加算Ⅱ新規事由あり",AB57&lt;&gt;""),AB57,0)</f>
        <v>0</v>
      </c>
      <c r="AS57" s="950" t="s">
        <v>50</v>
      </c>
      <c r="AT57" s="950" t="s">
        <v>138</v>
      </c>
      <c r="AU57" s="2894">
        <f t="shared" si="14"/>
        <v>0</v>
      </c>
      <c r="AV57" s="2894"/>
      <c r="AW57" s="2894"/>
      <c r="AX57" s="2894"/>
      <c r="AY57" s="954" t="s">
        <v>16</v>
      </c>
      <c r="AZ57" s="1050"/>
    </row>
    <row r="58" spans="1:52" s="95" customFormat="1" ht="26.1" customHeight="1">
      <c r="A58" s="459">
        <v>5</v>
      </c>
      <c r="B58" s="972"/>
      <c r="C58" s="2885"/>
      <c r="D58" s="2886"/>
      <c r="E58" s="2886"/>
      <c r="F58" s="2886"/>
      <c r="G58" s="2886"/>
      <c r="H58" s="2887"/>
      <c r="I58" s="2888"/>
      <c r="J58" s="2888"/>
      <c r="K58" s="1073"/>
      <c r="L58" s="1055" t="s">
        <v>897</v>
      </c>
      <c r="M58" s="1063"/>
      <c r="N58" s="1055" t="s">
        <v>898</v>
      </c>
      <c r="O58" s="2889"/>
      <c r="P58" s="2890"/>
      <c r="Q58" s="2890"/>
      <c r="R58" s="2891"/>
      <c r="S58" s="1024"/>
      <c r="T58" s="2892"/>
      <c r="U58" s="2893"/>
      <c r="V58" s="2893"/>
      <c r="W58" s="91" t="s">
        <v>16</v>
      </c>
      <c r="X58" s="91" t="s">
        <v>920</v>
      </c>
      <c r="Y58" s="951"/>
      <c r="Z58" s="91" t="s">
        <v>106</v>
      </c>
      <c r="AA58" s="91" t="s">
        <v>920</v>
      </c>
      <c r="AB58" s="228"/>
      <c r="AC58" s="950" t="s">
        <v>50</v>
      </c>
      <c r="AD58" s="950" t="s">
        <v>138</v>
      </c>
      <c r="AE58" s="2894">
        <f t="shared" si="13"/>
        <v>0</v>
      </c>
      <c r="AF58" s="2894"/>
      <c r="AG58" s="2894"/>
      <c r="AH58" s="2894"/>
      <c r="AI58" s="952" t="s">
        <v>16</v>
      </c>
      <c r="AJ58" s="2117">
        <f>IF(AND(【様式８】実績報告書Ⅱ!$AA$48="加算Ⅱ新規事由あり",T58&lt;&gt;""),T58,0)</f>
        <v>0</v>
      </c>
      <c r="AK58" s="2118"/>
      <c r="AL58" s="2118"/>
      <c r="AM58" s="950" t="s">
        <v>16</v>
      </c>
      <c r="AN58" s="950" t="s">
        <v>139</v>
      </c>
      <c r="AO58" s="953">
        <f>IF(AND(【様式８】実績報告書Ⅱ!$AA$48="加算Ⅱ新規事由あり",Y58&lt;&gt;""),Y58,0)</f>
        <v>0</v>
      </c>
      <c r="AP58" s="950" t="s">
        <v>106</v>
      </c>
      <c r="AQ58" s="950" t="s">
        <v>139</v>
      </c>
      <c r="AR58" s="953">
        <f>IF(AND(【様式８】実績報告書Ⅱ!$AA$48="加算Ⅱ新規事由あり",AB58&lt;&gt;""),AB58,0)</f>
        <v>0</v>
      </c>
      <c r="AS58" s="950" t="s">
        <v>50</v>
      </c>
      <c r="AT58" s="950" t="s">
        <v>138</v>
      </c>
      <c r="AU58" s="2894">
        <f t="shared" si="14"/>
        <v>0</v>
      </c>
      <c r="AV58" s="2894"/>
      <c r="AW58" s="2894"/>
      <c r="AX58" s="2894"/>
      <c r="AY58" s="954" t="s">
        <v>16</v>
      </c>
      <c r="AZ58" s="1050"/>
    </row>
    <row r="59" spans="1:52" s="95" customFormat="1" ht="26.1" customHeight="1">
      <c r="A59" s="459">
        <v>6</v>
      </c>
      <c r="B59" s="972"/>
      <c r="C59" s="2885"/>
      <c r="D59" s="2886"/>
      <c r="E59" s="2886"/>
      <c r="F59" s="2886"/>
      <c r="G59" s="2886"/>
      <c r="H59" s="2887"/>
      <c r="I59" s="2888"/>
      <c r="J59" s="2888"/>
      <c r="K59" s="1073"/>
      <c r="L59" s="1055" t="s">
        <v>897</v>
      </c>
      <c r="M59" s="1063"/>
      <c r="N59" s="1055" t="s">
        <v>898</v>
      </c>
      <c r="O59" s="2889"/>
      <c r="P59" s="2890"/>
      <c r="Q59" s="2890"/>
      <c r="R59" s="2891"/>
      <c r="S59" s="1024"/>
      <c r="T59" s="2892"/>
      <c r="U59" s="2893"/>
      <c r="V59" s="2893"/>
      <c r="W59" s="91" t="s">
        <v>16</v>
      </c>
      <c r="X59" s="91" t="s">
        <v>921</v>
      </c>
      <c r="Y59" s="951"/>
      <c r="Z59" s="91" t="s">
        <v>106</v>
      </c>
      <c r="AA59" s="91" t="s">
        <v>922</v>
      </c>
      <c r="AB59" s="228"/>
      <c r="AC59" s="950" t="s">
        <v>50</v>
      </c>
      <c r="AD59" s="950" t="s">
        <v>138</v>
      </c>
      <c r="AE59" s="2894">
        <f t="shared" si="13"/>
        <v>0</v>
      </c>
      <c r="AF59" s="2894"/>
      <c r="AG59" s="2894"/>
      <c r="AH59" s="2894"/>
      <c r="AI59" s="952" t="s">
        <v>16</v>
      </c>
      <c r="AJ59" s="2117">
        <f>IF(AND(【様式８】実績報告書Ⅱ!$AA$48="加算Ⅱ新規事由あり",T59&lt;&gt;""),T59,0)</f>
        <v>0</v>
      </c>
      <c r="AK59" s="2118"/>
      <c r="AL59" s="2118"/>
      <c r="AM59" s="950" t="s">
        <v>16</v>
      </c>
      <c r="AN59" s="950" t="s">
        <v>139</v>
      </c>
      <c r="AO59" s="953">
        <f>IF(AND(【様式８】実績報告書Ⅱ!$AA$48="加算Ⅱ新規事由あり",Y59&lt;&gt;""),Y59,0)</f>
        <v>0</v>
      </c>
      <c r="AP59" s="950" t="s">
        <v>106</v>
      </c>
      <c r="AQ59" s="950" t="s">
        <v>139</v>
      </c>
      <c r="AR59" s="953">
        <f>IF(AND(【様式８】実績報告書Ⅱ!$AA$48="加算Ⅱ新規事由あり",AB59&lt;&gt;""),AB59,0)</f>
        <v>0</v>
      </c>
      <c r="AS59" s="950" t="s">
        <v>50</v>
      </c>
      <c r="AT59" s="950" t="s">
        <v>138</v>
      </c>
      <c r="AU59" s="2894">
        <f t="shared" si="14"/>
        <v>0</v>
      </c>
      <c r="AV59" s="2894"/>
      <c r="AW59" s="2894"/>
      <c r="AX59" s="2894"/>
      <c r="AY59" s="954" t="s">
        <v>16</v>
      </c>
      <c r="AZ59" s="1050"/>
    </row>
    <row r="60" spans="1:52" s="95" customFormat="1" ht="26.1" customHeight="1">
      <c r="A60" s="459">
        <v>7</v>
      </c>
      <c r="B60" s="972"/>
      <c r="C60" s="2885"/>
      <c r="D60" s="2886"/>
      <c r="E60" s="2886"/>
      <c r="F60" s="2886"/>
      <c r="G60" s="2886"/>
      <c r="H60" s="2887"/>
      <c r="I60" s="2888"/>
      <c r="J60" s="2888"/>
      <c r="K60" s="1073"/>
      <c r="L60" s="1055" t="s">
        <v>897</v>
      </c>
      <c r="M60" s="1063"/>
      <c r="N60" s="1055" t="s">
        <v>898</v>
      </c>
      <c r="O60" s="2889"/>
      <c r="P60" s="2890"/>
      <c r="Q60" s="2890"/>
      <c r="R60" s="2891"/>
      <c r="S60" s="1024"/>
      <c r="T60" s="2892"/>
      <c r="U60" s="2893"/>
      <c r="V60" s="2893"/>
      <c r="W60" s="91" t="s">
        <v>16</v>
      </c>
      <c r="X60" s="91" t="s">
        <v>920</v>
      </c>
      <c r="Y60" s="951"/>
      <c r="Z60" s="91" t="s">
        <v>106</v>
      </c>
      <c r="AA60" s="91" t="s">
        <v>922</v>
      </c>
      <c r="AB60" s="228"/>
      <c r="AC60" s="950" t="s">
        <v>50</v>
      </c>
      <c r="AD60" s="950" t="s">
        <v>138</v>
      </c>
      <c r="AE60" s="2894">
        <f t="shared" si="13"/>
        <v>0</v>
      </c>
      <c r="AF60" s="2894"/>
      <c r="AG60" s="2894"/>
      <c r="AH60" s="2894"/>
      <c r="AI60" s="952" t="s">
        <v>16</v>
      </c>
      <c r="AJ60" s="2117">
        <f>IF(AND(【様式８】実績報告書Ⅱ!$AA$48="加算Ⅱ新規事由あり",T60&lt;&gt;""),T60,0)</f>
        <v>0</v>
      </c>
      <c r="AK60" s="2118"/>
      <c r="AL60" s="2118"/>
      <c r="AM60" s="950" t="s">
        <v>16</v>
      </c>
      <c r="AN60" s="950" t="s">
        <v>139</v>
      </c>
      <c r="AO60" s="953">
        <f>IF(AND(【様式８】実績報告書Ⅱ!$AA$48="加算Ⅱ新規事由あり",Y60&lt;&gt;""),Y60,0)</f>
        <v>0</v>
      </c>
      <c r="AP60" s="950" t="s">
        <v>106</v>
      </c>
      <c r="AQ60" s="950" t="s">
        <v>139</v>
      </c>
      <c r="AR60" s="953">
        <f>IF(AND(【様式８】実績報告書Ⅱ!$AA$48="加算Ⅱ新規事由あり",AB60&lt;&gt;""),AB60,0)</f>
        <v>0</v>
      </c>
      <c r="AS60" s="950" t="s">
        <v>50</v>
      </c>
      <c r="AT60" s="950" t="s">
        <v>138</v>
      </c>
      <c r="AU60" s="2894">
        <f t="shared" si="14"/>
        <v>0</v>
      </c>
      <c r="AV60" s="2894"/>
      <c r="AW60" s="2894"/>
      <c r="AX60" s="2894"/>
      <c r="AY60" s="954" t="s">
        <v>16</v>
      </c>
      <c r="AZ60" s="1050"/>
    </row>
    <row r="61" spans="1:52" s="95" customFormat="1" ht="26.1" customHeight="1">
      <c r="A61" s="459">
        <v>8</v>
      </c>
      <c r="B61" s="972"/>
      <c r="C61" s="2885"/>
      <c r="D61" s="2886"/>
      <c r="E61" s="2886"/>
      <c r="F61" s="2886"/>
      <c r="G61" s="2886"/>
      <c r="H61" s="2887"/>
      <c r="I61" s="2888"/>
      <c r="J61" s="2888"/>
      <c r="K61" s="1073"/>
      <c r="L61" s="1055" t="s">
        <v>897</v>
      </c>
      <c r="M61" s="1063"/>
      <c r="N61" s="1055" t="s">
        <v>898</v>
      </c>
      <c r="O61" s="2889"/>
      <c r="P61" s="2890"/>
      <c r="Q61" s="2890"/>
      <c r="R61" s="2891"/>
      <c r="S61" s="1024"/>
      <c r="T61" s="2892"/>
      <c r="U61" s="2893"/>
      <c r="V61" s="2893"/>
      <c r="W61" s="91" t="s">
        <v>16</v>
      </c>
      <c r="X61" s="91" t="s">
        <v>921</v>
      </c>
      <c r="Y61" s="951"/>
      <c r="Z61" s="91" t="s">
        <v>106</v>
      </c>
      <c r="AA61" s="91" t="s">
        <v>920</v>
      </c>
      <c r="AB61" s="228"/>
      <c r="AC61" s="950" t="s">
        <v>50</v>
      </c>
      <c r="AD61" s="950" t="s">
        <v>138</v>
      </c>
      <c r="AE61" s="2894">
        <f t="shared" si="13"/>
        <v>0</v>
      </c>
      <c r="AF61" s="2894"/>
      <c r="AG61" s="2894"/>
      <c r="AH61" s="2894"/>
      <c r="AI61" s="952" t="s">
        <v>16</v>
      </c>
      <c r="AJ61" s="2117">
        <f>IF(AND(【様式８】実績報告書Ⅱ!$AA$48="加算Ⅱ新規事由あり",T61&lt;&gt;""),T61,0)</f>
        <v>0</v>
      </c>
      <c r="AK61" s="2118"/>
      <c r="AL61" s="2118"/>
      <c r="AM61" s="950" t="s">
        <v>16</v>
      </c>
      <c r="AN61" s="950" t="s">
        <v>139</v>
      </c>
      <c r="AO61" s="953">
        <f>IF(AND(【様式８】実績報告書Ⅱ!$AA$48="加算Ⅱ新規事由あり",Y61&lt;&gt;""),Y61,0)</f>
        <v>0</v>
      </c>
      <c r="AP61" s="950" t="s">
        <v>106</v>
      </c>
      <c r="AQ61" s="950" t="s">
        <v>139</v>
      </c>
      <c r="AR61" s="953">
        <f>IF(AND(【様式８】実績報告書Ⅱ!$AA$48="加算Ⅱ新規事由あり",AB61&lt;&gt;""),AB61,0)</f>
        <v>0</v>
      </c>
      <c r="AS61" s="950" t="s">
        <v>50</v>
      </c>
      <c r="AT61" s="950" t="s">
        <v>138</v>
      </c>
      <c r="AU61" s="2894">
        <f t="shared" si="14"/>
        <v>0</v>
      </c>
      <c r="AV61" s="2894"/>
      <c r="AW61" s="2894"/>
      <c r="AX61" s="2894"/>
      <c r="AY61" s="954" t="s">
        <v>16</v>
      </c>
      <c r="AZ61" s="1050"/>
    </row>
    <row r="62" spans="1:52" s="95" customFormat="1" ht="26.1" customHeight="1" thickBot="1">
      <c r="A62" s="459">
        <v>9</v>
      </c>
      <c r="B62" s="972"/>
      <c r="C62" s="2885"/>
      <c r="D62" s="2886"/>
      <c r="E62" s="2886"/>
      <c r="F62" s="2886"/>
      <c r="G62" s="2886"/>
      <c r="H62" s="2887"/>
      <c r="I62" s="2888"/>
      <c r="J62" s="2888"/>
      <c r="K62" s="1073"/>
      <c r="L62" s="1055" t="s">
        <v>897</v>
      </c>
      <c r="M62" s="1063"/>
      <c r="N62" s="1055" t="s">
        <v>898</v>
      </c>
      <c r="O62" s="2889"/>
      <c r="P62" s="2890"/>
      <c r="Q62" s="2890"/>
      <c r="R62" s="2891"/>
      <c r="S62" s="1024"/>
      <c r="T62" s="2892"/>
      <c r="U62" s="2893"/>
      <c r="V62" s="2893"/>
      <c r="W62" s="91" t="s">
        <v>16</v>
      </c>
      <c r="X62" s="91" t="s">
        <v>643</v>
      </c>
      <c r="Y62" s="951"/>
      <c r="Z62" s="91" t="s">
        <v>106</v>
      </c>
      <c r="AA62" s="91" t="s">
        <v>920</v>
      </c>
      <c r="AB62" s="228"/>
      <c r="AC62" s="950" t="s">
        <v>50</v>
      </c>
      <c r="AD62" s="950" t="s">
        <v>138</v>
      </c>
      <c r="AE62" s="2894">
        <f t="shared" si="13"/>
        <v>0</v>
      </c>
      <c r="AF62" s="2894"/>
      <c r="AG62" s="2894"/>
      <c r="AH62" s="2894"/>
      <c r="AI62" s="952" t="s">
        <v>16</v>
      </c>
      <c r="AJ62" s="2117">
        <f>IF(AND(【様式８】実績報告書Ⅱ!$AA$48="加算Ⅱ新規事由あり",T62&lt;&gt;""),T62,0)</f>
        <v>0</v>
      </c>
      <c r="AK62" s="2118"/>
      <c r="AL62" s="2118"/>
      <c r="AM62" s="950" t="s">
        <v>16</v>
      </c>
      <c r="AN62" s="950" t="s">
        <v>139</v>
      </c>
      <c r="AO62" s="953">
        <f>IF(AND(【様式８】実績報告書Ⅱ!$AA$48="加算Ⅱ新規事由あり",Y62&lt;&gt;""),Y62,0)</f>
        <v>0</v>
      </c>
      <c r="AP62" s="950" t="s">
        <v>106</v>
      </c>
      <c r="AQ62" s="950" t="s">
        <v>139</v>
      </c>
      <c r="AR62" s="953">
        <f>IF(AND(【様式８】実績報告書Ⅱ!$AA$48="加算Ⅱ新規事由あり",AB62&lt;&gt;""),AB62,0)</f>
        <v>0</v>
      </c>
      <c r="AS62" s="950" t="s">
        <v>50</v>
      </c>
      <c r="AT62" s="950" t="s">
        <v>138</v>
      </c>
      <c r="AU62" s="2894">
        <f t="shared" si="14"/>
        <v>0</v>
      </c>
      <c r="AV62" s="2894"/>
      <c r="AW62" s="2894"/>
      <c r="AX62" s="2894"/>
      <c r="AY62" s="954" t="s">
        <v>16</v>
      </c>
      <c r="AZ62" s="1050"/>
    </row>
    <row r="63" spans="1:52" s="95" customFormat="1" ht="26.1" hidden="1" customHeight="1">
      <c r="A63" s="459">
        <v>10</v>
      </c>
      <c r="B63" s="972"/>
      <c r="C63" s="2885"/>
      <c r="D63" s="2886"/>
      <c r="E63" s="2886"/>
      <c r="F63" s="2886"/>
      <c r="G63" s="2886"/>
      <c r="H63" s="2889"/>
      <c r="I63" s="2890"/>
      <c r="J63" s="2890"/>
      <c r="K63" s="1073"/>
      <c r="L63" s="1055" t="s">
        <v>897</v>
      </c>
      <c r="M63" s="1063"/>
      <c r="N63" s="1055" t="s">
        <v>898</v>
      </c>
      <c r="O63" s="2889"/>
      <c r="P63" s="2890"/>
      <c r="Q63" s="2890"/>
      <c r="R63" s="2891"/>
      <c r="S63" s="1024"/>
      <c r="T63" s="2892"/>
      <c r="U63" s="2893"/>
      <c r="V63" s="2893"/>
      <c r="W63" s="91" t="s">
        <v>16</v>
      </c>
      <c r="X63" s="91" t="s">
        <v>922</v>
      </c>
      <c r="Y63" s="228"/>
      <c r="Z63" s="91" t="s">
        <v>106</v>
      </c>
      <c r="AA63" s="91" t="s">
        <v>920</v>
      </c>
      <c r="AB63" s="228"/>
      <c r="AC63" s="950" t="s">
        <v>50</v>
      </c>
      <c r="AD63" s="950" t="s">
        <v>138</v>
      </c>
      <c r="AE63" s="2894">
        <f t="shared" ref="AE63:AE82" si="15">T63*Y63*AB63</f>
        <v>0</v>
      </c>
      <c r="AF63" s="2894"/>
      <c r="AG63" s="2894"/>
      <c r="AH63" s="2894"/>
      <c r="AI63" s="952" t="s">
        <v>16</v>
      </c>
      <c r="AJ63" s="2117">
        <f>IF(AND(【様式８】実績報告書Ⅱ!$AA$48="加算Ⅱ新規事由あり",T63&lt;&gt;""),T63,0)</f>
        <v>0</v>
      </c>
      <c r="AK63" s="2118"/>
      <c r="AL63" s="2118"/>
      <c r="AM63" s="950" t="s">
        <v>16</v>
      </c>
      <c r="AN63" s="950" t="s">
        <v>139</v>
      </c>
      <c r="AO63" s="953">
        <f>IF(AND(【様式８】実績報告書Ⅱ!$AA$48="加算Ⅱ新規事由あり",Y63&lt;&gt;""),Y63,0)</f>
        <v>0</v>
      </c>
      <c r="AP63" s="950" t="s">
        <v>106</v>
      </c>
      <c r="AQ63" s="950" t="s">
        <v>139</v>
      </c>
      <c r="AR63" s="953">
        <f>IF(AND(【様式８】実績報告書Ⅱ!$AA$48="加算Ⅱ新規事由あり",AB63&lt;&gt;""),AB63,0)</f>
        <v>0</v>
      </c>
      <c r="AS63" s="950" t="s">
        <v>50</v>
      </c>
      <c r="AT63" s="950" t="s">
        <v>138</v>
      </c>
      <c r="AU63" s="2894">
        <f t="shared" ref="AU63:AU82" si="16">AJ63*AO63*AR63</f>
        <v>0</v>
      </c>
      <c r="AV63" s="2894"/>
      <c r="AW63" s="2894"/>
      <c r="AX63" s="2894"/>
      <c r="AY63" s="954" t="s">
        <v>16</v>
      </c>
      <c r="AZ63" s="1050"/>
    </row>
    <row r="64" spans="1:52" s="95" customFormat="1" ht="26.1" hidden="1" customHeight="1">
      <c r="A64" s="459">
        <v>11</v>
      </c>
      <c r="B64" s="972"/>
      <c r="C64" s="2885"/>
      <c r="D64" s="2886"/>
      <c r="E64" s="2886"/>
      <c r="F64" s="2886"/>
      <c r="G64" s="2886"/>
      <c r="H64" s="2887"/>
      <c r="I64" s="2888"/>
      <c r="J64" s="2888"/>
      <c r="K64" s="1073"/>
      <c r="L64" s="1055" t="s">
        <v>897</v>
      </c>
      <c r="M64" s="1063"/>
      <c r="N64" s="1055" t="s">
        <v>898</v>
      </c>
      <c r="O64" s="2889"/>
      <c r="P64" s="2890"/>
      <c r="Q64" s="2890"/>
      <c r="R64" s="2891"/>
      <c r="S64" s="1024"/>
      <c r="T64" s="2892"/>
      <c r="U64" s="2893"/>
      <c r="V64" s="2893"/>
      <c r="W64" s="91" t="s">
        <v>16</v>
      </c>
      <c r="X64" s="91" t="s">
        <v>921</v>
      </c>
      <c r="Y64" s="228"/>
      <c r="Z64" s="91" t="s">
        <v>106</v>
      </c>
      <c r="AA64" s="91" t="s">
        <v>921</v>
      </c>
      <c r="AB64" s="228"/>
      <c r="AC64" s="950" t="s">
        <v>50</v>
      </c>
      <c r="AD64" s="950" t="s">
        <v>138</v>
      </c>
      <c r="AE64" s="2894">
        <f t="shared" si="15"/>
        <v>0</v>
      </c>
      <c r="AF64" s="2894"/>
      <c r="AG64" s="2894"/>
      <c r="AH64" s="2894"/>
      <c r="AI64" s="952" t="s">
        <v>16</v>
      </c>
      <c r="AJ64" s="2117">
        <f>IF(AND(【様式８】実績報告書Ⅱ!$AA$48="加算Ⅱ新規事由あり",T64&lt;&gt;""),T64,0)</f>
        <v>0</v>
      </c>
      <c r="AK64" s="2118"/>
      <c r="AL64" s="2118"/>
      <c r="AM64" s="950" t="s">
        <v>16</v>
      </c>
      <c r="AN64" s="950" t="s">
        <v>139</v>
      </c>
      <c r="AO64" s="953">
        <f>IF(AND(【様式８】実績報告書Ⅱ!$AA$48="加算Ⅱ新規事由あり",Y64&lt;&gt;""),Y64,0)</f>
        <v>0</v>
      </c>
      <c r="AP64" s="950" t="s">
        <v>106</v>
      </c>
      <c r="AQ64" s="950" t="s">
        <v>139</v>
      </c>
      <c r="AR64" s="953">
        <f>IF(AND(【様式８】実績報告書Ⅱ!$AA$48="加算Ⅱ新規事由あり",AB64&lt;&gt;""),AB64,0)</f>
        <v>0</v>
      </c>
      <c r="AS64" s="950" t="s">
        <v>50</v>
      </c>
      <c r="AT64" s="950" t="s">
        <v>138</v>
      </c>
      <c r="AU64" s="2894">
        <f t="shared" si="16"/>
        <v>0</v>
      </c>
      <c r="AV64" s="2894"/>
      <c r="AW64" s="2894"/>
      <c r="AX64" s="2894"/>
      <c r="AY64" s="954" t="s">
        <v>16</v>
      </c>
      <c r="AZ64" s="1050"/>
    </row>
    <row r="65" spans="1:52" s="95" customFormat="1" ht="26.1" hidden="1" customHeight="1">
      <c r="A65" s="459">
        <v>12</v>
      </c>
      <c r="B65" s="972"/>
      <c r="C65" s="2885"/>
      <c r="D65" s="2886"/>
      <c r="E65" s="2886"/>
      <c r="F65" s="2886"/>
      <c r="G65" s="2886"/>
      <c r="H65" s="2887"/>
      <c r="I65" s="2888"/>
      <c r="J65" s="2888"/>
      <c r="K65" s="1073"/>
      <c r="L65" s="1055" t="s">
        <v>897</v>
      </c>
      <c r="M65" s="1063"/>
      <c r="N65" s="1055" t="s">
        <v>898</v>
      </c>
      <c r="O65" s="2889"/>
      <c r="P65" s="2890"/>
      <c r="Q65" s="2890"/>
      <c r="R65" s="2891"/>
      <c r="S65" s="1024"/>
      <c r="T65" s="2892"/>
      <c r="U65" s="2893"/>
      <c r="V65" s="2893"/>
      <c r="W65" s="91" t="s">
        <v>16</v>
      </c>
      <c r="X65" s="91" t="s">
        <v>921</v>
      </c>
      <c r="Y65" s="228"/>
      <c r="Z65" s="91" t="s">
        <v>509</v>
      </c>
      <c r="AA65" s="91" t="s">
        <v>921</v>
      </c>
      <c r="AB65" s="228"/>
      <c r="AC65" s="950" t="s">
        <v>50</v>
      </c>
      <c r="AD65" s="950" t="s">
        <v>138</v>
      </c>
      <c r="AE65" s="2894">
        <f t="shared" si="15"/>
        <v>0</v>
      </c>
      <c r="AF65" s="2894"/>
      <c r="AG65" s="2894"/>
      <c r="AH65" s="2894"/>
      <c r="AI65" s="952" t="s">
        <v>16</v>
      </c>
      <c r="AJ65" s="2117">
        <f>IF(AND(【様式８】実績報告書Ⅱ!$AA$48="加算Ⅱ新規事由あり",T65&lt;&gt;""),T65,0)</f>
        <v>0</v>
      </c>
      <c r="AK65" s="2118"/>
      <c r="AL65" s="2118"/>
      <c r="AM65" s="950" t="s">
        <v>16</v>
      </c>
      <c r="AN65" s="950" t="s">
        <v>139</v>
      </c>
      <c r="AO65" s="953">
        <f>IF(AND(【様式８】実績報告書Ⅱ!$AA$48="加算Ⅱ新規事由あり",Y65&lt;&gt;""),Y65,0)</f>
        <v>0</v>
      </c>
      <c r="AP65" s="950" t="s">
        <v>106</v>
      </c>
      <c r="AQ65" s="950" t="s">
        <v>139</v>
      </c>
      <c r="AR65" s="953">
        <f>IF(AND(【様式８】実績報告書Ⅱ!$AA$48="加算Ⅱ新規事由あり",AB65&lt;&gt;""),AB65,0)</f>
        <v>0</v>
      </c>
      <c r="AS65" s="950" t="s">
        <v>50</v>
      </c>
      <c r="AT65" s="950" t="s">
        <v>138</v>
      </c>
      <c r="AU65" s="2894">
        <f t="shared" si="16"/>
        <v>0</v>
      </c>
      <c r="AV65" s="2894"/>
      <c r="AW65" s="2894"/>
      <c r="AX65" s="2894"/>
      <c r="AY65" s="954" t="s">
        <v>16</v>
      </c>
      <c r="AZ65" s="1050"/>
    </row>
    <row r="66" spans="1:52" s="95" customFormat="1" ht="26.1" hidden="1" customHeight="1">
      <c r="A66" s="459">
        <v>13</v>
      </c>
      <c r="B66" s="972"/>
      <c r="C66" s="2885"/>
      <c r="D66" s="2886"/>
      <c r="E66" s="2886"/>
      <c r="F66" s="2886"/>
      <c r="G66" s="2886"/>
      <c r="H66" s="2887"/>
      <c r="I66" s="2888"/>
      <c r="J66" s="2888"/>
      <c r="K66" s="1073"/>
      <c r="L66" s="1055" t="s">
        <v>897</v>
      </c>
      <c r="M66" s="1063"/>
      <c r="N66" s="1055" t="s">
        <v>898</v>
      </c>
      <c r="O66" s="2889"/>
      <c r="P66" s="2890"/>
      <c r="Q66" s="2890"/>
      <c r="R66" s="2891"/>
      <c r="S66" s="1024"/>
      <c r="T66" s="2107"/>
      <c r="U66" s="2108"/>
      <c r="V66" s="2108"/>
      <c r="W66" s="950" t="s">
        <v>16</v>
      </c>
      <c r="X66" s="950" t="s">
        <v>139</v>
      </c>
      <c r="Y66" s="951"/>
      <c r="Z66" s="950" t="s">
        <v>106</v>
      </c>
      <c r="AA66" s="950" t="s">
        <v>139</v>
      </c>
      <c r="AB66" s="951"/>
      <c r="AC66" s="950" t="s">
        <v>50</v>
      </c>
      <c r="AD66" s="950" t="s">
        <v>138</v>
      </c>
      <c r="AE66" s="2894">
        <f t="shared" si="15"/>
        <v>0</v>
      </c>
      <c r="AF66" s="2894"/>
      <c r="AG66" s="2894"/>
      <c r="AH66" s="2894"/>
      <c r="AI66" s="952" t="s">
        <v>16</v>
      </c>
      <c r="AJ66" s="2117">
        <f>IF(AND(【様式８】実績報告書Ⅱ!$AA$48="加算Ⅱ新規事由あり",T66&lt;&gt;""),T66,0)</f>
        <v>0</v>
      </c>
      <c r="AK66" s="2118"/>
      <c r="AL66" s="2118"/>
      <c r="AM66" s="950" t="s">
        <v>16</v>
      </c>
      <c r="AN66" s="950" t="s">
        <v>139</v>
      </c>
      <c r="AO66" s="953">
        <f>IF(AND(【様式８】実績報告書Ⅱ!$AA$48="加算Ⅱ新規事由あり",Y66&lt;&gt;""),Y66,0)</f>
        <v>0</v>
      </c>
      <c r="AP66" s="950" t="s">
        <v>106</v>
      </c>
      <c r="AQ66" s="950" t="s">
        <v>139</v>
      </c>
      <c r="AR66" s="953">
        <f>IF(AND(【様式８】実績報告書Ⅱ!$AA$48="加算Ⅱ新規事由あり",AB66&lt;&gt;""),AB66,0)</f>
        <v>0</v>
      </c>
      <c r="AS66" s="950" t="s">
        <v>50</v>
      </c>
      <c r="AT66" s="950" t="s">
        <v>138</v>
      </c>
      <c r="AU66" s="2894">
        <f t="shared" si="16"/>
        <v>0</v>
      </c>
      <c r="AV66" s="2894"/>
      <c r="AW66" s="2894"/>
      <c r="AX66" s="2894"/>
      <c r="AY66" s="954" t="s">
        <v>16</v>
      </c>
      <c r="AZ66" s="1050"/>
    </row>
    <row r="67" spans="1:52" s="95" customFormat="1" ht="26.1" hidden="1" customHeight="1">
      <c r="A67" s="459">
        <v>14</v>
      </c>
      <c r="B67" s="972"/>
      <c r="C67" s="2100"/>
      <c r="D67" s="2895"/>
      <c r="E67" s="2895"/>
      <c r="F67" s="2895"/>
      <c r="G67" s="2895"/>
      <c r="H67" s="2104"/>
      <c r="I67" s="2105"/>
      <c r="J67" s="2105"/>
      <c r="K67" s="1117"/>
      <c r="L67" s="1114" t="s">
        <v>93</v>
      </c>
      <c r="M67" s="1063"/>
      <c r="N67" s="1114" t="s">
        <v>106</v>
      </c>
      <c r="O67" s="2104"/>
      <c r="P67" s="2105"/>
      <c r="Q67" s="2105"/>
      <c r="R67" s="2106"/>
      <c r="S67" s="1115"/>
      <c r="T67" s="2892"/>
      <c r="U67" s="2893"/>
      <c r="V67" s="2893"/>
      <c r="W67" s="91" t="s">
        <v>16</v>
      </c>
      <c r="X67" s="91" t="s">
        <v>909</v>
      </c>
      <c r="Y67" s="228"/>
      <c r="Z67" s="91" t="s">
        <v>946</v>
      </c>
      <c r="AA67" s="91" t="s">
        <v>909</v>
      </c>
      <c r="AB67" s="228"/>
      <c r="AC67" s="950" t="s">
        <v>50</v>
      </c>
      <c r="AD67" s="950" t="s">
        <v>138</v>
      </c>
      <c r="AE67" s="2894">
        <f t="shared" si="15"/>
        <v>0</v>
      </c>
      <c r="AF67" s="2894"/>
      <c r="AG67" s="2894"/>
      <c r="AH67" s="2894"/>
      <c r="AI67" s="952" t="s">
        <v>16</v>
      </c>
      <c r="AJ67" s="2117">
        <f>IF(AND(【様式８】実績報告書Ⅱ!$AA$48="加算Ⅱ新規事由あり",T67&lt;&gt;""),T67,0)</f>
        <v>0</v>
      </c>
      <c r="AK67" s="2118"/>
      <c r="AL67" s="2118"/>
      <c r="AM67" s="950" t="s">
        <v>16</v>
      </c>
      <c r="AN67" s="950" t="s">
        <v>139</v>
      </c>
      <c r="AO67" s="953">
        <f>IF(AND(【様式８】実績報告書Ⅱ!$AA$48="加算Ⅱ新規事由あり",Y67&lt;&gt;""),Y67,0)</f>
        <v>0</v>
      </c>
      <c r="AP67" s="950" t="s">
        <v>106</v>
      </c>
      <c r="AQ67" s="950" t="s">
        <v>139</v>
      </c>
      <c r="AR67" s="953">
        <f>IF(AND(【様式８】実績報告書Ⅱ!$AA$48="加算Ⅱ新規事由あり",AB67&lt;&gt;""),AB67,0)</f>
        <v>0</v>
      </c>
      <c r="AS67" s="950" t="s">
        <v>50</v>
      </c>
      <c r="AT67" s="950" t="s">
        <v>138</v>
      </c>
      <c r="AU67" s="2894">
        <f t="shared" si="16"/>
        <v>0</v>
      </c>
      <c r="AV67" s="2894"/>
      <c r="AW67" s="2894"/>
      <c r="AX67" s="2894"/>
      <c r="AY67" s="954" t="s">
        <v>16</v>
      </c>
      <c r="AZ67" s="1050"/>
    </row>
    <row r="68" spans="1:52" s="95" customFormat="1" ht="26.1" hidden="1" customHeight="1">
      <c r="A68" s="459">
        <v>15</v>
      </c>
      <c r="B68" s="972"/>
      <c r="C68" s="2885"/>
      <c r="D68" s="2886"/>
      <c r="E68" s="2886"/>
      <c r="F68" s="2886"/>
      <c r="G68" s="2886"/>
      <c r="H68" s="2887"/>
      <c r="I68" s="2888"/>
      <c r="J68" s="2888"/>
      <c r="K68" s="1117"/>
      <c r="L68" s="1114" t="s">
        <v>93</v>
      </c>
      <c r="M68" s="1063"/>
      <c r="N68" s="1114" t="s">
        <v>106</v>
      </c>
      <c r="O68" s="2889"/>
      <c r="P68" s="2890"/>
      <c r="Q68" s="2890"/>
      <c r="R68" s="2891"/>
      <c r="S68" s="1116"/>
      <c r="T68" s="2892"/>
      <c r="U68" s="2893"/>
      <c r="V68" s="2893"/>
      <c r="W68" s="91" t="s">
        <v>16</v>
      </c>
      <c r="X68" s="91" t="s">
        <v>909</v>
      </c>
      <c r="Y68" s="228"/>
      <c r="Z68" s="91" t="s">
        <v>106</v>
      </c>
      <c r="AA68" s="91" t="s">
        <v>909</v>
      </c>
      <c r="AB68" s="228"/>
      <c r="AC68" s="950" t="s">
        <v>50</v>
      </c>
      <c r="AD68" s="950" t="s">
        <v>138</v>
      </c>
      <c r="AE68" s="2894">
        <f t="shared" si="15"/>
        <v>0</v>
      </c>
      <c r="AF68" s="2894"/>
      <c r="AG68" s="2894"/>
      <c r="AH68" s="2894"/>
      <c r="AI68" s="952" t="s">
        <v>16</v>
      </c>
      <c r="AJ68" s="2117">
        <f>IF(AND(【様式８】実績報告書Ⅱ!$AA$48="加算Ⅱ新規事由あり",T68&lt;&gt;""),T68,0)</f>
        <v>0</v>
      </c>
      <c r="AK68" s="2118"/>
      <c r="AL68" s="2118"/>
      <c r="AM68" s="950" t="s">
        <v>16</v>
      </c>
      <c r="AN68" s="950" t="s">
        <v>139</v>
      </c>
      <c r="AO68" s="953">
        <f>IF(AND(【様式８】実績報告書Ⅱ!$AA$48="加算Ⅱ新規事由あり",Y68&lt;&gt;""),Y68,0)</f>
        <v>0</v>
      </c>
      <c r="AP68" s="950" t="s">
        <v>106</v>
      </c>
      <c r="AQ68" s="950" t="s">
        <v>139</v>
      </c>
      <c r="AR68" s="953">
        <f>IF(AND(【様式８】実績報告書Ⅱ!$AA$48="加算Ⅱ新規事由あり",AB68&lt;&gt;""),AB68,0)</f>
        <v>0</v>
      </c>
      <c r="AS68" s="950" t="s">
        <v>50</v>
      </c>
      <c r="AT68" s="950" t="s">
        <v>138</v>
      </c>
      <c r="AU68" s="2894">
        <f t="shared" si="16"/>
        <v>0</v>
      </c>
      <c r="AV68" s="2894"/>
      <c r="AW68" s="2894"/>
      <c r="AX68" s="2894"/>
      <c r="AY68" s="954" t="s">
        <v>16</v>
      </c>
      <c r="AZ68" s="1050"/>
    </row>
    <row r="69" spans="1:52" s="95" customFormat="1" ht="26.1" hidden="1" customHeight="1">
      <c r="A69" s="459">
        <v>16</v>
      </c>
      <c r="B69" s="972"/>
      <c r="C69" s="2885"/>
      <c r="D69" s="2886"/>
      <c r="E69" s="2886"/>
      <c r="F69" s="2886"/>
      <c r="G69" s="2886"/>
      <c r="H69" s="2887"/>
      <c r="I69" s="2888"/>
      <c r="J69" s="2888"/>
      <c r="K69" s="1117"/>
      <c r="L69" s="1114" t="s">
        <v>93</v>
      </c>
      <c r="M69" s="1063"/>
      <c r="N69" s="1114" t="s">
        <v>106</v>
      </c>
      <c r="O69" s="2889"/>
      <c r="P69" s="2890"/>
      <c r="Q69" s="2890"/>
      <c r="R69" s="2891"/>
      <c r="S69" s="1116"/>
      <c r="T69" s="2892"/>
      <c r="U69" s="2893"/>
      <c r="V69" s="2893"/>
      <c r="W69" s="91" t="s">
        <v>16</v>
      </c>
      <c r="X69" s="91" t="s">
        <v>909</v>
      </c>
      <c r="Y69" s="228"/>
      <c r="Z69" s="91" t="s">
        <v>106</v>
      </c>
      <c r="AA69" s="91" t="s">
        <v>909</v>
      </c>
      <c r="AB69" s="228"/>
      <c r="AC69" s="950" t="s">
        <v>50</v>
      </c>
      <c r="AD69" s="950" t="s">
        <v>138</v>
      </c>
      <c r="AE69" s="2894">
        <f t="shared" si="15"/>
        <v>0</v>
      </c>
      <c r="AF69" s="2894"/>
      <c r="AG69" s="2894"/>
      <c r="AH69" s="2894"/>
      <c r="AI69" s="952" t="s">
        <v>16</v>
      </c>
      <c r="AJ69" s="2117">
        <f>IF(AND(【様式８】実績報告書Ⅱ!$AA$48="加算Ⅱ新規事由あり",T69&lt;&gt;""),T69,0)</f>
        <v>0</v>
      </c>
      <c r="AK69" s="2118"/>
      <c r="AL69" s="2118"/>
      <c r="AM69" s="950" t="s">
        <v>16</v>
      </c>
      <c r="AN69" s="950" t="s">
        <v>139</v>
      </c>
      <c r="AO69" s="953">
        <f>IF(AND(【様式８】実績報告書Ⅱ!$AA$48="加算Ⅱ新規事由あり",Y69&lt;&gt;""),Y69,0)</f>
        <v>0</v>
      </c>
      <c r="AP69" s="950" t="s">
        <v>106</v>
      </c>
      <c r="AQ69" s="950" t="s">
        <v>139</v>
      </c>
      <c r="AR69" s="953">
        <f>IF(AND(【様式８】実績報告書Ⅱ!$AA$48="加算Ⅱ新規事由あり",AB69&lt;&gt;""),AB69,0)</f>
        <v>0</v>
      </c>
      <c r="AS69" s="950" t="s">
        <v>50</v>
      </c>
      <c r="AT69" s="950" t="s">
        <v>138</v>
      </c>
      <c r="AU69" s="2894">
        <f t="shared" si="16"/>
        <v>0</v>
      </c>
      <c r="AV69" s="2894"/>
      <c r="AW69" s="2894"/>
      <c r="AX69" s="2894"/>
      <c r="AY69" s="954" t="s">
        <v>16</v>
      </c>
      <c r="AZ69" s="1050"/>
    </row>
    <row r="70" spans="1:52" s="95" customFormat="1" ht="26.1" hidden="1" customHeight="1">
      <c r="A70" s="459">
        <v>17</v>
      </c>
      <c r="B70" s="972"/>
      <c r="C70" s="2885"/>
      <c r="D70" s="2886"/>
      <c r="E70" s="2886"/>
      <c r="F70" s="2886"/>
      <c r="G70" s="2886"/>
      <c r="H70" s="2887"/>
      <c r="I70" s="2888"/>
      <c r="J70" s="2888"/>
      <c r="K70" s="1117"/>
      <c r="L70" s="1114" t="s">
        <v>93</v>
      </c>
      <c r="M70" s="1063"/>
      <c r="N70" s="1114" t="s">
        <v>106</v>
      </c>
      <c r="O70" s="2889"/>
      <c r="P70" s="2890"/>
      <c r="Q70" s="2890"/>
      <c r="R70" s="2891"/>
      <c r="S70" s="1116"/>
      <c r="T70" s="2892"/>
      <c r="U70" s="2893"/>
      <c r="V70" s="2893"/>
      <c r="W70" s="91" t="s">
        <v>16</v>
      </c>
      <c r="X70" s="91" t="s">
        <v>909</v>
      </c>
      <c r="Y70" s="228"/>
      <c r="Z70" s="91" t="s">
        <v>106</v>
      </c>
      <c r="AA70" s="91" t="s">
        <v>909</v>
      </c>
      <c r="AB70" s="228"/>
      <c r="AC70" s="950" t="s">
        <v>50</v>
      </c>
      <c r="AD70" s="950" t="s">
        <v>138</v>
      </c>
      <c r="AE70" s="2894">
        <f t="shared" si="15"/>
        <v>0</v>
      </c>
      <c r="AF70" s="2894"/>
      <c r="AG70" s="2894"/>
      <c r="AH70" s="2894"/>
      <c r="AI70" s="952" t="s">
        <v>16</v>
      </c>
      <c r="AJ70" s="2117">
        <f>IF(AND(【様式８】実績報告書Ⅱ!$AA$48="加算Ⅱ新規事由あり",T70&lt;&gt;""),T70,0)</f>
        <v>0</v>
      </c>
      <c r="AK70" s="2118"/>
      <c r="AL70" s="2118"/>
      <c r="AM70" s="950" t="s">
        <v>16</v>
      </c>
      <c r="AN70" s="950" t="s">
        <v>139</v>
      </c>
      <c r="AO70" s="953">
        <f>IF(AND(【様式８】実績報告書Ⅱ!$AA$48="加算Ⅱ新規事由あり",Y70&lt;&gt;""),Y70,0)</f>
        <v>0</v>
      </c>
      <c r="AP70" s="950" t="s">
        <v>106</v>
      </c>
      <c r="AQ70" s="950" t="s">
        <v>139</v>
      </c>
      <c r="AR70" s="953">
        <f>IF(AND(【様式８】実績報告書Ⅱ!$AA$48="加算Ⅱ新規事由あり",AB70&lt;&gt;""),AB70,0)</f>
        <v>0</v>
      </c>
      <c r="AS70" s="950" t="s">
        <v>50</v>
      </c>
      <c r="AT70" s="950" t="s">
        <v>138</v>
      </c>
      <c r="AU70" s="2894">
        <f t="shared" si="16"/>
        <v>0</v>
      </c>
      <c r="AV70" s="2894"/>
      <c r="AW70" s="2894"/>
      <c r="AX70" s="2894"/>
      <c r="AY70" s="954" t="s">
        <v>16</v>
      </c>
      <c r="AZ70" s="1050"/>
    </row>
    <row r="71" spans="1:52" s="95" customFormat="1" ht="26.1" hidden="1" customHeight="1">
      <c r="A71" s="459">
        <v>18</v>
      </c>
      <c r="B71" s="972"/>
      <c r="C71" s="2885"/>
      <c r="D71" s="2886"/>
      <c r="E71" s="2886"/>
      <c r="F71" s="2886"/>
      <c r="G71" s="2886"/>
      <c r="H71" s="2887"/>
      <c r="I71" s="2888"/>
      <c r="J71" s="2888"/>
      <c r="K71" s="1117"/>
      <c r="L71" s="1114" t="s">
        <v>93</v>
      </c>
      <c r="M71" s="1063"/>
      <c r="N71" s="1114" t="s">
        <v>106</v>
      </c>
      <c r="O71" s="2889"/>
      <c r="P71" s="2890"/>
      <c r="Q71" s="2890"/>
      <c r="R71" s="2891"/>
      <c r="S71" s="1116"/>
      <c r="T71" s="2892"/>
      <c r="U71" s="2893"/>
      <c r="V71" s="2893"/>
      <c r="W71" s="91" t="s">
        <v>16</v>
      </c>
      <c r="X71" s="91" t="s">
        <v>909</v>
      </c>
      <c r="Y71" s="228"/>
      <c r="Z71" s="91" t="s">
        <v>106</v>
      </c>
      <c r="AA71" s="91" t="s">
        <v>909</v>
      </c>
      <c r="AB71" s="228"/>
      <c r="AC71" s="950" t="s">
        <v>50</v>
      </c>
      <c r="AD71" s="950" t="s">
        <v>138</v>
      </c>
      <c r="AE71" s="2894">
        <f t="shared" si="15"/>
        <v>0</v>
      </c>
      <c r="AF71" s="2894"/>
      <c r="AG71" s="2894"/>
      <c r="AH71" s="2894"/>
      <c r="AI71" s="952" t="s">
        <v>16</v>
      </c>
      <c r="AJ71" s="2117">
        <f>IF(AND(【様式８】実績報告書Ⅱ!$AA$48="加算Ⅱ新規事由あり",T71&lt;&gt;""),T71,0)</f>
        <v>0</v>
      </c>
      <c r="AK71" s="2118"/>
      <c r="AL71" s="2118"/>
      <c r="AM71" s="950" t="s">
        <v>16</v>
      </c>
      <c r="AN71" s="950" t="s">
        <v>139</v>
      </c>
      <c r="AO71" s="953">
        <f>IF(AND(【様式８】実績報告書Ⅱ!$AA$48="加算Ⅱ新規事由あり",Y71&lt;&gt;""),Y71,0)</f>
        <v>0</v>
      </c>
      <c r="AP71" s="950" t="s">
        <v>106</v>
      </c>
      <c r="AQ71" s="950" t="s">
        <v>139</v>
      </c>
      <c r="AR71" s="953">
        <f>IF(AND(【様式８】実績報告書Ⅱ!$AA$48="加算Ⅱ新規事由あり",AB71&lt;&gt;""),AB71,0)</f>
        <v>0</v>
      </c>
      <c r="AS71" s="950" t="s">
        <v>50</v>
      </c>
      <c r="AT71" s="950" t="s">
        <v>138</v>
      </c>
      <c r="AU71" s="2894">
        <f t="shared" si="16"/>
        <v>0</v>
      </c>
      <c r="AV71" s="2894"/>
      <c r="AW71" s="2894"/>
      <c r="AX71" s="2894"/>
      <c r="AY71" s="954" t="s">
        <v>16</v>
      </c>
      <c r="AZ71" s="1050"/>
    </row>
    <row r="72" spans="1:52" s="95" customFormat="1" ht="26.1" hidden="1" customHeight="1">
      <c r="A72" s="459">
        <v>19</v>
      </c>
      <c r="B72" s="972"/>
      <c r="C72" s="2885"/>
      <c r="D72" s="2886"/>
      <c r="E72" s="2886"/>
      <c r="F72" s="2886"/>
      <c r="G72" s="2886"/>
      <c r="H72" s="2887"/>
      <c r="I72" s="2888"/>
      <c r="J72" s="2888"/>
      <c r="K72" s="1117"/>
      <c r="L72" s="1114" t="s">
        <v>93</v>
      </c>
      <c r="M72" s="1063"/>
      <c r="N72" s="1114" t="s">
        <v>106</v>
      </c>
      <c r="O72" s="2889"/>
      <c r="P72" s="2890"/>
      <c r="Q72" s="2890"/>
      <c r="R72" s="2891"/>
      <c r="S72" s="1116"/>
      <c r="T72" s="2892"/>
      <c r="U72" s="2893"/>
      <c r="V72" s="2893"/>
      <c r="W72" s="91" t="s">
        <v>16</v>
      </c>
      <c r="X72" s="91" t="s">
        <v>909</v>
      </c>
      <c r="Y72" s="228"/>
      <c r="Z72" s="91" t="s">
        <v>106</v>
      </c>
      <c r="AA72" s="91" t="s">
        <v>909</v>
      </c>
      <c r="AB72" s="228"/>
      <c r="AC72" s="950" t="s">
        <v>50</v>
      </c>
      <c r="AD72" s="950" t="s">
        <v>138</v>
      </c>
      <c r="AE72" s="2894">
        <f t="shared" si="15"/>
        <v>0</v>
      </c>
      <c r="AF72" s="2894"/>
      <c r="AG72" s="2894"/>
      <c r="AH72" s="2894"/>
      <c r="AI72" s="952" t="s">
        <v>16</v>
      </c>
      <c r="AJ72" s="2117">
        <f>IF(AND(【様式８】実績報告書Ⅱ!$AA$48="加算Ⅱ新規事由あり",T72&lt;&gt;""),T72,0)</f>
        <v>0</v>
      </c>
      <c r="AK72" s="2118"/>
      <c r="AL72" s="2118"/>
      <c r="AM72" s="950" t="s">
        <v>16</v>
      </c>
      <c r="AN72" s="950" t="s">
        <v>139</v>
      </c>
      <c r="AO72" s="953">
        <f>IF(AND(【様式８】実績報告書Ⅱ!$AA$48="加算Ⅱ新規事由あり",Y72&lt;&gt;""),Y72,0)</f>
        <v>0</v>
      </c>
      <c r="AP72" s="950" t="s">
        <v>106</v>
      </c>
      <c r="AQ72" s="950" t="s">
        <v>139</v>
      </c>
      <c r="AR72" s="953">
        <f>IF(AND(【様式８】実績報告書Ⅱ!$AA$48="加算Ⅱ新規事由あり",AB72&lt;&gt;""),AB72,0)</f>
        <v>0</v>
      </c>
      <c r="AS72" s="950" t="s">
        <v>50</v>
      </c>
      <c r="AT72" s="950" t="s">
        <v>138</v>
      </c>
      <c r="AU72" s="2894">
        <f t="shared" si="16"/>
        <v>0</v>
      </c>
      <c r="AV72" s="2894"/>
      <c r="AW72" s="2894"/>
      <c r="AX72" s="2894"/>
      <c r="AY72" s="954" t="s">
        <v>16</v>
      </c>
      <c r="AZ72" s="1050"/>
    </row>
    <row r="73" spans="1:52" s="95" customFormat="1" ht="26.1" hidden="1" customHeight="1">
      <c r="A73" s="459">
        <v>20</v>
      </c>
      <c r="B73" s="972"/>
      <c r="C73" s="2885"/>
      <c r="D73" s="2886"/>
      <c r="E73" s="2886"/>
      <c r="F73" s="2886"/>
      <c r="G73" s="2886"/>
      <c r="H73" s="2887"/>
      <c r="I73" s="2888"/>
      <c r="J73" s="2888"/>
      <c r="K73" s="1117"/>
      <c r="L73" s="1114" t="s">
        <v>93</v>
      </c>
      <c r="M73" s="1063"/>
      <c r="N73" s="1114" t="s">
        <v>106</v>
      </c>
      <c r="O73" s="2889"/>
      <c r="P73" s="2890"/>
      <c r="Q73" s="2890"/>
      <c r="R73" s="2891"/>
      <c r="S73" s="1116"/>
      <c r="T73" s="2892"/>
      <c r="U73" s="2893"/>
      <c r="V73" s="2893"/>
      <c r="W73" s="91" t="s">
        <v>16</v>
      </c>
      <c r="X73" s="91" t="s">
        <v>909</v>
      </c>
      <c r="Y73" s="228"/>
      <c r="Z73" s="91" t="s">
        <v>106</v>
      </c>
      <c r="AA73" s="91" t="s">
        <v>909</v>
      </c>
      <c r="AB73" s="228"/>
      <c r="AC73" s="950" t="s">
        <v>50</v>
      </c>
      <c r="AD73" s="950" t="s">
        <v>138</v>
      </c>
      <c r="AE73" s="2894">
        <f t="shared" si="15"/>
        <v>0</v>
      </c>
      <c r="AF73" s="2894"/>
      <c r="AG73" s="2894"/>
      <c r="AH73" s="2894"/>
      <c r="AI73" s="952" t="s">
        <v>16</v>
      </c>
      <c r="AJ73" s="2117">
        <f>IF(AND(【様式８】実績報告書Ⅱ!$AA$48="加算Ⅱ新規事由あり",T73&lt;&gt;""),T73,0)</f>
        <v>0</v>
      </c>
      <c r="AK73" s="2118"/>
      <c r="AL73" s="2118"/>
      <c r="AM73" s="950" t="s">
        <v>16</v>
      </c>
      <c r="AN73" s="950" t="s">
        <v>139</v>
      </c>
      <c r="AO73" s="953">
        <f>IF(AND(【様式８】実績報告書Ⅱ!$AA$48="加算Ⅱ新規事由あり",Y73&lt;&gt;""),Y73,0)</f>
        <v>0</v>
      </c>
      <c r="AP73" s="950" t="s">
        <v>106</v>
      </c>
      <c r="AQ73" s="950" t="s">
        <v>139</v>
      </c>
      <c r="AR73" s="953">
        <f>IF(AND(【様式８】実績報告書Ⅱ!$AA$48="加算Ⅱ新規事由あり",AB73&lt;&gt;""),AB73,0)</f>
        <v>0</v>
      </c>
      <c r="AS73" s="950" t="s">
        <v>50</v>
      </c>
      <c r="AT73" s="950" t="s">
        <v>138</v>
      </c>
      <c r="AU73" s="2894">
        <f t="shared" si="16"/>
        <v>0</v>
      </c>
      <c r="AV73" s="2894"/>
      <c r="AW73" s="2894"/>
      <c r="AX73" s="2894"/>
      <c r="AY73" s="954" t="s">
        <v>16</v>
      </c>
      <c r="AZ73" s="1050"/>
    </row>
    <row r="74" spans="1:52" s="95" customFormat="1" ht="26.1" hidden="1" customHeight="1">
      <c r="A74" s="459">
        <v>21</v>
      </c>
      <c r="B74" s="972"/>
      <c r="C74" s="2100"/>
      <c r="D74" s="2895"/>
      <c r="E74" s="2895"/>
      <c r="F74" s="2895"/>
      <c r="G74" s="2895"/>
      <c r="H74" s="2104"/>
      <c r="I74" s="2105"/>
      <c r="J74" s="2105"/>
      <c r="K74" s="1117"/>
      <c r="L74" s="1114" t="s">
        <v>93</v>
      </c>
      <c r="M74" s="1063"/>
      <c r="N74" s="1114" t="s">
        <v>106</v>
      </c>
      <c r="O74" s="2104"/>
      <c r="P74" s="2105"/>
      <c r="Q74" s="2105"/>
      <c r="R74" s="2106"/>
      <c r="S74" s="1115"/>
      <c r="T74" s="2892"/>
      <c r="U74" s="2893"/>
      <c r="V74" s="2893"/>
      <c r="W74" s="91" t="s">
        <v>16</v>
      </c>
      <c r="X74" s="91" t="s">
        <v>909</v>
      </c>
      <c r="Y74" s="228"/>
      <c r="Z74" s="91" t="s">
        <v>106</v>
      </c>
      <c r="AA74" s="91" t="s">
        <v>909</v>
      </c>
      <c r="AB74" s="228"/>
      <c r="AC74" s="950" t="s">
        <v>50</v>
      </c>
      <c r="AD74" s="950" t="s">
        <v>138</v>
      </c>
      <c r="AE74" s="2894">
        <f t="shared" ref="AE74:AE80" si="17">T74*Y74*AB74</f>
        <v>0</v>
      </c>
      <c r="AF74" s="2894"/>
      <c r="AG74" s="2894"/>
      <c r="AH74" s="2894"/>
      <c r="AI74" s="952" t="s">
        <v>16</v>
      </c>
      <c r="AJ74" s="2117">
        <f>IF(AND(【様式８】実績報告書Ⅱ!$AA$48="加算Ⅱ新規事由あり",T74&lt;&gt;""),T74,0)</f>
        <v>0</v>
      </c>
      <c r="AK74" s="2118"/>
      <c r="AL74" s="2118"/>
      <c r="AM74" s="950" t="s">
        <v>16</v>
      </c>
      <c r="AN74" s="950" t="s">
        <v>139</v>
      </c>
      <c r="AO74" s="953">
        <f>IF(AND(【様式８】実績報告書Ⅱ!$AA$48="加算Ⅱ新規事由あり",Y74&lt;&gt;""),Y74,0)</f>
        <v>0</v>
      </c>
      <c r="AP74" s="950" t="s">
        <v>106</v>
      </c>
      <c r="AQ74" s="950" t="s">
        <v>139</v>
      </c>
      <c r="AR74" s="953">
        <f>IF(AND(【様式８】実績報告書Ⅱ!$AA$48="加算Ⅱ新規事由あり",AB74&lt;&gt;""),AB74,0)</f>
        <v>0</v>
      </c>
      <c r="AS74" s="950" t="s">
        <v>50</v>
      </c>
      <c r="AT74" s="950" t="s">
        <v>138</v>
      </c>
      <c r="AU74" s="2894">
        <f t="shared" ref="AU74:AU80" si="18">AJ74*AO74*AR74</f>
        <v>0</v>
      </c>
      <c r="AV74" s="2894"/>
      <c r="AW74" s="2894"/>
      <c r="AX74" s="2894"/>
      <c r="AY74" s="954" t="s">
        <v>16</v>
      </c>
      <c r="AZ74" s="1050"/>
    </row>
    <row r="75" spans="1:52" s="95" customFormat="1" ht="26.1" hidden="1" customHeight="1">
      <c r="A75" s="459">
        <v>22</v>
      </c>
      <c r="B75" s="972"/>
      <c r="C75" s="2885"/>
      <c r="D75" s="2886"/>
      <c r="E75" s="2886"/>
      <c r="F75" s="2886"/>
      <c r="G75" s="2886"/>
      <c r="H75" s="2887"/>
      <c r="I75" s="2888"/>
      <c r="J75" s="2888"/>
      <c r="K75" s="1117"/>
      <c r="L75" s="1114" t="s">
        <v>93</v>
      </c>
      <c r="M75" s="1063"/>
      <c r="N75" s="1114" t="s">
        <v>106</v>
      </c>
      <c r="O75" s="2889"/>
      <c r="P75" s="2890"/>
      <c r="Q75" s="2890"/>
      <c r="R75" s="2891"/>
      <c r="S75" s="1116"/>
      <c r="T75" s="2892"/>
      <c r="U75" s="2893"/>
      <c r="V75" s="2893"/>
      <c r="W75" s="91" t="s">
        <v>16</v>
      </c>
      <c r="X75" s="91" t="s">
        <v>909</v>
      </c>
      <c r="Y75" s="228"/>
      <c r="Z75" s="91" t="s">
        <v>106</v>
      </c>
      <c r="AA75" s="91" t="s">
        <v>909</v>
      </c>
      <c r="AB75" s="228"/>
      <c r="AC75" s="950" t="s">
        <v>50</v>
      </c>
      <c r="AD75" s="950" t="s">
        <v>138</v>
      </c>
      <c r="AE75" s="2894">
        <f t="shared" si="17"/>
        <v>0</v>
      </c>
      <c r="AF75" s="2894"/>
      <c r="AG75" s="2894"/>
      <c r="AH75" s="2894"/>
      <c r="AI75" s="952" t="s">
        <v>16</v>
      </c>
      <c r="AJ75" s="2117">
        <f>IF(AND(【様式８】実績報告書Ⅱ!$AA$48="加算Ⅱ新規事由あり",T75&lt;&gt;""),T75,0)</f>
        <v>0</v>
      </c>
      <c r="AK75" s="2118"/>
      <c r="AL75" s="2118"/>
      <c r="AM75" s="950" t="s">
        <v>16</v>
      </c>
      <c r="AN75" s="950" t="s">
        <v>139</v>
      </c>
      <c r="AO75" s="953">
        <f>IF(AND(【様式８】実績報告書Ⅱ!$AA$48="加算Ⅱ新規事由あり",Y75&lt;&gt;""),Y75,0)</f>
        <v>0</v>
      </c>
      <c r="AP75" s="950" t="s">
        <v>106</v>
      </c>
      <c r="AQ75" s="950" t="s">
        <v>139</v>
      </c>
      <c r="AR75" s="953">
        <f>IF(AND(【様式８】実績報告書Ⅱ!$AA$48="加算Ⅱ新規事由あり",AB75&lt;&gt;""),AB75,0)</f>
        <v>0</v>
      </c>
      <c r="AS75" s="950" t="s">
        <v>50</v>
      </c>
      <c r="AT75" s="950" t="s">
        <v>138</v>
      </c>
      <c r="AU75" s="2894">
        <f t="shared" si="18"/>
        <v>0</v>
      </c>
      <c r="AV75" s="2894"/>
      <c r="AW75" s="2894"/>
      <c r="AX75" s="2894"/>
      <c r="AY75" s="954" t="s">
        <v>16</v>
      </c>
      <c r="AZ75" s="1050"/>
    </row>
    <row r="76" spans="1:52" s="95" customFormat="1" ht="26.1" hidden="1" customHeight="1">
      <c r="A76" s="459">
        <v>23</v>
      </c>
      <c r="B76" s="972"/>
      <c r="C76" s="2885"/>
      <c r="D76" s="2886"/>
      <c r="E76" s="2886"/>
      <c r="F76" s="2886"/>
      <c r="G76" s="2886"/>
      <c r="H76" s="2887"/>
      <c r="I76" s="2888"/>
      <c r="J76" s="2888"/>
      <c r="K76" s="1117"/>
      <c r="L76" s="1114" t="s">
        <v>93</v>
      </c>
      <c r="M76" s="1063"/>
      <c r="N76" s="1114" t="s">
        <v>106</v>
      </c>
      <c r="O76" s="2889"/>
      <c r="P76" s="2890"/>
      <c r="Q76" s="2890"/>
      <c r="R76" s="2891"/>
      <c r="S76" s="1116"/>
      <c r="T76" s="2892"/>
      <c r="U76" s="2893"/>
      <c r="V76" s="2893"/>
      <c r="W76" s="91" t="s">
        <v>16</v>
      </c>
      <c r="X76" s="91" t="s">
        <v>909</v>
      </c>
      <c r="Y76" s="228"/>
      <c r="Z76" s="91" t="s">
        <v>106</v>
      </c>
      <c r="AA76" s="91" t="s">
        <v>909</v>
      </c>
      <c r="AB76" s="228"/>
      <c r="AC76" s="950" t="s">
        <v>50</v>
      </c>
      <c r="AD76" s="950" t="s">
        <v>138</v>
      </c>
      <c r="AE76" s="2894">
        <f t="shared" si="17"/>
        <v>0</v>
      </c>
      <c r="AF76" s="2894"/>
      <c r="AG76" s="2894"/>
      <c r="AH76" s="2894"/>
      <c r="AI76" s="952" t="s">
        <v>16</v>
      </c>
      <c r="AJ76" s="2117">
        <f>IF(AND(【様式８】実績報告書Ⅱ!$AA$48="加算Ⅱ新規事由あり",T76&lt;&gt;""),T76,0)</f>
        <v>0</v>
      </c>
      <c r="AK76" s="2118"/>
      <c r="AL76" s="2118"/>
      <c r="AM76" s="950" t="s">
        <v>16</v>
      </c>
      <c r="AN76" s="950" t="s">
        <v>139</v>
      </c>
      <c r="AO76" s="953">
        <f>IF(AND(【様式８】実績報告書Ⅱ!$AA$48="加算Ⅱ新規事由あり",Y76&lt;&gt;""),Y76,0)</f>
        <v>0</v>
      </c>
      <c r="AP76" s="950" t="s">
        <v>106</v>
      </c>
      <c r="AQ76" s="950" t="s">
        <v>139</v>
      </c>
      <c r="AR76" s="953">
        <f>IF(AND(【様式８】実績報告書Ⅱ!$AA$48="加算Ⅱ新規事由あり",AB76&lt;&gt;""),AB76,0)</f>
        <v>0</v>
      </c>
      <c r="AS76" s="950" t="s">
        <v>50</v>
      </c>
      <c r="AT76" s="950" t="s">
        <v>138</v>
      </c>
      <c r="AU76" s="2894">
        <f t="shared" si="18"/>
        <v>0</v>
      </c>
      <c r="AV76" s="2894"/>
      <c r="AW76" s="2894"/>
      <c r="AX76" s="2894"/>
      <c r="AY76" s="954" t="s">
        <v>16</v>
      </c>
      <c r="AZ76" s="1050"/>
    </row>
    <row r="77" spans="1:52" s="95" customFormat="1" ht="26.1" hidden="1" customHeight="1">
      <c r="A77" s="459">
        <v>24</v>
      </c>
      <c r="B77" s="972"/>
      <c r="C77" s="2885"/>
      <c r="D77" s="2886"/>
      <c r="E77" s="2886"/>
      <c r="F77" s="2886"/>
      <c r="G77" s="2886"/>
      <c r="H77" s="2887"/>
      <c r="I77" s="2888"/>
      <c r="J77" s="2888"/>
      <c r="K77" s="1117"/>
      <c r="L77" s="1114" t="s">
        <v>93</v>
      </c>
      <c r="M77" s="1063"/>
      <c r="N77" s="1114" t="s">
        <v>106</v>
      </c>
      <c r="O77" s="2889"/>
      <c r="P77" s="2890"/>
      <c r="Q77" s="2890"/>
      <c r="R77" s="2891"/>
      <c r="S77" s="1116"/>
      <c r="T77" s="2892"/>
      <c r="U77" s="2893"/>
      <c r="V77" s="2893"/>
      <c r="W77" s="91" t="s">
        <v>16</v>
      </c>
      <c r="X77" s="91" t="s">
        <v>909</v>
      </c>
      <c r="Y77" s="228"/>
      <c r="Z77" s="91" t="s">
        <v>106</v>
      </c>
      <c r="AA77" s="91" t="s">
        <v>909</v>
      </c>
      <c r="AB77" s="228"/>
      <c r="AC77" s="950" t="s">
        <v>50</v>
      </c>
      <c r="AD77" s="950" t="s">
        <v>138</v>
      </c>
      <c r="AE77" s="2894">
        <f t="shared" si="17"/>
        <v>0</v>
      </c>
      <c r="AF77" s="2894"/>
      <c r="AG77" s="2894"/>
      <c r="AH77" s="2894"/>
      <c r="AI77" s="952" t="s">
        <v>16</v>
      </c>
      <c r="AJ77" s="2117">
        <f>IF(AND(【様式８】実績報告書Ⅱ!$AA$48="加算Ⅱ新規事由あり",T77&lt;&gt;""),T77,0)</f>
        <v>0</v>
      </c>
      <c r="AK77" s="2118"/>
      <c r="AL77" s="2118"/>
      <c r="AM77" s="950" t="s">
        <v>16</v>
      </c>
      <c r="AN77" s="950" t="s">
        <v>139</v>
      </c>
      <c r="AO77" s="953">
        <f>IF(AND(【様式８】実績報告書Ⅱ!$AA$48="加算Ⅱ新規事由あり",Y77&lt;&gt;""),Y77,0)</f>
        <v>0</v>
      </c>
      <c r="AP77" s="950" t="s">
        <v>106</v>
      </c>
      <c r="AQ77" s="950" t="s">
        <v>139</v>
      </c>
      <c r="AR77" s="953">
        <f>IF(AND(【様式８】実績報告書Ⅱ!$AA$48="加算Ⅱ新規事由あり",AB77&lt;&gt;""),AB77,0)</f>
        <v>0</v>
      </c>
      <c r="AS77" s="950" t="s">
        <v>50</v>
      </c>
      <c r="AT77" s="950" t="s">
        <v>138</v>
      </c>
      <c r="AU77" s="2894">
        <f t="shared" si="18"/>
        <v>0</v>
      </c>
      <c r="AV77" s="2894"/>
      <c r="AW77" s="2894"/>
      <c r="AX77" s="2894"/>
      <c r="AY77" s="954" t="s">
        <v>16</v>
      </c>
      <c r="AZ77" s="1050"/>
    </row>
    <row r="78" spans="1:52" s="95" customFormat="1" ht="26.1" hidden="1" customHeight="1">
      <c r="A78" s="459">
        <v>25</v>
      </c>
      <c r="B78" s="972"/>
      <c r="C78" s="2885"/>
      <c r="D78" s="2886"/>
      <c r="E78" s="2886"/>
      <c r="F78" s="2886"/>
      <c r="G78" s="2886"/>
      <c r="H78" s="2887"/>
      <c r="I78" s="2888"/>
      <c r="J78" s="2888"/>
      <c r="K78" s="1117"/>
      <c r="L78" s="1114" t="s">
        <v>93</v>
      </c>
      <c r="M78" s="1063"/>
      <c r="N78" s="1114" t="s">
        <v>106</v>
      </c>
      <c r="O78" s="2889"/>
      <c r="P78" s="2890"/>
      <c r="Q78" s="2890"/>
      <c r="R78" s="2891"/>
      <c r="S78" s="1116"/>
      <c r="T78" s="2892"/>
      <c r="U78" s="2893"/>
      <c r="V78" s="2893"/>
      <c r="W78" s="91" t="s">
        <v>16</v>
      </c>
      <c r="X78" s="91" t="s">
        <v>909</v>
      </c>
      <c r="Y78" s="228"/>
      <c r="Z78" s="91" t="s">
        <v>106</v>
      </c>
      <c r="AA78" s="91" t="s">
        <v>909</v>
      </c>
      <c r="AB78" s="228"/>
      <c r="AC78" s="950" t="s">
        <v>50</v>
      </c>
      <c r="AD78" s="950" t="s">
        <v>138</v>
      </c>
      <c r="AE78" s="2894">
        <f t="shared" si="17"/>
        <v>0</v>
      </c>
      <c r="AF78" s="2894"/>
      <c r="AG78" s="2894"/>
      <c r="AH78" s="2894"/>
      <c r="AI78" s="952" t="s">
        <v>16</v>
      </c>
      <c r="AJ78" s="2117">
        <f>IF(AND(【様式８】実績報告書Ⅱ!$AA$48="加算Ⅱ新規事由あり",T78&lt;&gt;""),T78,0)</f>
        <v>0</v>
      </c>
      <c r="AK78" s="2118"/>
      <c r="AL78" s="2118"/>
      <c r="AM78" s="950" t="s">
        <v>16</v>
      </c>
      <c r="AN78" s="950" t="s">
        <v>139</v>
      </c>
      <c r="AO78" s="953">
        <f>IF(AND(【様式８】実績報告書Ⅱ!$AA$48="加算Ⅱ新規事由あり",Y78&lt;&gt;""),Y78,0)</f>
        <v>0</v>
      </c>
      <c r="AP78" s="950" t="s">
        <v>106</v>
      </c>
      <c r="AQ78" s="950" t="s">
        <v>139</v>
      </c>
      <c r="AR78" s="953">
        <f>IF(AND(【様式８】実績報告書Ⅱ!$AA$48="加算Ⅱ新規事由あり",AB78&lt;&gt;""),AB78,0)</f>
        <v>0</v>
      </c>
      <c r="AS78" s="950" t="s">
        <v>50</v>
      </c>
      <c r="AT78" s="950" t="s">
        <v>138</v>
      </c>
      <c r="AU78" s="2894">
        <f t="shared" si="18"/>
        <v>0</v>
      </c>
      <c r="AV78" s="2894"/>
      <c r="AW78" s="2894"/>
      <c r="AX78" s="2894"/>
      <c r="AY78" s="954" t="s">
        <v>16</v>
      </c>
      <c r="AZ78" s="1050"/>
    </row>
    <row r="79" spans="1:52" s="95" customFormat="1" ht="26.1" hidden="1" customHeight="1">
      <c r="A79" s="459">
        <v>26</v>
      </c>
      <c r="B79" s="972"/>
      <c r="C79" s="2885"/>
      <c r="D79" s="2886"/>
      <c r="E79" s="2886"/>
      <c r="F79" s="2886"/>
      <c r="G79" s="2886"/>
      <c r="H79" s="2887"/>
      <c r="I79" s="2888"/>
      <c r="J79" s="2888"/>
      <c r="K79" s="1117"/>
      <c r="L79" s="1114" t="s">
        <v>93</v>
      </c>
      <c r="M79" s="1063"/>
      <c r="N79" s="1114" t="s">
        <v>106</v>
      </c>
      <c r="O79" s="2889"/>
      <c r="P79" s="2890"/>
      <c r="Q79" s="2890"/>
      <c r="R79" s="2891"/>
      <c r="S79" s="1116"/>
      <c r="T79" s="2892"/>
      <c r="U79" s="2893"/>
      <c r="V79" s="2893"/>
      <c r="W79" s="91" t="s">
        <v>16</v>
      </c>
      <c r="X79" s="91" t="s">
        <v>909</v>
      </c>
      <c r="Y79" s="228"/>
      <c r="Z79" s="91" t="s">
        <v>106</v>
      </c>
      <c r="AA79" s="91" t="s">
        <v>909</v>
      </c>
      <c r="AB79" s="228"/>
      <c r="AC79" s="950" t="s">
        <v>50</v>
      </c>
      <c r="AD79" s="950" t="s">
        <v>138</v>
      </c>
      <c r="AE79" s="2894">
        <f t="shared" si="17"/>
        <v>0</v>
      </c>
      <c r="AF79" s="2894"/>
      <c r="AG79" s="2894"/>
      <c r="AH79" s="2894"/>
      <c r="AI79" s="952" t="s">
        <v>16</v>
      </c>
      <c r="AJ79" s="2117">
        <f>IF(AND(【様式８】実績報告書Ⅱ!$AA$48="加算Ⅱ新規事由あり",T79&lt;&gt;""),T79,0)</f>
        <v>0</v>
      </c>
      <c r="AK79" s="2118"/>
      <c r="AL79" s="2118"/>
      <c r="AM79" s="950" t="s">
        <v>16</v>
      </c>
      <c r="AN79" s="950" t="s">
        <v>139</v>
      </c>
      <c r="AO79" s="953">
        <f>IF(AND(【様式８】実績報告書Ⅱ!$AA$48="加算Ⅱ新規事由あり",Y79&lt;&gt;""),Y79,0)</f>
        <v>0</v>
      </c>
      <c r="AP79" s="950" t="s">
        <v>106</v>
      </c>
      <c r="AQ79" s="950" t="s">
        <v>139</v>
      </c>
      <c r="AR79" s="953">
        <f>IF(AND(【様式８】実績報告書Ⅱ!$AA$48="加算Ⅱ新規事由あり",AB79&lt;&gt;""),AB79,0)</f>
        <v>0</v>
      </c>
      <c r="AS79" s="950" t="s">
        <v>50</v>
      </c>
      <c r="AT79" s="950" t="s">
        <v>138</v>
      </c>
      <c r="AU79" s="2894">
        <f t="shared" si="18"/>
        <v>0</v>
      </c>
      <c r="AV79" s="2894"/>
      <c r="AW79" s="2894"/>
      <c r="AX79" s="2894"/>
      <c r="AY79" s="954" t="s">
        <v>16</v>
      </c>
      <c r="AZ79" s="1050"/>
    </row>
    <row r="80" spans="1:52" s="95" customFormat="1" ht="26.1" hidden="1" customHeight="1">
      <c r="A80" s="459">
        <v>27</v>
      </c>
      <c r="B80" s="972"/>
      <c r="C80" s="2885"/>
      <c r="D80" s="2886"/>
      <c r="E80" s="2886"/>
      <c r="F80" s="2886"/>
      <c r="G80" s="2886"/>
      <c r="H80" s="2887"/>
      <c r="I80" s="2888"/>
      <c r="J80" s="2888"/>
      <c r="K80" s="1117"/>
      <c r="L80" s="1114" t="s">
        <v>93</v>
      </c>
      <c r="M80" s="1063"/>
      <c r="N80" s="1114" t="s">
        <v>106</v>
      </c>
      <c r="O80" s="2889"/>
      <c r="P80" s="2890"/>
      <c r="Q80" s="2890"/>
      <c r="R80" s="2891"/>
      <c r="S80" s="1116"/>
      <c r="T80" s="2892"/>
      <c r="U80" s="2893"/>
      <c r="V80" s="2893"/>
      <c r="W80" s="91" t="s">
        <v>16</v>
      </c>
      <c r="X80" s="91" t="s">
        <v>909</v>
      </c>
      <c r="Y80" s="228"/>
      <c r="Z80" s="91" t="s">
        <v>106</v>
      </c>
      <c r="AA80" s="91" t="s">
        <v>909</v>
      </c>
      <c r="AB80" s="228"/>
      <c r="AC80" s="950" t="s">
        <v>50</v>
      </c>
      <c r="AD80" s="950" t="s">
        <v>138</v>
      </c>
      <c r="AE80" s="2894">
        <f t="shared" si="17"/>
        <v>0</v>
      </c>
      <c r="AF80" s="2894"/>
      <c r="AG80" s="2894"/>
      <c r="AH80" s="2894"/>
      <c r="AI80" s="952" t="s">
        <v>16</v>
      </c>
      <c r="AJ80" s="2117">
        <f>IF(AND(【様式８】実績報告書Ⅱ!$AA$48="加算Ⅱ新規事由あり",T80&lt;&gt;""),T80,0)</f>
        <v>0</v>
      </c>
      <c r="AK80" s="2118"/>
      <c r="AL80" s="2118"/>
      <c r="AM80" s="950" t="s">
        <v>16</v>
      </c>
      <c r="AN80" s="950" t="s">
        <v>139</v>
      </c>
      <c r="AO80" s="953">
        <f>IF(AND(【様式８】実績報告書Ⅱ!$AA$48="加算Ⅱ新規事由あり",Y80&lt;&gt;""),Y80,0)</f>
        <v>0</v>
      </c>
      <c r="AP80" s="950" t="s">
        <v>106</v>
      </c>
      <c r="AQ80" s="950" t="s">
        <v>139</v>
      </c>
      <c r="AR80" s="953">
        <f>IF(AND(【様式８】実績報告書Ⅱ!$AA$48="加算Ⅱ新規事由あり",AB80&lt;&gt;""),AB80,0)</f>
        <v>0</v>
      </c>
      <c r="AS80" s="950" t="s">
        <v>50</v>
      </c>
      <c r="AT80" s="950" t="s">
        <v>138</v>
      </c>
      <c r="AU80" s="2894">
        <f t="shared" si="18"/>
        <v>0</v>
      </c>
      <c r="AV80" s="2894"/>
      <c r="AW80" s="2894"/>
      <c r="AX80" s="2894"/>
      <c r="AY80" s="954" t="s">
        <v>16</v>
      </c>
      <c r="AZ80" s="1050"/>
    </row>
    <row r="81" spans="1:52" s="95" customFormat="1" ht="26.1" hidden="1" customHeight="1">
      <c r="A81" s="459">
        <v>28</v>
      </c>
      <c r="B81" s="972"/>
      <c r="C81" s="2885"/>
      <c r="D81" s="2886"/>
      <c r="E81" s="2886"/>
      <c r="F81" s="2886"/>
      <c r="G81" s="2886"/>
      <c r="H81" s="2887"/>
      <c r="I81" s="2888"/>
      <c r="J81" s="2888"/>
      <c r="K81" s="1073"/>
      <c r="L81" s="1055" t="s">
        <v>897</v>
      </c>
      <c r="M81" s="1063"/>
      <c r="N81" s="1055" t="s">
        <v>898</v>
      </c>
      <c r="O81" s="2889"/>
      <c r="P81" s="2890"/>
      <c r="Q81" s="2890"/>
      <c r="R81" s="2891"/>
      <c r="S81" s="1024"/>
      <c r="T81" s="2107"/>
      <c r="U81" s="2108"/>
      <c r="V81" s="2108"/>
      <c r="W81" s="950" t="s">
        <v>16</v>
      </c>
      <c r="X81" s="950" t="s">
        <v>139</v>
      </c>
      <c r="Y81" s="951"/>
      <c r="Z81" s="950" t="s">
        <v>106</v>
      </c>
      <c r="AA81" s="950" t="s">
        <v>139</v>
      </c>
      <c r="AB81" s="951"/>
      <c r="AC81" s="950" t="s">
        <v>50</v>
      </c>
      <c r="AD81" s="950" t="s">
        <v>138</v>
      </c>
      <c r="AE81" s="2894">
        <f t="shared" si="15"/>
        <v>0</v>
      </c>
      <c r="AF81" s="2894"/>
      <c r="AG81" s="2894"/>
      <c r="AH81" s="2894"/>
      <c r="AI81" s="952" t="s">
        <v>16</v>
      </c>
      <c r="AJ81" s="2117">
        <f>IF(AND(【様式８】実績報告書Ⅱ!$AA$48="加算Ⅱ新規事由あり",T81&lt;&gt;""),T81,0)</f>
        <v>0</v>
      </c>
      <c r="AK81" s="2118"/>
      <c r="AL81" s="2118"/>
      <c r="AM81" s="950" t="s">
        <v>16</v>
      </c>
      <c r="AN81" s="950" t="s">
        <v>139</v>
      </c>
      <c r="AO81" s="953">
        <f>IF(AND(【様式８】実績報告書Ⅱ!$AA$48="加算Ⅱ新規事由あり",Y81&lt;&gt;""),Y81,0)</f>
        <v>0</v>
      </c>
      <c r="AP81" s="950" t="s">
        <v>106</v>
      </c>
      <c r="AQ81" s="950" t="s">
        <v>139</v>
      </c>
      <c r="AR81" s="953">
        <f>IF(AND(【様式８】実績報告書Ⅱ!$AA$48="加算Ⅱ新規事由あり",AB81&lt;&gt;""),AB81,0)</f>
        <v>0</v>
      </c>
      <c r="AS81" s="950" t="s">
        <v>50</v>
      </c>
      <c r="AT81" s="950" t="s">
        <v>138</v>
      </c>
      <c r="AU81" s="2894">
        <f t="shared" si="16"/>
        <v>0</v>
      </c>
      <c r="AV81" s="2894"/>
      <c r="AW81" s="2894"/>
      <c r="AX81" s="2894"/>
      <c r="AY81" s="954" t="s">
        <v>16</v>
      </c>
      <c r="AZ81" s="1050"/>
    </row>
    <row r="82" spans="1:52" s="95" customFormat="1" ht="26.1" hidden="1" customHeight="1" thickBot="1">
      <c r="A82" s="459">
        <v>29</v>
      </c>
      <c r="B82" s="972"/>
      <c r="C82" s="2885"/>
      <c r="D82" s="2886"/>
      <c r="E82" s="2886"/>
      <c r="F82" s="2886"/>
      <c r="G82" s="2886"/>
      <c r="H82" s="2887"/>
      <c r="I82" s="2888"/>
      <c r="J82" s="2888"/>
      <c r="K82" s="1074"/>
      <c r="L82" s="1055" t="s">
        <v>897</v>
      </c>
      <c r="M82" s="1063"/>
      <c r="N82" s="1055" t="s">
        <v>898</v>
      </c>
      <c r="O82" s="2889"/>
      <c r="P82" s="2890"/>
      <c r="Q82" s="2890"/>
      <c r="R82" s="2891"/>
      <c r="S82" s="1024"/>
      <c r="T82" s="2107"/>
      <c r="U82" s="2108"/>
      <c r="V82" s="2108"/>
      <c r="W82" s="950" t="s">
        <v>16</v>
      </c>
      <c r="X82" s="950" t="s">
        <v>139</v>
      </c>
      <c r="Y82" s="951"/>
      <c r="Z82" s="950" t="s">
        <v>106</v>
      </c>
      <c r="AA82" s="950" t="s">
        <v>139</v>
      </c>
      <c r="AB82" s="951"/>
      <c r="AC82" s="950" t="s">
        <v>50</v>
      </c>
      <c r="AD82" s="950" t="s">
        <v>138</v>
      </c>
      <c r="AE82" s="2894">
        <f t="shared" si="15"/>
        <v>0</v>
      </c>
      <c r="AF82" s="2894"/>
      <c r="AG82" s="2894"/>
      <c r="AH82" s="2894"/>
      <c r="AI82" s="952" t="s">
        <v>16</v>
      </c>
      <c r="AJ82" s="2117">
        <f>IF(AND(【様式８】実績報告書Ⅱ!$AA$48="加算Ⅱ新規事由あり",T82&lt;&gt;""),T82,0)</f>
        <v>0</v>
      </c>
      <c r="AK82" s="2118"/>
      <c r="AL82" s="2118"/>
      <c r="AM82" s="950" t="s">
        <v>16</v>
      </c>
      <c r="AN82" s="950" t="s">
        <v>139</v>
      </c>
      <c r="AO82" s="953">
        <f>IF(AND(【様式８】実績報告書Ⅱ!$AA$48="加算Ⅱ新規事由あり",Y82&lt;&gt;""),Y82,0)</f>
        <v>0</v>
      </c>
      <c r="AP82" s="950" t="s">
        <v>106</v>
      </c>
      <c r="AQ82" s="950" t="s">
        <v>139</v>
      </c>
      <c r="AR82" s="953">
        <f>IF(AND(【様式８】実績報告書Ⅱ!$AA$48="加算Ⅱ新規事由あり",AB82&lt;&gt;""),AB82,0)</f>
        <v>0</v>
      </c>
      <c r="AS82" s="950" t="s">
        <v>50</v>
      </c>
      <c r="AT82" s="950" t="s">
        <v>138</v>
      </c>
      <c r="AU82" s="2894">
        <f t="shared" si="16"/>
        <v>0</v>
      </c>
      <c r="AV82" s="2894"/>
      <c r="AW82" s="2894"/>
      <c r="AX82" s="2894"/>
      <c r="AY82" s="954" t="s">
        <v>16</v>
      </c>
      <c r="AZ82" s="1050"/>
    </row>
    <row r="83" spans="1:52" s="462" customFormat="1" ht="26.1" customHeight="1" thickBot="1">
      <c r="A83" s="2692" t="s">
        <v>429</v>
      </c>
      <c r="B83" s="2693"/>
      <c r="C83" s="2693"/>
      <c r="D83" s="2693"/>
      <c r="E83" s="2693"/>
      <c r="F83" s="2693"/>
      <c r="G83" s="2693"/>
      <c r="H83" s="2693"/>
      <c r="I83" s="2693"/>
      <c r="J83" s="2693"/>
      <c r="K83" s="2693"/>
      <c r="L83" s="2693"/>
      <c r="M83" s="2693"/>
      <c r="N83" s="2693"/>
      <c r="O83" s="2693"/>
      <c r="P83" s="2693"/>
      <c r="Q83" s="2693"/>
      <c r="R83" s="2693"/>
      <c r="S83" s="1023"/>
      <c r="T83" s="2782">
        <f>SUM(AE54:AH82)</f>
        <v>0</v>
      </c>
      <c r="U83" s="2783"/>
      <c r="V83" s="2783"/>
      <c r="W83" s="2783"/>
      <c r="X83" s="2783"/>
      <c r="Y83" s="2783"/>
      <c r="Z83" s="2783"/>
      <c r="AA83" s="2783"/>
      <c r="AB83" s="2783"/>
      <c r="AC83" s="2783"/>
      <c r="AD83" s="2783"/>
      <c r="AE83" s="2783"/>
      <c r="AF83" s="2783"/>
      <c r="AG83" s="2783"/>
      <c r="AH83" s="2783"/>
      <c r="AI83" s="475" t="s">
        <v>16</v>
      </c>
      <c r="AJ83" s="2782">
        <f>SUM(AU54:AX82)</f>
        <v>0</v>
      </c>
      <c r="AK83" s="2783"/>
      <c r="AL83" s="2783"/>
      <c r="AM83" s="2783"/>
      <c r="AN83" s="2783"/>
      <c r="AO83" s="2783"/>
      <c r="AP83" s="2783"/>
      <c r="AQ83" s="2783"/>
      <c r="AR83" s="2783"/>
      <c r="AS83" s="2783"/>
      <c r="AT83" s="2783"/>
      <c r="AU83" s="2783"/>
      <c r="AV83" s="2783"/>
      <c r="AW83" s="2783"/>
      <c r="AX83" s="2783"/>
      <c r="AY83" s="461" t="s">
        <v>16</v>
      </c>
      <c r="AZ83" s="1050"/>
    </row>
    <row r="84" spans="1:52" s="93" customFormat="1" ht="26.1" customHeight="1">
      <c r="A84" s="2084" t="s">
        <v>468</v>
      </c>
      <c r="B84" s="2085"/>
      <c r="C84" s="2085"/>
      <c r="D84" s="2085"/>
      <c r="E84" s="2085"/>
      <c r="F84" s="2085"/>
      <c r="G84" s="2085"/>
      <c r="H84" s="2085"/>
      <c r="I84" s="2085"/>
      <c r="J84" s="2085"/>
      <c r="K84" s="2085"/>
      <c r="L84" s="2085"/>
      <c r="M84" s="2085"/>
      <c r="N84" s="2085"/>
      <c r="O84" s="2085"/>
      <c r="P84" s="2085"/>
      <c r="Q84" s="2085"/>
      <c r="R84" s="2086"/>
      <c r="S84" s="1029"/>
      <c r="T84" s="2082">
        <f>T83*事業者入力!U19</f>
        <v>0</v>
      </c>
      <c r="U84" s="2083"/>
      <c r="V84" s="2083"/>
      <c r="W84" s="2083"/>
      <c r="X84" s="2083"/>
      <c r="Y84" s="2083"/>
      <c r="Z84" s="2083"/>
      <c r="AA84" s="2083"/>
      <c r="AB84" s="2083"/>
      <c r="AC84" s="2083"/>
      <c r="AD84" s="2083"/>
      <c r="AE84" s="2083"/>
      <c r="AF84" s="2083"/>
      <c r="AG84" s="2083"/>
      <c r="AH84" s="2083"/>
      <c r="AI84" s="476" t="s">
        <v>16</v>
      </c>
      <c r="AJ84" s="237"/>
      <c r="AK84" s="237"/>
      <c r="AL84" s="237"/>
      <c r="AM84" s="237"/>
      <c r="AN84" s="237"/>
      <c r="AO84" s="237"/>
      <c r="AP84" s="237"/>
      <c r="AQ84" s="237"/>
      <c r="AR84" s="237"/>
      <c r="AS84" s="237"/>
      <c r="AT84" s="237"/>
      <c r="AU84" s="237"/>
      <c r="AV84" s="237"/>
      <c r="AW84" s="237"/>
      <c r="AX84" s="237"/>
      <c r="AY84" s="238"/>
      <c r="AZ84" s="1155"/>
    </row>
    <row r="85" spans="1:52" s="93" customFormat="1" ht="26.1" customHeight="1" thickBot="1">
      <c r="A85" s="2072" t="s">
        <v>424</v>
      </c>
      <c r="B85" s="1872"/>
      <c r="C85" s="1872"/>
      <c r="D85" s="1872"/>
      <c r="E85" s="1872"/>
      <c r="F85" s="1872"/>
      <c r="G85" s="1872"/>
      <c r="H85" s="1872"/>
      <c r="I85" s="1872"/>
      <c r="J85" s="1872"/>
      <c r="K85" s="1872"/>
      <c r="L85" s="1872"/>
      <c r="M85" s="1872"/>
      <c r="N85" s="1872"/>
      <c r="O85" s="1872"/>
      <c r="P85" s="1872"/>
      <c r="Q85" s="1872"/>
      <c r="R85" s="2068"/>
      <c r="S85" s="1020"/>
      <c r="T85" s="2919">
        <f>T83+T84</f>
        <v>0</v>
      </c>
      <c r="U85" s="2920"/>
      <c r="V85" s="2920"/>
      <c r="W85" s="2920"/>
      <c r="X85" s="2920"/>
      <c r="Y85" s="2920"/>
      <c r="Z85" s="2920"/>
      <c r="AA85" s="2920"/>
      <c r="AB85" s="2920"/>
      <c r="AC85" s="2920"/>
      <c r="AD85" s="2920"/>
      <c r="AE85" s="2920"/>
      <c r="AF85" s="2920"/>
      <c r="AG85" s="2920"/>
      <c r="AH85" s="2920"/>
      <c r="AI85" s="477" t="s">
        <v>16</v>
      </c>
      <c r="AJ85" s="239"/>
      <c r="AK85" s="239"/>
      <c r="AL85" s="239"/>
      <c r="AM85" s="239"/>
      <c r="AN85" s="239"/>
      <c r="AO85" s="239"/>
      <c r="AP85" s="239"/>
      <c r="AQ85" s="239"/>
      <c r="AR85" s="239"/>
      <c r="AS85" s="239"/>
      <c r="AT85" s="239"/>
      <c r="AU85" s="239"/>
      <c r="AV85" s="239"/>
      <c r="AW85" s="239"/>
      <c r="AX85" s="239"/>
      <c r="AY85" s="240"/>
    </row>
  </sheetData>
  <sheetProtection insertRows="0"/>
  <mergeCells count="514">
    <mergeCell ref="C61:G61"/>
    <mergeCell ref="H61:J61"/>
    <mergeCell ref="O61:R61"/>
    <mergeCell ref="C16:G16"/>
    <mergeCell ref="H16:J16"/>
    <mergeCell ref="O16:R16"/>
    <mergeCell ref="C14:G14"/>
    <mergeCell ref="H14:J14"/>
    <mergeCell ref="O14:R14"/>
    <mergeCell ref="C51:G51"/>
    <mergeCell ref="H40:J40"/>
    <mergeCell ref="O40:R40"/>
    <mergeCell ref="H38:J38"/>
    <mergeCell ref="C40:G40"/>
    <mergeCell ref="H51:J51"/>
    <mergeCell ref="C21:G21"/>
    <mergeCell ref="H21:J21"/>
    <mergeCell ref="O21:R21"/>
    <mergeCell ref="C54:G54"/>
    <mergeCell ref="H54:J54"/>
    <mergeCell ref="O54:R54"/>
    <mergeCell ref="C58:G58"/>
    <mergeCell ref="H58:J58"/>
    <mergeCell ref="O58:R58"/>
    <mergeCell ref="AE19:AH19"/>
    <mergeCell ref="AE16:AH16"/>
    <mergeCell ref="B5:B6"/>
    <mergeCell ref="B48:B49"/>
    <mergeCell ref="C12:G12"/>
    <mergeCell ref="H12:J12"/>
    <mergeCell ref="O12:R12"/>
    <mergeCell ref="C9:G9"/>
    <mergeCell ref="H9:J9"/>
    <mergeCell ref="O9:R9"/>
    <mergeCell ref="K5:N6"/>
    <mergeCell ref="C39:G39"/>
    <mergeCell ref="H39:J39"/>
    <mergeCell ref="S5:S6"/>
    <mergeCell ref="C19:G19"/>
    <mergeCell ref="H19:J19"/>
    <mergeCell ref="O19:R19"/>
    <mergeCell ref="T19:V19"/>
    <mergeCell ref="O11:R11"/>
    <mergeCell ref="T11:V11"/>
    <mergeCell ref="T16:V16"/>
    <mergeCell ref="O39:R39"/>
    <mergeCell ref="AE11:AH11"/>
    <mergeCell ref="O8:R8"/>
    <mergeCell ref="C11:G11"/>
    <mergeCell ref="H11:J11"/>
    <mergeCell ref="C57:G57"/>
    <mergeCell ref="AE22:AH22"/>
    <mergeCell ref="AJ19:AL19"/>
    <mergeCell ref="AE38:AH38"/>
    <mergeCell ref="AJ22:AL22"/>
    <mergeCell ref="C27:G27"/>
    <mergeCell ref="C23:G23"/>
    <mergeCell ref="C26:G26"/>
    <mergeCell ref="C41:G41"/>
    <mergeCell ref="C28:G28"/>
    <mergeCell ref="C35:G35"/>
    <mergeCell ref="C38:G38"/>
    <mergeCell ref="H34:J34"/>
    <mergeCell ref="C30:G30"/>
    <mergeCell ref="H30:J30"/>
    <mergeCell ref="T30:V30"/>
    <mergeCell ref="AE30:AH30"/>
    <mergeCell ref="AJ30:AL30"/>
    <mergeCell ref="C20:G20"/>
    <mergeCell ref="AJ21:AL21"/>
    <mergeCell ref="AJ38:AL38"/>
    <mergeCell ref="AE39:AH39"/>
    <mergeCell ref="AJ29:AL29"/>
    <mergeCell ref="AU29:AX29"/>
    <mergeCell ref="O28:R28"/>
    <mergeCell ref="T28:V28"/>
    <mergeCell ref="AE28:AH28"/>
    <mergeCell ref="C29:G29"/>
    <mergeCell ref="AU30:AX30"/>
    <mergeCell ref="AJ28:AL28"/>
    <mergeCell ref="AJ33:AL33"/>
    <mergeCell ref="AU33:AX33"/>
    <mergeCell ref="AU28:AX28"/>
    <mergeCell ref="O33:R33"/>
    <mergeCell ref="T33:V33"/>
    <mergeCell ref="AE33:AH33"/>
    <mergeCell ref="O31:R31"/>
    <mergeCell ref="T31:V31"/>
    <mergeCell ref="AE31:AH31"/>
    <mergeCell ref="O30:R30"/>
    <mergeCell ref="AJ31:AL31"/>
    <mergeCell ref="AU31:AX31"/>
    <mergeCell ref="T27:V27"/>
    <mergeCell ref="T21:V21"/>
    <mergeCell ref="AE21:AH21"/>
    <mergeCell ref="AU21:AX21"/>
    <mergeCell ref="AJ24:AL24"/>
    <mergeCell ref="AU24:AX24"/>
    <mergeCell ref="C22:G22"/>
    <mergeCell ref="AU25:AX25"/>
    <mergeCell ref="H26:J26"/>
    <mergeCell ref="O26:R26"/>
    <mergeCell ref="T26:V26"/>
    <mergeCell ref="AE26:AH26"/>
    <mergeCell ref="AJ26:AL26"/>
    <mergeCell ref="AU26:AX26"/>
    <mergeCell ref="C60:G60"/>
    <mergeCell ref="H60:J60"/>
    <mergeCell ref="O60:R60"/>
    <mergeCell ref="T60:V60"/>
    <mergeCell ref="AE60:AH60"/>
    <mergeCell ref="AJ60:AL60"/>
    <mergeCell ref="AU60:AX60"/>
    <mergeCell ref="AU19:AX19"/>
    <mergeCell ref="AU41:AX41"/>
    <mergeCell ref="AU22:AX22"/>
    <mergeCell ref="H23:J23"/>
    <mergeCell ref="O23:R23"/>
    <mergeCell ref="T23:V23"/>
    <mergeCell ref="AE23:AH23"/>
    <mergeCell ref="AJ23:AL23"/>
    <mergeCell ref="AU23:AX23"/>
    <mergeCell ref="H20:J20"/>
    <mergeCell ref="O20:R20"/>
    <mergeCell ref="T20:V20"/>
    <mergeCell ref="AE20:AH20"/>
    <mergeCell ref="AJ20:AL20"/>
    <mergeCell ref="H22:J22"/>
    <mergeCell ref="O22:R22"/>
    <mergeCell ref="T22:V22"/>
    <mergeCell ref="AU67:AX67"/>
    <mergeCell ref="AJ55:AL55"/>
    <mergeCell ref="AU55:AX55"/>
    <mergeCell ref="C56:G56"/>
    <mergeCell ref="H56:J56"/>
    <mergeCell ref="O56:R56"/>
    <mergeCell ref="T56:V56"/>
    <mergeCell ref="AE56:AH56"/>
    <mergeCell ref="AJ56:AL56"/>
    <mergeCell ref="AU56:AX56"/>
    <mergeCell ref="AU62:AX62"/>
    <mergeCell ref="C59:G59"/>
    <mergeCell ref="C63:G63"/>
    <mergeCell ref="H63:J63"/>
    <mergeCell ref="O63:R63"/>
    <mergeCell ref="T63:V63"/>
    <mergeCell ref="AE63:AH63"/>
    <mergeCell ref="AJ63:AL63"/>
    <mergeCell ref="AU61:AX61"/>
    <mergeCell ref="AU58:AX58"/>
    <mergeCell ref="C55:G55"/>
    <mergeCell ref="H55:J55"/>
    <mergeCell ref="O55:R55"/>
    <mergeCell ref="T55:V55"/>
    <mergeCell ref="AU81:AX81"/>
    <mergeCell ref="O68:R68"/>
    <mergeCell ref="T68:V68"/>
    <mergeCell ref="AE68:AH68"/>
    <mergeCell ref="AJ68:AL68"/>
    <mergeCell ref="AU68:AX68"/>
    <mergeCell ref="C69:G69"/>
    <mergeCell ref="H69:J69"/>
    <mergeCell ref="O69:R69"/>
    <mergeCell ref="T69:V69"/>
    <mergeCell ref="AE69:AH69"/>
    <mergeCell ref="AJ69:AL69"/>
    <mergeCell ref="AU69:AX69"/>
    <mergeCell ref="C70:G70"/>
    <mergeCell ref="H70:J70"/>
    <mergeCell ref="O70:R70"/>
    <mergeCell ref="AU70:AX70"/>
    <mergeCell ref="AJ71:AL71"/>
    <mergeCell ref="AU71:AX71"/>
    <mergeCell ref="C72:G72"/>
    <mergeCell ref="H72:J72"/>
    <mergeCell ref="O72:R72"/>
    <mergeCell ref="T72:V72"/>
    <mergeCell ref="AE72:AH72"/>
    <mergeCell ref="C68:G68"/>
    <mergeCell ref="H68:J68"/>
    <mergeCell ref="C81:G81"/>
    <mergeCell ref="H81:J81"/>
    <mergeCell ref="O81:R81"/>
    <mergeCell ref="T81:V81"/>
    <mergeCell ref="AE81:AH81"/>
    <mergeCell ref="AJ81:AL81"/>
    <mergeCell ref="C67:G67"/>
    <mergeCell ref="H67:J67"/>
    <mergeCell ref="O67:R67"/>
    <mergeCell ref="T67:V67"/>
    <mergeCell ref="AE67:AH67"/>
    <mergeCell ref="AJ67:AL67"/>
    <mergeCell ref="T70:V70"/>
    <mergeCell ref="AE70:AH70"/>
    <mergeCell ref="AJ70:AL70"/>
    <mergeCell ref="C71:G71"/>
    <mergeCell ref="H71:J71"/>
    <mergeCell ref="O71:R71"/>
    <mergeCell ref="T71:V71"/>
    <mergeCell ref="AE71:AH71"/>
    <mergeCell ref="AJ72:AL72"/>
    <mergeCell ref="C75:G75"/>
    <mergeCell ref="C82:G82"/>
    <mergeCell ref="H82:J82"/>
    <mergeCell ref="O82:R82"/>
    <mergeCell ref="T82:V82"/>
    <mergeCell ref="AE82:AH82"/>
    <mergeCell ref="AJ82:AL82"/>
    <mergeCell ref="AU82:AX82"/>
    <mergeCell ref="AU63:AX63"/>
    <mergeCell ref="C64:G64"/>
    <mergeCell ref="H64:J64"/>
    <mergeCell ref="O64:R64"/>
    <mergeCell ref="T64:V64"/>
    <mergeCell ref="AE64:AH64"/>
    <mergeCell ref="AJ64:AL64"/>
    <mergeCell ref="AU64:AX64"/>
    <mergeCell ref="AU66:AX66"/>
    <mergeCell ref="AU65:AX65"/>
    <mergeCell ref="C66:G66"/>
    <mergeCell ref="H66:J66"/>
    <mergeCell ref="O66:R66"/>
    <mergeCell ref="T66:V66"/>
    <mergeCell ref="AE66:AH66"/>
    <mergeCell ref="AJ66:AL66"/>
    <mergeCell ref="C65:G65"/>
    <mergeCell ref="AJ14:AL14"/>
    <mergeCell ref="AU14:AX14"/>
    <mergeCell ref="C15:G15"/>
    <mergeCell ref="H15:J15"/>
    <mergeCell ref="O15:R15"/>
    <mergeCell ref="T15:V15"/>
    <mergeCell ref="AE15:AH15"/>
    <mergeCell ref="AJ15:AL15"/>
    <mergeCell ref="AU15:AX15"/>
    <mergeCell ref="AE14:AH14"/>
    <mergeCell ref="T14:V14"/>
    <mergeCell ref="AU17:AX17"/>
    <mergeCell ref="AJ18:AL18"/>
    <mergeCell ref="AU18:AX18"/>
    <mergeCell ref="C18:G18"/>
    <mergeCell ref="H18:J18"/>
    <mergeCell ref="O18:R18"/>
    <mergeCell ref="AU37:AX37"/>
    <mergeCell ref="H35:J35"/>
    <mergeCell ref="O35:R35"/>
    <mergeCell ref="AJ34:AL34"/>
    <mergeCell ref="T18:V18"/>
    <mergeCell ref="AE18:AH18"/>
    <mergeCell ref="AE17:AH17"/>
    <mergeCell ref="C17:G17"/>
    <mergeCell ref="H17:J17"/>
    <mergeCell ref="O17:R17"/>
    <mergeCell ref="T17:V17"/>
    <mergeCell ref="AU20:AX20"/>
    <mergeCell ref="AE27:AH27"/>
    <mergeCell ref="AJ27:AL27"/>
    <mergeCell ref="AU27:AX27"/>
    <mergeCell ref="AJ25:AL25"/>
    <mergeCell ref="AE25:AH25"/>
    <mergeCell ref="O27:R27"/>
    <mergeCell ref="AJ12:AL12"/>
    <mergeCell ref="AU12:AX12"/>
    <mergeCell ref="C13:G13"/>
    <mergeCell ref="H13:J13"/>
    <mergeCell ref="O13:R13"/>
    <mergeCell ref="T13:V13"/>
    <mergeCell ref="AE13:AH13"/>
    <mergeCell ref="AJ13:AL13"/>
    <mergeCell ref="AU13:AX13"/>
    <mergeCell ref="T12:V12"/>
    <mergeCell ref="AE12:AH12"/>
    <mergeCell ref="AU16:AX16"/>
    <mergeCell ref="A83:R83"/>
    <mergeCell ref="T83:AH83"/>
    <mergeCell ref="C50:G50"/>
    <mergeCell ref="H50:J50"/>
    <mergeCell ref="O50:R50"/>
    <mergeCell ref="C24:G24"/>
    <mergeCell ref="H24:J24"/>
    <mergeCell ref="O24:R24"/>
    <mergeCell ref="T24:V24"/>
    <mergeCell ref="AE24:AH24"/>
    <mergeCell ref="C25:G25"/>
    <mergeCell ref="H25:J25"/>
    <mergeCell ref="O25:R25"/>
    <mergeCell ref="T25:V25"/>
    <mergeCell ref="H27:J27"/>
    <mergeCell ref="H29:J29"/>
    <mergeCell ref="O29:R29"/>
    <mergeCell ref="T29:V29"/>
    <mergeCell ref="AE29:AH29"/>
    <mergeCell ref="H28:J28"/>
    <mergeCell ref="T39:V39"/>
    <mergeCell ref="C33:G33"/>
    <mergeCell ref="AJ17:AL17"/>
    <mergeCell ref="T44:AH44"/>
    <mergeCell ref="T51:V51"/>
    <mergeCell ref="AE51:AH51"/>
    <mergeCell ref="AJ83:AX83"/>
    <mergeCell ref="AJ6:AY6"/>
    <mergeCell ref="A4:AY4"/>
    <mergeCell ref="A47:AY47"/>
    <mergeCell ref="AJ49:AY49"/>
    <mergeCell ref="AJ52:AL52"/>
    <mergeCell ref="AU52:AX52"/>
    <mergeCell ref="AJ9:AL9"/>
    <mergeCell ref="AU9:AX9"/>
    <mergeCell ref="AU53:AX53"/>
    <mergeCell ref="AJ54:AL54"/>
    <mergeCell ref="AU54:AX54"/>
    <mergeCell ref="AJ42:AX42"/>
    <mergeCell ref="AJ50:AL50"/>
    <mergeCell ref="AU50:AX50"/>
    <mergeCell ref="AJ11:AL11"/>
    <mergeCell ref="AU11:AX11"/>
    <mergeCell ref="AJ53:AL53"/>
    <mergeCell ref="AJ51:AL51"/>
    <mergeCell ref="AU51:AX51"/>
    <mergeCell ref="AJ16:AL16"/>
    <mergeCell ref="C5:G6"/>
    <mergeCell ref="C8:G8"/>
    <mergeCell ref="H8:J8"/>
    <mergeCell ref="AJ7:AL7"/>
    <mergeCell ref="AU7:AX7"/>
    <mergeCell ref="AJ8:AL8"/>
    <mergeCell ref="AU8:AX8"/>
    <mergeCell ref="AJ10:AL10"/>
    <mergeCell ref="AU10:AX10"/>
    <mergeCell ref="T8:V8"/>
    <mergeCell ref="AE8:AH8"/>
    <mergeCell ref="C10:G10"/>
    <mergeCell ref="H10:J10"/>
    <mergeCell ref="O10:R10"/>
    <mergeCell ref="T10:V10"/>
    <mergeCell ref="AE10:AH10"/>
    <mergeCell ref="T9:V9"/>
    <mergeCell ref="AE9:AH9"/>
    <mergeCell ref="AZ5:AZ6"/>
    <mergeCell ref="AD2:AI2"/>
    <mergeCell ref="AJ2:AY2"/>
    <mergeCell ref="A84:R84"/>
    <mergeCell ref="T84:AH84"/>
    <mergeCell ref="A85:R85"/>
    <mergeCell ref="T85:AH85"/>
    <mergeCell ref="A5:A6"/>
    <mergeCell ref="O48:R49"/>
    <mergeCell ref="T48:AY48"/>
    <mergeCell ref="T5:AY5"/>
    <mergeCell ref="H48:J49"/>
    <mergeCell ref="C48:G49"/>
    <mergeCell ref="A48:A49"/>
    <mergeCell ref="C7:G7"/>
    <mergeCell ref="H7:J7"/>
    <mergeCell ref="O7:R7"/>
    <mergeCell ref="T7:V7"/>
    <mergeCell ref="AE7:AH7"/>
    <mergeCell ref="O5:R6"/>
    <mergeCell ref="H5:J6"/>
    <mergeCell ref="AU32:AX32"/>
    <mergeCell ref="AE34:AH34"/>
    <mergeCell ref="O34:R34"/>
    <mergeCell ref="T34:V34"/>
    <mergeCell ref="C34:G34"/>
    <mergeCell ref="H33:J33"/>
    <mergeCell ref="AU38:AX38"/>
    <mergeCell ref="AU35:AX35"/>
    <mergeCell ref="C36:G36"/>
    <mergeCell ref="H36:J36"/>
    <mergeCell ref="O36:R36"/>
    <mergeCell ref="T36:V36"/>
    <mergeCell ref="AE36:AH36"/>
    <mergeCell ref="AJ36:AL36"/>
    <mergeCell ref="AU36:AX36"/>
    <mergeCell ref="C37:G37"/>
    <mergeCell ref="H37:J37"/>
    <mergeCell ref="O37:R37"/>
    <mergeCell ref="T37:V37"/>
    <mergeCell ref="AE37:AH37"/>
    <mergeCell ref="AJ37:AL37"/>
    <mergeCell ref="T38:V38"/>
    <mergeCell ref="O38:R38"/>
    <mergeCell ref="AU34:AX34"/>
    <mergeCell ref="T35:V35"/>
    <mergeCell ref="AE35:AH35"/>
    <mergeCell ref="AJ39:AL39"/>
    <mergeCell ref="AU39:AX39"/>
    <mergeCell ref="T65:V65"/>
    <mergeCell ref="AE65:AH65"/>
    <mergeCell ref="AJ65:AL65"/>
    <mergeCell ref="H41:J41"/>
    <mergeCell ref="O41:R41"/>
    <mergeCell ref="O51:R51"/>
    <mergeCell ref="AJ61:AL61"/>
    <mergeCell ref="H65:J65"/>
    <mergeCell ref="O65:R65"/>
    <mergeCell ref="S48:S49"/>
    <mergeCell ref="AU57:AX57"/>
    <mergeCell ref="T57:V57"/>
    <mergeCell ref="AE57:AH57"/>
    <mergeCell ref="AJ57:AL57"/>
    <mergeCell ref="T58:V58"/>
    <mergeCell ref="AE58:AH58"/>
    <mergeCell ref="AU59:AX59"/>
    <mergeCell ref="K48:N49"/>
    <mergeCell ref="T54:V54"/>
    <mergeCell ref="AJ40:AL40"/>
    <mergeCell ref="AU40:AX40"/>
    <mergeCell ref="T40:V40"/>
    <mergeCell ref="C62:G62"/>
    <mergeCell ref="H62:J62"/>
    <mergeCell ref="O62:R62"/>
    <mergeCell ref="T62:V62"/>
    <mergeCell ref="AE62:AH62"/>
    <mergeCell ref="AJ62:AL62"/>
    <mergeCell ref="T61:V61"/>
    <mergeCell ref="AE61:AH61"/>
    <mergeCell ref="C31:G31"/>
    <mergeCell ref="H31:J31"/>
    <mergeCell ref="C32:G32"/>
    <mergeCell ref="H32:J32"/>
    <mergeCell ref="O32:R32"/>
    <mergeCell ref="T32:V32"/>
    <mergeCell ref="AE32:AH32"/>
    <mergeCell ref="AJ32:AL32"/>
    <mergeCell ref="AJ35:AL35"/>
    <mergeCell ref="C53:G53"/>
    <mergeCell ref="H53:J53"/>
    <mergeCell ref="O53:R53"/>
    <mergeCell ref="T53:V53"/>
    <mergeCell ref="AE53:AH53"/>
    <mergeCell ref="C52:G52"/>
    <mergeCell ref="H52:J52"/>
    <mergeCell ref="AE40:AH40"/>
    <mergeCell ref="T41:V41"/>
    <mergeCell ref="AE41:AH41"/>
    <mergeCell ref="AJ41:AL41"/>
    <mergeCell ref="AJ58:AL58"/>
    <mergeCell ref="H59:J59"/>
    <mergeCell ref="O59:R59"/>
    <mergeCell ref="T59:V59"/>
    <mergeCell ref="AE59:AH59"/>
    <mergeCell ref="AJ59:AL59"/>
    <mergeCell ref="H57:J57"/>
    <mergeCell ref="O57:R57"/>
    <mergeCell ref="AE55:AH55"/>
    <mergeCell ref="AE54:AH54"/>
    <mergeCell ref="T50:V50"/>
    <mergeCell ref="AE50:AH50"/>
    <mergeCell ref="O52:R52"/>
    <mergeCell ref="T52:V52"/>
    <mergeCell ref="AE52:AH52"/>
    <mergeCell ref="A42:R42"/>
    <mergeCell ref="T42:AH42"/>
    <mergeCell ref="A43:R43"/>
    <mergeCell ref="T43:AH43"/>
    <mergeCell ref="A44:R44"/>
    <mergeCell ref="AU72:AX72"/>
    <mergeCell ref="C73:G73"/>
    <mergeCell ref="H73:J73"/>
    <mergeCell ref="O73:R73"/>
    <mergeCell ref="T73:V73"/>
    <mergeCell ref="AE73:AH73"/>
    <mergeCell ref="AJ73:AL73"/>
    <mergeCell ref="AU73:AX73"/>
    <mergeCell ref="C74:G74"/>
    <mergeCell ref="H74:J74"/>
    <mergeCell ref="O74:R74"/>
    <mergeCell ref="T74:V74"/>
    <mergeCell ref="AE74:AH74"/>
    <mergeCell ref="AJ74:AL74"/>
    <mergeCell ref="AU74:AX74"/>
    <mergeCell ref="O77:R77"/>
    <mergeCell ref="T77:V77"/>
    <mergeCell ref="AE77:AH77"/>
    <mergeCell ref="AJ77:AL77"/>
    <mergeCell ref="AU77:AX77"/>
    <mergeCell ref="C76:G76"/>
    <mergeCell ref="H76:J76"/>
    <mergeCell ref="O76:R76"/>
    <mergeCell ref="H75:J75"/>
    <mergeCell ref="O75:R75"/>
    <mergeCell ref="T75:V75"/>
    <mergeCell ref="AE75:AH75"/>
    <mergeCell ref="AJ75:AL75"/>
    <mergeCell ref="AU75:AX75"/>
    <mergeCell ref="T76:V76"/>
    <mergeCell ref="AE76:AH76"/>
    <mergeCell ref="AJ76:AL76"/>
    <mergeCell ref="AU76:AX76"/>
    <mergeCell ref="AZ48:AZ49"/>
    <mergeCell ref="C80:G80"/>
    <mergeCell ref="H80:J80"/>
    <mergeCell ref="O80:R80"/>
    <mergeCell ref="T80:V80"/>
    <mergeCell ref="AE80:AH80"/>
    <mergeCell ref="AJ80:AL80"/>
    <mergeCell ref="AU80:AX80"/>
    <mergeCell ref="C78:G78"/>
    <mergeCell ref="H78:J78"/>
    <mergeCell ref="O78:R78"/>
    <mergeCell ref="T78:V78"/>
    <mergeCell ref="AE78:AH78"/>
    <mergeCell ref="AJ78:AL78"/>
    <mergeCell ref="AU78:AX78"/>
    <mergeCell ref="C79:G79"/>
    <mergeCell ref="H79:J79"/>
    <mergeCell ref="O79:R79"/>
    <mergeCell ref="T79:V79"/>
    <mergeCell ref="AE79:AH79"/>
    <mergeCell ref="AJ79:AL79"/>
    <mergeCell ref="AU79:AX79"/>
    <mergeCell ref="C77:G77"/>
    <mergeCell ref="H77:J77"/>
  </mergeCells>
  <phoneticPr fontId="6"/>
  <printOptions horizontalCentered="1"/>
  <pageMargins left="0.39370078740157483" right="0.39370078740157483" top="0.31496062992125984" bottom="0.23622047244094491" header="0.31496062992125984" footer="0.19685039370078741"/>
  <pageSetup paperSize="9" scale="49" fitToHeight="2"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Q48"/>
  <sheetViews>
    <sheetView view="pageBreakPreview" zoomScale="80" zoomScaleNormal="100" zoomScaleSheetLayoutView="80" workbookViewId="0">
      <selection activeCell="F9" sqref="F9"/>
    </sheetView>
  </sheetViews>
  <sheetFormatPr defaultColWidth="9" defaultRowHeight="18" customHeight="1"/>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c r="A1" s="100" t="s">
        <v>1155</v>
      </c>
      <c r="H1" s="959" t="s">
        <v>765</v>
      </c>
    </row>
    <row r="2" spans="1:8" ht="18" customHeight="1" thickBot="1">
      <c r="D2" s="482" t="s">
        <v>335</v>
      </c>
      <c r="E2" s="2948">
        <f>【様式８】実績報告書Ⅱ!V5</f>
        <v>0</v>
      </c>
      <c r="F2" s="2798"/>
      <c r="G2" s="2798"/>
      <c r="H2" s="2799"/>
    </row>
    <row r="4" spans="1:8" ht="18" customHeight="1">
      <c r="A4" s="1547" t="s">
        <v>154</v>
      </c>
      <c r="B4" s="1547"/>
      <c r="C4" s="1547"/>
      <c r="D4" s="1547"/>
      <c r="E4" s="1547"/>
      <c r="F4" s="1547"/>
      <c r="G4" s="1547"/>
      <c r="H4" s="2002"/>
    </row>
    <row r="5" spans="1:8" ht="18" customHeight="1" thickBot="1">
      <c r="A5" s="8"/>
      <c r="B5" s="8"/>
      <c r="C5" s="8"/>
      <c r="D5" s="8"/>
      <c r="E5" s="8"/>
      <c r="F5" s="8"/>
      <c r="G5" s="8"/>
      <c r="H5" s="8"/>
    </row>
    <row r="6" spans="1:8" ht="39.950000000000003" customHeight="1">
      <c r="A6" s="2003" t="s">
        <v>21</v>
      </c>
      <c r="B6" s="2005" t="s">
        <v>19</v>
      </c>
      <c r="C6" s="2005" t="s">
        <v>20</v>
      </c>
      <c r="D6" s="2005" t="s">
        <v>438</v>
      </c>
      <c r="E6" s="1989" t="s">
        <v>318</v>
      </c>
      <c r="F6" s="1380"/>
      <c r="G6" s="1989" t="s">
        <v>319</v>
      </c>
      <c r="H6" s="1990"/>
    </row>
    <row r="7" spans="1:8" ht="56.1" customHeight="1" thickBot="1">
      <c r="A7" s="2004"/>
      <c r="B7" s="2006"/>
      <c r="C7" s="2006"/>
      <c r="D7" s="2006"/>
      <c r="E7" s="320"/>
      <c r="F7" s="242" t="s">
        <v>747</v>
      </c>
      <c r="G7" s="50"/>
      <c r="H7" s="243" t="s">
        <v>747</v>
      </c>
    </row>
    <row r="8" spans="1:8" ht="21.75" customHeight="1">
      <c r="A8" s="321" t="s">
        <v>167</v>
      </c>
      <c r="B8" s="322" t="s">
        <v>121</v>
      </c>
      <c r="C8" s="322" t="s">
        <v>122</v>
      </c>
      <c r="D8" s="322" t="s">
        <v>123</v>
      </c>
      <c r="E8" s="216">
        <v>200000</v>
      </c>
      <c r="F8" s="216"/>
      <c r="G8" s="483"/>
      <c r="H8" s="217"/>
    </row>
    <row r="9" spans="1:8" ht="21.75" customHeight="1">
      <c r="A9" s="915">
        <v>1</v>
      </c>
      <c r="B9" s="914" t="s">
        <v>741</v>
      </c>
      <c r="C9" s="1091"/>
      <c r="D9" s="1092"/>
      <c r="E9" s="218"/>
      <c r="F9" s="218"/>
      <c r="G9" s="219"/>
      <c r="H9" s="1087"/>
    </row>
    <row r="10" spans="1:8" ht="21.75" customHeight="1">
      <c r="A10" s="915">
        <v>2</v>
      </c>
      <c r="B10" s="940"/>
      <c r="C10" s="940"/>
      <c r="D10" s="940"/>
      <c r="E10" s="218"/>
      <c r="F10" s="218"/>
      <c r="G10" s="219"/>
      <c r="H10" s="220"/>
    </row>
    <row r="11" spans="1:8" ht="21.75" customHeight="1">
      <c r="A11" s="915">
        <v>3</v>
      </c>
      <c r="B11" s="940"/>
      <c r="C11" s="940"/>
      <c r="D11" s="940"/>
      <c r="E11" s="218"/>
      <c r="F11" s="218"/>
      <c r="G11" s="219"/>
      <c r="H11" s="220"/>
    </row>
    <row r="12" spans="1:8" ht="21.75" customHeight="1">
      <c r="A12" s="915">
        <v>4</v>
      </c>
      <c r="B12" s="940"/>
      <c r="C12" s="940"/>
      <c r="D12" s="940"/>
      <c r="E12" s="218"/>
      <c r="F12" s="218"/>
      <c r="G12" s="219"/>
      <c r="H12" s="220"/>
    </row>
    <row r="13" spans="1:8" ht="21.75" customHeight="1">
      <c r="A13" s="915">
        <v>5</v>
      </c>
      <c r="B13" s="940"/>
      <c r="C13" s="940"/>
      <c r="D13" s="940"/>
      <c r="E13" s="218"/>
      <c r="F13" s="218"/>
      <c r="G13" s="219"/>
      <c r="H13" s="220"/>
    </row>
    <row r="14" spans="1:8" ht="21.75" customHeight="1">
      <c r="A14" s="915">
        <v>6</v>
      </c>
      <c r="B14" s="940"/>
      <c r="C14" s="940"/>
      <c r="D14" s="940"/>
      <c r="E14" s="218"/>
      <c r="F14" s="218"/>
      <c r="G14" s="219"/>
      <c r="H14" s="220"/>
    </row>
    <row r="15" spans="1:8" ht="21.75" customHeight="1">
      <c r="A15" s="915">
        <v>7</v>
      </c>
      <c r="B15" s="940"/>
      <c r="C15" s="940"/>
      <c r="D15" s="940"/>
      <c r="E15" s="218"/>
      <c r="F15" s="218"/>
      <c r="G15" s="219"/>
      <c r="H15" s="220"/>
    </row>
    <row r="16" spans="1:8" ht="21.75" customHeight="1">
      <c r="A16" s="915">
        <v>8</v>
      </c>
      <c r="B16" s="940"/>
      <c r="C16" s="940"/>
      <c r="D16" s="940"/>
      <c r="E16" s="218"/>
      <c r="F16" s="218"/>
      <c r="G16" s="219"/>
      <c r="H16" s="220"/>
    </row>
    <row r="17" spans="1:8" ht="21.75" customHeight="1">
      <c r="A17" s="915">
        <v>9</v>
      </c>
      <c r="B17" s="940"/>
      <c r="C17" s="940"/>
      <c r="D17" s="940"/>
      <c r="E17" s="218"/>
      <c r="F17" s="218"/>
      <c r="G17" s="219"/>
      <c r="H17" s="220"/>
    </row>
    <row r="18" spans="1:8" ht="21.75" customHeight="1">
      <c r="A18" s="915">
        <v>10</v>
      </c>
      <c r="B18" s="940"/>
      <c r="C18" s="940"/>
      <c r="D18" s="940"/>
      <c r="E18" s="218"/>
      <c r="F18" s="218"/>
      <c r="G18" s="219"/>
      <c r="H18" s="220"/>
    </row>
    <row r="19" spans="1:8" ht="21.75" customHeight="1">
      <c r="A19" s="915">
        <v>11</v>
      </c>
      <c r="B19" s="940"/>
      <c r="C19" s="940"/>
      <c r="D19" s="940"/>
      <c r="E19" s="218"/>
      <c r="F19" s="218"/>
      <c r="G19" s="219"/>
      <c r="H19" s="220"/>
    </row>
    <row r="20" spans="1:8" ht="21.75" customHeight="1">
      <c r="A20" s="915">
        <v>12</v>
      </c>
      <c r="B20" s="940"/>
      <c r="C20" s="940"/>
      <c r="D20" s="940"/>
      <c r="E20" s="218"/>
      <c r="F20" s="218"/>
      <c r="G20" s="219"/>
      <c r="H20" s="220"/>
    </row>
    <row r="21" spans="1:8" ht="21.75" customHeight="1">
      <c r="A21" s="915">
        <v>13</v>
      </c>
      <c r="B21" s="940"/>
      <c r="C21" s="940"/>
      <c r="D21" s="940"/>
      <c r="E21" s="218"/>
      <c r="F21" s="218"/>
      <c r="G21" s="219"/>
      <c r="H21" s="220"/>
    </row>
    <row r="22" spans="1:8" ht="21.75" customHeight="1">
      <c r="A22" s="915">
        <v>14</v>
      </c>
      <c r="B22" s="940"/>
      <c r="C22" s="940"/>
      <c r="D22" s="940"/>
      <c r="E22" s="218"/>
      <c r="F22" s="218"/>
      <c r="G22" s="219"/>
      <c r="H22" s="220"/>
    </row>
    <row r="23" spans="1:8" ht="21.75" customHeight="1">
      <c r="A23" s="915">
        <v>15</v>
      </c>
      <c r="B23" s="940"/>
      <c r="C23" s="940"/>
      <c r="D23" s="940"/>
      <c r="E23" s="218"/>
      <c r="F23" s="218"/>
      <c r="G23" s="219"/>
      <c r="H23" s="220"/>
    </row>
    <row r="24" spans="1:8" ht="21.75" customHeight="1">
      <c r="A24" s="915">
        <v>16</v>
      </c>
      <c r="B24" s="940"/>
      <c r="C24" s="940"/>
      <c r="D24" s="940"/>
      <c r="E24" s="218"/>
      <c r="F24" s="218"/>
      <c r="G24" s="219"/>
      <c r="H24" s="220"/>
    </row>
    <row r="25" spans="1:8" ht="21.75" customHeight="1">
      <c r="A25" s="915">
        <v>17</v>
      </c>
      <c r="B25" s="940"/>
      <c r="C25" s="940"/>
      <c r="D25" s="940"/>
      <c r="E25" s="218"/>
      <c r="F25" s="218"/>
      <c r="G25" s="219"/>
      <c r="H25" s="220"/>
    </row>
    <row r="26" spans="1:8" ht="21.75" customHeight="1">
      <c r="A26" s="915">
        <v>18</v>
      </c>
      <c r="B26" s="940"/>
      <c r="C26" s="940"/>
      <c r="D26" s="940"/>
      <c r="E26" s="218"/>
      <c r="F26" s="218"/>
      <c r="G26" s="219"/>
      <c r="H26" s="220"/>
    </row>
    <row r="27" spans="1:8" ht="21.75" customHeight="1">
      <c r="A27" s="915">
        <v>19</v>
      </c>
      <c r="B27" s="940"/>
      <c r="C27" s="940"/>
      <c r="D27" s="940"/>
      <c r="E27" s="218"/>
      <c r="F27" s="218"/>
      <c r="G27" s="219"/>
      <c r="H27" s="220"/>
    </row>
    <row r="28" spans="1:8" ht="21.75" customHeight="1">
      <c r="A28" s="915">
        <v>20</v>
      </c>
      <c r="B28" s="940"/>
      <c r="C28" s="940"/>
      <c r="D28" s="940"/>
      <c r="E28" s="218"/>
      <c r="F28" s="218"/>
      <c r="G28" s="219"/>
      <c r="H28" s="220"/>
    </row>
    <row r="29" spans="1:8" ht="21.75" customHeight="1">
      <c r="A29" s="915">
        <v>21</v>
      </c>
      <c r="B29" s="940"/>
      <c r="C29" s="940"/>
      <c r="D29" s="940"/>
      <c r="E29" s="218"/>
      <c r="F29" s="218"/>
      <c r="G29" s="219"/>
      <c r="H29" s="220"/>
    </row>
    <row r="30" spans="1:8" ht="21.75" customHeight="1">
      <c r="A30" s="915">
        <v>22</v>
      </c>
      <c r="B30" s="940"/>
      <c r="C30" s="940"/>
      <c r="D30" s="940"/>
      <c r="E30" s="218"/>
      <c r="F30" s="218"/>
      <c r="G30" s="219"/>
      <c r="H30" s="220"/>
    </row>
    <row r="31" spans="1:8" ht="21.75" customHeight="1">
      <c r="A31" s="915">
        <v>23</v>
      </c>
      <c r="B31" s="940"/>
      <c r="C31" s="940"/>
      <c r="D31" s="940"/>
      <c r="E31" s="218"/>
      <c r="F31" s="218"/>
      <c r="G31" s="219"/>
      <c r="H31" s="220"/>
    </row>
    <row r="32" spans="1:8" ht="21.75" customHeight="1">
      <c r="A32" s="915">
        <v>24</v>
      </c>
      <c r="B32" s="940"/>
      <c r="C32" s="940"/>
      <c r="D32" s="940"/>
      <c r="E32" s="218"/>
      <c r="F32" s="218"/>
      <c r="G32" s="219"/>
      <c r="H32" s="220"/>
    </row>
    <row r="33" spans="1:17" ht="21.75" customHeight="1">
      <c r="A33" s="915">
        <v>25</v>
      </c>
      <c r="B33" s="940"/>
      <c r="C33" s="940"/>
      <c r="D33" s="940"/>
      <c r="E33" s="218"/>
      <c r="F33" s="218"/>
      <c r="G33" s="219"/>
      <c r="H33" s="220"/>
    </row>
    <row r="34" spans="1:17" ht="21.75" customHeight="1">
      <c r="A34" s="915">
        <v>26</v>
      </c>
      <c r="B34" s="940"/>
      <c r="C34" s="940"/>
      <c r="D34" s="940"/>
      <c r="E34" s="218"/>
      <c r="F34" s="218"/>
      <c r="G34" s="219"/>
      <c r="H34" s="220"/>
    </row>
    <row r="35" spans="1:17" ht="21.75" customHeight="1">
      <c r="A35" s="915">
        <v>27</v>
      </c>
      <c r="B35" s="940"/>
      <c r="C35" s="940"/>
      <c r="D35" s="940"/>
      <c r="E35" s="218"/>
      <c r="F35" s="218"/>
      <c r="G35" s="219"/>
      <c r="H35" s="220"/>
    </row>
    <row r="36" spans="1:17" ht="21.75" customHeight="1">
      <c r="A36" s="915">
        <v>28</v>
      </c>
      <c r="B36" s="940"/>
      <c r="C36" s="940"/>
      <c r="D36" s="940"/>
      <c r="E36" s="218"/>
      <c r="F36" s="218"/>
      <c r="G36" s="219"/>
      <c r="H36" s="220"/>
    </row>
    <row r="37" spans="1:17" ht="21.75" customHeight="1">
      <c r="A37" s="915">
        <v>29</v>
      </c>
      <c r="B37" s="940"/>
      <c r="C37" s="940"/>
      <c r="D37" s="940"/>
      <c r="E37" s="218"/>
      <c r="F37" s="218"/>
      <c r="G37" s="219"/>
      <c r="H37" s="220"/>
    </row>
    <row r="38" spans="1:17" ht="21.75" customHeight="1">
      <c r="A38" s="915">
        <v>30</v>
      </c>
      <c r="B38" s="111"/>
      <c r="C38" s="111"/>
      <c r="D38" s="111"/>
      <c r="E38" s="221"/>
      <c r="F38" s="221"/>
      <c r="G38" s="222"/>
      <c r="H38" s="223"/>
    </row>
    <row r="39" spans="1:17" ht="21.75" customHeight="1" thickBot="1">
      <c r="A39" s="1996" t="s">
        <v>120</v>
      </c>
      <c r="B39" s="1997"/>
      <c r="C39" s="1997"/>
      <c r="D39" s="1998"/>
      <c r="E39" s="224">
        <f>SUM(E9:E38)</f>
        <v>0</v>
      </c>
      <c r="F39" s="225">
        <f>SUM(F9:F38)</f>
        <v>0</v>
      </c>
      <c r="G39" s="226">
        <f>SUM(G9:G38)</f>
        <v>0</v>
      </c>
      <c r="H39" s="227">
        <f>SUM(H9:H38)</f>
        <v>0</v>
      </c>
    </row>
    <row r="40" spans="1:17" ht="19.5" customHeight="1">
      <c r="A40" s="533" t="s">
        <v>469</v>
      </c>
      <c r="B40" s="2000" t="s">
        <v>317</v>
      </c>
      <c r="C40" s="2000"/>
      <c r="D40" s="2000"/>
      <c r="E40" s="2000"/>
      <c r="F40" s="2000"/>
      <c r="G40" s="2000"/>
      <c r="H40" s="2000"/>
    </row>
    <row r="41" spans="1:17" ht="19.5" customHeight="1">
      <c r="A41" s="323"/>
      <c r="B41" s="2001"/>
      <c r="C41" s="2001"/>
      <c r="D41" s="2001"/>
      <c r="E41" s="2001"/>
      <c r="F41" s="2001"/>
      <c r="G41" s="2001"/>
      <c r="H41" s="2001"/>
    </row>
    <row r="45" spans="1:17" ht="18" customHeight="1">
      <c r="L45" s="78"/>
      <c r="M45" s="78"/>
      <c r="N45" s="78"/>
      <c r="O45" s="78"/>
      <c r="P45" s="78"/>
      <c r="Q45" s="78"/>
    </row>
    <row r="46" spans="1:17" ht="18" customHeight="1">
      <c r="L46" s="78"/>
      <c r="M46" s="78"/>
      <c r="N46" s="78"/>
      <c r="O46" s="78"/>
      <c r="P46" s="78"/>
      <c r="Q46" s="78"/>
    </row>
    <row r="47" spans="1:17" ht="18" customHeight="1">
      <c r="L47" s="78"/>
      <c r="M47" s="78"/>
      <c r="N47" s="78"/>
      <c r="O47" s="78"/>
      <c r="P47" s="78"/>
      <c r="Q47" s="78"/>
    </row>
    <row r="48" spans="1:17" ht="18" customHeight="1">
      <c r="L48" s="78"/>
      <c r="M48" s="78"/>
      <c r="N48" s="78"/>
      <c r="O48" s="78"/>
      <c r="P48" s="78"/>
      <c r="Q48" s="78"/>
    </row>
  </sheetData>
  <sheetProtection insertRows="0"/>
  <mergeCells count="10">
    <mergeCell ref="E2:H2"/>
    <mergeCell ref="B40:H41"/>
    <mergeCell ref="A4:H4"/>
    <mergeCell ref="A39:D39"/>
    <mergeCell ref="A6:A7"/>
    <mergeCell ref="B6:B7"/>
    <mergeCell ref="C6:C7"/>
    <mergeCell ref="D6:D7"/>
    <mergeCell ref="E6:F6"/>
    <mergeCell ref="G6:H6"/>
  </mergeCells>
  <phoneticPr fontId="6"/>
  <printOptions horizontalCentered="1"/>
  <pageMargins left="0.55118110236220474" right="0.55118110236220474" top="0.70866141732283472" bottom="0.98425196850393704" header="0.51181102362204722" footer="0.51181102362204722"/>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9"/>
  <sheetViews>
    <sheetView view="pageBreakPreview" topLeftCell="A16" zoomScaleNormal="100" zoomScaleSheetLayoutView="100" workbookViewId="0">
      <selection activeCell="Q10" sqref="Q10:T10"/>
    </sheetView>
  </sheetViews>
  <sheetFormatPr defaultColWidth="9" defaultRowHeight="18" customHeight="1"/>
  <cols>
    <col min="1" max="1" width="2.5" style="1" customWidth="1"/>
    <col min="2" max="34" width="3" style="1" customWidth="1"/>
    <col min="35" max="35" width="2.5" style="1" customWidth="1"/>
    <col min="36" max="38" width="3" style="1" customWidth="1"/>
    <col min="39" max="39" width="13" style="1" hidden="1" customWidth="1"/>
    <col min="40" max="47" width="3" style="1" customWidth="1"/>
    <col min="48" max="16384" width="9" style="1"/>
  </cols>
  <sheetData>
    <row r="1" spans="1:34" ht="18" customHeight="1">
      <c r="B1" s="100" t="s">
        <v>493</v>
      </c>
    </row>
    <row r="2" spans="1:34" s="94" customFormat="1" ht="18" customHeight="1">
      <c r="B2" s="1370" t="s">
        <v>520</v>
      </c>
      <c r="C2" s="1370"/>
      <c r="D2" s="1370"/>
      <c r="E2" s="1370"/>
      <c r="F2" s="1370"/>
      <c r="G2" s="1370"/>
      <c r="H2" s="1370"/>
      <c r="I2" s="1370"/>
      <c r="J2" s="1370"/>
      <c r="K2" s="1370"/>
      <c r="L2" s="1370"/>
      <c r="M2" s="1370"/>
      <c r="N2" s="1370"/>
      <c r="O2" s="1370"/>
      <c r="P2" s="1370"/>
      <c r="Q2" s="1370"/>
      <c r="R2" s="1370"/>
      <c r="S2" s="1370"/>
      <c r="T2" s="1370"/>
      <c r="U2" s="1370"/>
      <c r="V2" s="1370"/>
      <c r="W2" s="1370"/>
      <c r="X2" s="1370"/>
      <c r="Y2" s="1370"/>
      <c r="Z2" s="1370"/>
      <c r="AA2" s="1370"/>
      <c r="AB2" s="1370"/>
      <c r="AC2" s="1370"/>
      <c r="AD2" s="1370"/>
      <c r="AE2" s="1370"/>
      <c r="AF2" s="1370"/>
      <c r="AG2" s="1370"/>
      <c r="AH2" s="1370"/>
    </row>
    <row r="3" spans="1:34" s="94" customFormat="1" ht="18" customHeight="1">
      <c r="B3" s="1547" t="s">
        <v>208</v>
      </c>
      <c r="C3" s="1548"/>
      <c r="D3" s="1548"/>
      <c r="E3" s="1548"/>
      <c r="F3" s="1548"/>
      <c r="G3" s="1548"/>
      <c r="H3" s="1548"/>
      <c r="I3" s="1548"/>
      <c r="J3" s="1548"/>
      <c r="K3" s="1548"/>
      <c r="L3" s="1548"/>
      <c r="M3" s="1548"/>
      <c r="N3" s="1548"/>
      <c r="O3" s="1548"/>
      <c r="P3" s="1548"/>
      <c r="Q3" s="1548"/>
      <c r="R3" s="1548"/>
      <c r="S3" s="1548"/>
      <c r="T3" s="1548"/>
      <c r="U3" s="1548"/>
      <c r="V3" s="1548"/>
      <c r="W3" s="1548"/>
      <c r="X3" s="1548"/>
      <c r="Y3" s="1548"/>
      <c r="Z3" s="1548"/>
      <c r="AA3" s="1548"/>
      <c r="AB3" s="1548"/>
      <c r="AC3" s="1548"/>
      <c r="AD3" s="1548"/>
      <c r="AE3" s="1548"/>
      <c r="AF3" s="1548"/>
      <c r="AG3" s="1548"/>
      <c r="AH3" s="1548"/>
    </row>
    <row r="4" spans="1:34" s="94" customFormat="1" ht="18" customHeight="1">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row>
    <row r="5" spans="1:34" s="94" customFormat="1" ht="18" customHeight="1">
      <c r="E5" s="326"/>
      <c r="G5" s="326"/>
      <c r="I5" s="326"/>
      <c r="K5" s="326"/>
      <c r="M5" s="326"/>
      <c r="O5" s="326"/>
    </row>
    <row r="6" spans="1:34" s="94" customFormat="1" ht="17.25" customHeight="1">
      <c r="F6" s="1371" t="s">
        <v>515</v>
      </c>
      <c r="G6" s="1371"/>
      <c r="H6" s="1371"/>
      <c r="I6" s="1371"/>
      <c r="J6" s="1371"/>
      <c r="K6" s="1371"/>
      <c r="L6" s="1371"/>
      <c r="M6" s="326"/>
      <c r="N6" s="326"/>
      <c r="O6" s="326"/>
    </row>
    <row r="7" spans="1:34" ht="17.25" customHeight="1" thickBot="1">
      <c r="F7" s="9"/>
      <c r="G7" s="9"/>
      <c r="H7" s="9"/>
      <c r="I7" s="9"/>
      <c r="J7" s="9"/>
      <c r="K7" s="9"/>
      <c r="L7" s="9"/>
      <c r="M7" s="9"/>
      <c r="N7" s="9"/>
      <c r="O7" s="9"/>
      <c r="P7" s="10"/>
      <c r="V7" s="1372">
        <v>44162</v>
      </c>
      <c r="W7" s="1372"/>
      <c r="X7" s="1372"/>
      <c r="Y7" s="1372"/>
      <c r="Z7" s="1372"/>
      <c r="AA7" s="1372"/>
      <c r="AB7" s="1372"/>
      <c r="AC7" s="1372"/>
      <c r="AD7" s="1372"/>
      <c r="AE7" s="1372"/>
      <c r="AF7" s="1372"/>
      <c r="AG7" s="1372"/>
      <c r="AH7" s="1372"/>
    </row>
    <row r="8" spans="1:34" ht="17.25" customHeight="1">
      <c r="D8" s="9"/>
      <c r="E8" s="9"/>
      <c r="F8" s="9"/>
      <c r="G8" s="9"/>
      <c r="H8" s="9"/>
      <c r="I8" s="9"/>
      <c r="J8" s="9"/>
      <c r="K8" s="9"/>
      <c r="L8" s="9"/>
      <c r="M8" s="9"/>
      <c r="N8" s="9"/>
      <c r="P8" s="1373" t="s">
        <v>5</v>
      </c>
      <c r="Q8" s="1374"/>
      <c r="R8" s="1374"/>
      <c r="S8" s="1374"/>
      <c r="T8" s="1374"/>
      <c r="U8" s="1374"/>
      <c r="V8" s="1541" t="str">
        <f>【様式１】加算率!U7</f>
        <v>大和市</v>
      </c>
      <c r="W8" s="1542"/>
      <c r="X8" s="1542"/>
      <c r="Y8" s="1542"/>
      <c r="Z8" s="1542"/>
      <c r="AA8" s="1542"/>
      <c r="AB8" s="1542"/>
      <c r="AC8" s="1542"/>
      <c r="AD8" s="1542"/>
      <c r="AE8" s="1542"/>
      <c r="AF8" s="1542"/>
      <c r="AG8" s="1542"/>
      <c r="AH8" s="1543"/>
    </row>
    <row r="9" spans="1:34" ht="17.25" customHeight="1">
      <c r="D9" s="9"/>
      <c r="E9" s="9"/>
      <c r="F9" s="9"/>
      <c r="G9" s="9"/>
      <c r="H9" s="9"/>
      <c r="I9" s="9"/>
      <c r="J9" s="9"/>
      <c r="K9" s="9"/>
      <c r="L9" s="9"/>
      <c r="M9" s="9"/>
      <c r="N9" s="9"/>
      <c r="P9" s="1360" t="s">
        <v>8</v>
      </c>
      <c r="Q9" s="1361"/>
      <c r="R9" s="1361"/>
      <c r="S9" s="1361"/>
      <c r="T9" s="1361"/>
      <c r="U9" s="1361"/>
      <c r="V9" s="1538" t="str">
        <f>【様式１】加算率!U8</f>
        <v>テスト保育園</v>
      </c>
      <c r="W9" s="1539"/>
      <c r="X9" s="1539"/>
      <c r="Y9" s="1539"/>
      <c r="Z9" s="1539"/>
      <c r="AA9" s="1539"/>
      <c r="AB9" s="1539"/>
      <c r="AC9" s="1539"/>
      <c r="AD9" s="1539"/>
      <c r="AE9" s="1539"/>
      <c r="AF9" s="1539"/>
      <c r="AG9" s="1539"/>
      <c r="AH9" s="1540"/>
    </row>
    <row r="10" spans="1:34" ht="17.25" customHeight="1">
      <c r="D10" s="9"/>
      <c r="E10" s="9"/>
      <c r="F10" s="9"/>
      <c r="G10" s="9"/>
      <c r="H10" s="9"/>
      <c r="I10" s="9"/>
      <c r="J10" s="9"/>
      <c r="K10" s="9"/>
      <c r="L10" s="9"/>
      <c r="M10" s="9"/>
      <c r="N10" s="9"/>
      <c r="P10" s="1360" t="s">
        <v>49</v>
      </c>
      <c r="Q10" s="1361"/>
      <c r="R10" s="1361"/>
      <c r="S10" s="1361"/>
      <c r="T10" s="1361"/>
      <c r="U10" s="1361"/>
      <c r="V10" s="1538" t="str">
        <f>【様式１】加算率!U9</f>
        <v>保育所</v>
      </c>
      <c r="W10" s="1539"/>
      <c r="X10" s="1539"/>
      <c r="Y10" s="1539"/>
      <c r="Z10" s="1539"/>
      <c r="AA10" s="1539"/>
      <c r="AB10" s="1539"/>
      <c r="AC10" s="1539"/>
      <c r="AD10" s="1539"/>
      <c r="AE10" s="1539"/>
      <c r="AF10" s="1539"/>
      <c r="AG10" s="1539"/>
      <c r="AH10" s="1540"/>
    </row>
    <row r="11" spans="1:34" ht="17.25" customHeight="1" thickBot="1">
      <c r="D11" s="9"/>
      <c r="E11" s="9"/>
      <c r="F11" s="9"/>
      <c r="G11" s="9"/>
      <c r="H11" s="9"/>
      <c r="I11" s="9"/>
      <c r="J11" s="9"/>
      <c r="K11" s="9"/>
      <c r="L11" s="9"/>
      <c r="M11" s="9"/>
      <c r="N11" s="9"/>
      <c r="O11" s="9"/>
      <c r="P11" s="1365" t="s">
        <v>43</v>
      </c>
      <c r="Q11" s="1366"/>
      <c r="R11" s="1366"/>
      <c r="S11" s="1366"/>
      <c r="T11" s="1366"/>
      <c r="U11" s="1366"/>
      <c r="V11" s="73">
        <f>【様式１】加算率!U10</f>
        <v>0</v>
      </c>
      <c r="W11" s="72">
        <f>【様式１】加算率!V10</f>
        <v>0</v>
      </c>
      <c r="X11" s="73">
        <f>【様式１】加算率!W10</f>
        <v>0</v>
      </c>
      <c r="Y11" s="71">
        <f>【様式１】加算率!X10</f>
        <v>0</v>
      </c>
      <c r="Z11" s="72">
        <f>【様式１】加算率!Y10</f>
        <v>0</v>
      </c>
      <c r="AA11" s="73">
        <f>【様式１】加算率!Z10</f>
        <v>0</v>
      </c>
      <c r="AB11" s="72">
        <f>【様式１】加算率!AA10</f>
        <v>0</v>
      </c>
      <c r="AC11" s="73">
        <f>【様式１】加算率!AB10</f>
        <v>0</v>
      </c>
      <c r="AD11" s="71">
        <f>【様式１】加算率!AC10</f>
        <v>0</v>
      </c>
      <c r="AE11" s="71">
        <f>【様式１】加算率!AD10</f>
        <v>0</v>
      </c>
      <c r="AF11" s="71">
        <f>【様式１】加算率!AE10</f>
        <v>0</v>
      </c>
      <c r="AG11" s="72">
        <f>【様式１】加算率!AF10</f>
        <v>0</v>
      </c>
      <c r="AH11" s="74">
        <f>【様式１】加算率!AG10</f>
        <v>0</v>
      </c>
    </row>
    <row r="12" spans="1:34" ht="18" customHeight="1">
      <c r="A12" s="10"/>
      <c r="B12" s="10"/>
      <c r="C12" s="10"/>
      <c r="D12" s="10"/>
      <c r="E12" s="10"/>
      <c r="F12" s="10"/>
      <c r="G12" s="10"/>
      <c r="H12" s="10"/>
      <c r="I12" s="10"/>
      <c r="J12" s="10"/>
      <c r="K12" s="10"/>
      <c r="L12" s="10"/>
      <c r="M12" s="10"/>
      <c r="N12" s="10"/>
      <c r="O12" s="10"/>
      <c r="P12" s="10"/>
      <c r="Q12" s="10"/>
      <c r="R12" s="516"/>
      <c r="S12" s="516"/>
      <c r="T12" s="516"/>
      <c r="U12" s="516"/>
      <c r="V12" s="516"/>
      <c r="W12" s="516"/>
      <c r="X12" s="516"/>
      <c r="Y12" s="516"/>
      <c r="Z12" s="13"/>
      <c r="AA12" s="13"/>
      <c r="AB12" s="13"/>
      <c r="AC12" s="13"/>
      <c r="AD12" s="13"/>
      <c r="AE12" s="13"/>
      <c r="AF12" s="13"/>
    </row>
    <row r="13" spans="1:34" ht="21.75" customHeight="1">
      <c r="B13" s="17" t="s">
        <v>209</v>
      </c>
    </row>
    <row r="14" spans="1:34" ht="9" customHeight="1"/>
    <row r="15" spans="1:34" ht="18.75" customHeight="1" thickBot="1">
      <c r="C15" s="17" t="s">
        <v>207</v>
      </c>
    </row>
    <row r="16" spans="1:34" ht="24" customHeight="1" thickTop="1" thickBot="1">
      <c r="C16" s="1513" t="s">
        <v>132</v>
      </c>
      <c r="D16" s="286" t="s">
        <v>206</v>
      </c>
      <c r="E16" s="286"/>
      <c r="F16" s="286"/>
      <c r="G16" s="286"/>
      <c r="H16" s="286"/>
      <c r="I16" s="286"/>
      <c r="J16" s="286"/>
      <c r="K16" s="286"/>
      <c r="L16" s="286"/>
      <c r="M16" s="286"/>
      <c r="N16" s="286"/>
      <c r="O16" s="286"/>
      <c r="P16" s="286"/>
      <c r="Q16" s="286"/>
      <c r="R16" s="286"/>
      <c r="S16" s="286"/>
      <c r="T16" s="286"/>
      <c r="U16" s="286"/>
      <c r="V16" s="286"/>
      <c r="W16" s="286"/>
      <c r="X16" s="286"/>
      <c r="Y16" s="286"/>
      <c r="Z16" s="286"/>
      <c r="AA16" s="287"/>
      <c r="AB16" s="1550" t="s">
        <v>521</v>
      </c>
      <c r="AC16" s="1551"/>
      <c r="AD16" s="1551"/>
      <c r="AE16" s="1551"/>
      <c r="AF16" s="1551"/>
      <c r="AG16" s="1551"/>
      <c r="AH16" s="1552"/>
    </row>
    <row r="17" spans="3:39" ht="17.25" customHeight="1" thickTop="1">
      <c r="C17" s="1514"/>
      <c r="D17" s="288" t="s">
        <v>205</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281"/>
      <c r="AC17" s="281"/>
      <c r="AD17" s="281"/>
      <c r="AE17" s="281"/>
      <c r="AF17" s="281"/>
      <c r="AG17" s="281"/>
      <c r="AH17" s="289"/>
    </row>
    <row r="18" spans="3:39" ht="18" customHeight="1">
      <c r="C18" s="1514"/>
      <c r="D18" s="14" t="s">
        <v>204</v>
      </c>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81"/>
      <c r="AC18" s="281"/>
      <c r="AD18" s="281"/>
      <c r="AE18" s="281"/>
      <c r="AF18" s="281"/>
      <c r="AG18" s="281"/>
      <c r="AH18" s="289"/>
      <c r="AM18" s="1" t="s">
        <v>203</v>
      </c>
    </row>
    <row r="19" spans="3:39" ht="18" customHeight="1" thickBot="1">
      <c r="C19" s="1515"/>
      <c r="D19" s="291" t="s">
        <v>362</v>
      </c>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3"/>
      <c r="AC19" s="293"/>
      <c r="AD19" s="293"/>
      <c r="AE19" s="293"/>
      <c r="AF19" s="293"/>
      <c r="AG19" s="293"/>
      <c r="AH19" s="294"/>
      <c r="AM19" s="1" t="s">
        <v>202</v>
      </c>
    </row>
    <row r="20" spans="3:39" ht="24" customHeight="1" thickTop="1" thickBot="1">
      <c r="C20" s="1516" t="s">
        <v>124</v>
      </c>
      <c r="D20" s="1527" t="s">
        <v>46</v>
      </c>
      <c r="E20" s="1528"/>
      <c r="F20" s="1528"/>
      <c r="G20" s="1528"/>
      <c r="H20" s="1528"/>
      <c r="I20" s="1528"/>
      <c r="J20" s="1528"/>
      <c r="K20" s="1528"/>
      <c r="L20" s="1528"/>
      <c r="M20" s="1528"/>
      <c r="N20" s="1528"/>
      <c r="O20" s="1528"/>
      <c r="P20" s="1528"/>
      <c r="Q20" s="1528"/>
      <c r="R20" s="1528"/>
      <c r="S20" s="1528"/>
      <c r="T20" s="1528"/>
      <c r="U20" s="1528"/>
      <c r="V20" s="1528"/>
      <c r="W20" s="1528"/>
      <c r="X20" s="1528"/>
      <c r="Y20" s="1528"/>
      <c r="Z20" s="1528"/>
      <c r="AA20" s="1529"/>
      <c r="AB20" s="1550" t="s">
        <v>521</v>
      </c>
      <c r="AC20" s="1551"/>
      <c r="AD20" s="1551"/>
      <c r="AE20" s="1551"/>
      <c r="AF20" s="1551"/>
      <c r="AG20" s="1551"/>
      <c r="AH20" s="1552"/>
    </row>
    <row r="21" spans="3:39" ht="47.25" customHeight="1" thickTop="1">
      <c r="C21" s="1517"/>
      <c r="D21" s="295" t="s">
        <v>44</v>
      </c>
      <c r="E21" s="1512" t="s">
        <v>37</v>
      </c>
      <c r="F21" s="1512"/>
      <c r="G21" s="1512"/>
      <c r="H21" s="1512"/>
      <c r="I21" s="1512"/>
      <c r="J21" s="1512"/>
      <c r="K21" s="1512"/>
      <c r="L21" s="1530" t="s">
        <v>624</v>
      </c>
      <c r="M21" s="1531"/>
      <c r="N21" s="1531"/>
      <c r="O21" s="1531"/>
      <c r="P21" s="1531"/>
      <c r="Q21" s="1531"/>
      <c r="R21" s="1531"/>
      <c r="S21" s="1531"/>
      <c r="T21" s="1531"/>
      <c r="U21" s="1531"/>
      <c r="V21" s="1531"/>
      <c r="W21" s="1531"/>
      <c r="X21" s="1531"/>
      <c r="Y21" s="1531"/>
      <c r="Z21" s="1531"/>
      <c r="AA21" s="1531"/>
      <c r="AB21" s="1531"/>
      <c r="AC21" s="1531"/>
      <c r="AD21" s="1531"/>
      <c r="AE21" s="1531"/>
      <c r="AF21" s="1531"/>
      <c r="AG21" s="1531"/>
      <c r="AH21" s="1532"/>
    </row>
    <row r="22" spans="3:39" ht="30" customHeight="1">
      <c r="C22" s="1517"/>
      <c r="D22" s="1525" t="s">
        <v>45</v>
      </c>
      <c r="E22" s="1523" t="s">
        <v>47</v>
      </c>
      <c r="F22" s="1523"/>
      <c r="G22" s="1523"/>
      <c r="H22" s="1523"/>
      <c r="I22" s="1523"/>
      <c r="J22" s="1523"/>
      <c r="K22" s="1523"/>
      <c r="L22" s="296" t="s">
        <v>38</v>
      </c>
      <c r="M22" s="1519" t="s">
        <v>48</v>
      </c>
      <c r="N22" s="1519"/>
      <c r="O22" s="1519"/>
      <c r="P22" s="1519"/>
      <c r="Q22" s="1519"/>
      <c r="R22" s="1519"/>
      <c r="S22" s="1519"/>
      <c r="T22" s="1519"/>
      <c r="U22" s="1519"/>
      <c r="V22" s="1519"/>
      <c r="W22" s="1519"/>
      <c r="X22" s="1519"/>
      <c r="Y22" s="1519"/>
      <c r="Z22" s="1519"/>
      <c r="AA22" s="1519"/>
      <c r="AB22" s="1519"/>
      <c r="AC22" s="1519"/>
      <c r="AD22" s="1519"/>
      <c r="AE22" s="1519"/>
      <c r="AF22" s="1519"/>
      <c r="AG22" s="1519"/>
      <c r="AH22" s="1520"/>
    </row>
    <row r="23" spans="3:39" ht="18" customHeight="1">
      <c r="C23" s="1517"/>
      <c r="D23" s="1525"/>
      <c r="E23" s="1523"/>
      <c r="F23" s="1523"/>
      <c r="G23" s="1523"/>
      <c r="H23" s="1523"/>
      <c r="I23" s="1523"/>
      <c r="J23" s="1523"/>
      <c r="K23" s="1523"/>
      <c r="L23" s="1533" t="s">
        <v>39</v>
      </c>
      <c r="M23" s="1535" t="s">
        <v>40</v>
      </c>
      <c r="N23" s="1536"/>
      <c r="O23" s="1536"/>
      <c r="P23" s="1536"/>
      <c r="Q23" s="1536"/>
      <c r="R23" s="1536"/>
      <c r="S23" s="1536"/>
      <c r="T23" s="1536"/>
      <c r="U23" s="1536"/>
      <c r="V23" s="1536"/>
      <c r="W23" s="1536"/>
      <c r="X23" s="1536"/>
      <c r="Y23" s="1536"/>
      <c r="Z23" s="1536"/>
      <c r="AA23" s="1536"/>
      <c r="AB23" s="1536"/>
      <c r="AC23" s="1536"/>
      <c r="AD23" s="1536"/>
      <c r="AE23" s="1536"/>
      <c r="AF23" s="1536"/>
      <c r="AG23" s="1536"/>
      <c r="AH23" s="1537"/>
    </row>
    <row r="24" spans="3:39" ht="47.25" customHeight="1" thickBot="1">
      <c r="C24" s="1518"/>
      <c r="D24" s="1526"/>
      <c r="E24" s="1524"/>
      <c r="F24" s="1524"/>
      <c r="G24" s="1524"/>
      <c r="H24" s="1524"/>
      <c r="I24" s="1524"/>
      <c r="J24" s="1524"/>
      <c r="K24" s="1524"/>
      <c r="L24" s="1534"/>
      <c r="M24" s="1521" t="s">
        <v>625</v>
      </c>
      <c r="N24" s="1521"/>
      <c r="O24" s="1521"/>
      <c r="P24" s="1521"/>
      <c r="Q24" s="1521"/>
      <c r="R24" s="1521"/>
      <c r="S24" s="1521"/>
      <c r="T24" s="1521"/>
      <c r="U24" s="1521"/>
      <c r="V24" s="1521"/>
      <c r="W24" s="1521"/>
      <c r="X24" s="1521"/>
      <c r="Y24" s="1521"/>
      <c r="Z24" s="1521"/>
      <c r="AA24" s="1521"/>
      <c r="AB24" s="1521"/>
      <c r="AC24" s="1521"/>
      <c r="AD24" s="1521"/>
      <c r="AE24" s="1521"/>
      <c r="AF24" s="1521"/>
      <c r="AG24" s="1521"/>
      <c r="AH24" s="1522"/>
    </row>
    <row r="25" spans="3:39" ht="18" customHeight="1">
      <c r="C25" s="1" t="s">
        <v>201</v>
      </c>
    </row>
    <row r="27" spans="3:39" ht="18" customHeight="1">
      <c r="Q27" s="1553">
        <v>44162</v>
      </c>
      <c r="R27" s="1554"/>
      <c r="S27" s="1554"/>
      <c r="T27" s="1554"/>
      <c r="U27" s="1554"/>
      <c r="V27" s="1554"/>
      <c r="W27" s="1554"/>
      <c r="X27" s="1554"/>
      <c r="Y27" s="1549"/>
      <c r="Z27" s="1547"/>
      <c r="AA27" s="1547"/>
      <c r="AB27" s="1547"/>
      <c r="AC27" s="1547"/>
      <c r="AD27" s="1547"/>
      <c r="AE27" s="1547"/>
      <c r="AF27" s="1547"/>
      <c r="AG27" s="1547"/>
      <c r="AH27" s="1547"/>
    </row>
    <row r="28" spans="3:39" ht="27" customHeight="1">
      <c r="S28" s="1545" t="s">
        <v>626</v>
      </c>
      <c r="T28" s="1546"/>
      <c r="U28" s="1546"/>
      <c r="V28" s="1546"/>
      <c r="W28" s="1546"/>
      <c r="X28" s="1546"/>
      <c r="Y28" s="1544" t="str">
        <f>【様式１】加算率!U11</f>
        <v>社会福祉法人〇〇会
理事長　〇〇〇〇</v>
      </c>
      <c r="Z28" s="1544"/>
      <c r="AA28" s="1544"/>
      <c r="AB28" s="1544"/>
      <c r="AC28" s="1544"/>
      <c r="AD28" s="1544"/>
      <c r="AE28" s="1544"/>
      <c r="AF28" s="1544"/>
      <c r="AG28" s="1544"/>
      <c r="AH28" s="844"/>
    </row>
    <row r="29" spans="3:39" ht="29.25" customHeight="1">
      <c r="S29" s="1546"/>
      <c r="T29" s="1546"/>
      <c r="U29" s="1546"/>
      <c r="V29" s="1546"/>
      <c r="W29" s="1546"/>
      <c r="X29" s="1546"/>
      <c r="Y29" s="1544"/>
      <c r="Z29" s="1544"/>
      <c r="AA29" s="1544"/>
      <c r="AB29" s="1544"/>
      <c r="AC29" s="1544"/>
      <c r="AD29" s="1544"/>
      <c r="AE29" s="1544"/>
      <c r="AF29" s="1544"/>
      <c r="AG29" s="1544"/>
      <c r="AH29" s="844"/>
    </row>
  </sheetData>
  <mergeCells count="28">
    <mergeCell ref="P8:U8"/>
    <mergeCell ref="V8:AH8"/>
    <mergeCell ref="Y28:AG29"/>
    <mergeCell ref="S28:X29"/>
    <mergeCell ref="B3:AH3"/>
    <mergeCell ref="Y27:AH27"/>
    <mergeCell ref="P11:U11"/>
    <mergeCell ref="P10:U10"/>
    <mergeCell ref="V10:AH10"/>
    <mergeCell ref="AB20:AH20"/>
    <mergeCell ref="Q27:X27"/>
    <mergeCell ref="AB16:AH16"/>
    <mergeCell ref="B2:AH2"/>
    <mergeCell ref="E21:K21"/>
    <mergeCell ref="C16:C19"/>
    <mergeCell ref="C20:C24"/>
    <mergeCell ref="M22:AH22"/>
    <mergeCell ref="M24:AH24"/>
    <mergeCell ref="E22:K24"/>
    <mergeCell ref="D22:D24"/>
    <mergeCell ref="D20:AA20"/>
    <mergeCell ref="L21:AH21"/>
    <mergeCell ref="F6:L6"/>
    <mergeCell ref="V7:AH7"/>
    <mergeCell ref="L23:L24"/>
    <mergeCell ref="M23:AH23"/>
    <mergeCell ref="P9:U9"/>
    <mergeCell ref="V9:AH9"/>
  </mergeCells>
  <phoneticPr fontId="6"/>
  <dataValidations count="1">
    <dataValidation type="list" allowBlank="1" showInputMessage="1" showErrorMessage="1" sqref="AB20:AH20 AB16:AH16">
      <formula1>$AM$18:$AM$20</formula1>
    </dataValidation>
  </dataValidations>
  <printOptions horizontalCentered="1"/>
  <pageMargins left="0.59055118110236227" right="0.59055118110236227" top="0.98425196850393704" bottom="0.98425196850393704" header="0.51181102362204722" footer="0.51181102362204722"/>
  <pageSetup paperSize="9" scale="88" orientation="portrait" r:id="rId1"/>
  <headerFooter alignWithMargins="0"/>
  <rowBreaks count="1" manualBreakCount="1">
    <brk id="29" max="34"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1"/>
  <sheetViews>
    <sheetView zoomScaleNormal="100" workbookViewId="0">
      <selection activeCell="A40" sqref="A40:C40"/>
    </sheetView>
  </sheetViews>
  <sheetFormatPr defaultRowHeight="13.5"/>
  <cols>
    <col min="3" max="3" width="15.25" customWidth="1"/>
    <col min="4" max="4" width="9.75" customWidth="1"/>
    <col min="5" max="5" width="74.875" customWidth="1"/>
  </cols>
  <sheetData>
    <row r="1" spans="1:5" ht="14.25">
      <c r="A1" s="990" t="s">
        <v>1084</v>
      </c>
      <c r="B1" s="991"/>
      <c r="C1" s="992"/>
      <c r="D1" s="993"/>
      <c r="E1" s="992"/>
    </row>
    <row r="2" spans="1:5">
      <c r="A2" s="992"/>
      <c r="B2" s="992"/>
      <c r="C2" s="992"/>
      <c r="D2" s="993"/>
      <c r="E2" s="992"/>
    </row>
    <row r="3" spans="1:5">
      <c r="A3" s="994" t="s">
        <v>1085</v>
      </c>
      <c r="B3" s="994"/>
      <c r="C3" s="992"/>
      <c r="D3" s="993"/>
      <c r="E3" s="992"/>
    </row>
    <row r="4" spans="1:5">
      <c r="A4" s="1160" t="s">
        <v>773</v>
      </c>
      <c r="B4" s="996"/>
      <c r="C4" s="996"/>
      <c r="D4" s="997"/>
      <c r="E4" s="998"/>
    </row>
    <row r="5" spans="1:5">
      <c r="A5" s="2469" t="s">
        <v>774</v>
      </c>
      <c r="B5" s="2469"/>
      <c r="C5" s="2469"/>
      <c r="D5" s="1161" t="s">
        <v>775</v>
      </c>
      <c r="E5" s="1161" t="s">
        <v>776</v>
      </c>
    </row>
    <row r="6" spans="1:5" ht="48" customHeight="1">
      <c r="A6" s="2388" t="s">
        <v>777</v>
      </c>
      <c r="B6" s="2389"/>
      <c r="C6" s="2390"/>
      <c r="D6" s="1000" t="s">
        <v>781</v>
      </c>
      <c r="E6" s="1006" t="s">
        <v>1251</v>
      </c>
    </row>
    <row r="7" spans="1:5" ht="51" customHeight="1">
      <c r="A7" s="2391" t="s">
        <v>779</v>
      </c>
      <c r="B7" s="2392"/>
      <c r="C7" s="2390"/>
      <c r="D7" s="1052" t="s">
        <v>782</v>
      </c>
      <c r="E7" s="1006" t="s">
        <v>1086</v>
      </c>
    </row>
    <row r="8" spans="1:5">
      <c r="A8" s="2391" t="s">
        <v>780</v>
      </c>
      <c r="B8" s="2392"/>
      <c r="C8" s="2392"/>
      <c r="D8" s="2392"/>
      <c r="E8" s="2393"/>
    </row>
    <row r="9" spans="1:5" ht="63" customHeight="1">
      <c r="A9" s="2391" t="s">
        <v>830</v>
      </c>
      <c r="B9" s="2392"/>
      <c r="C9" s="2393"/>
      <c r="D9" s="1000" t="s">
        <v>781</v>
      </c>
      <c r="E9" s="1006" t="s">
        <v>1087</v>
      </c>
    </row>
    <row r="10" spans="1:5" ht="45" customHeight="1">
      <c r="A10" s="2391" t="s">
        <v>831</v>
      </c>
      <c r="B10" s="2392"/>
      <c r="C10" s="2393"/>
      <c r="D10" s="1000" t="s">
        <v>782</v>
      </c>
      <c r="E10" s="1001" t="s">
        <v>1252</v>
      </c>
    </row>
    <row r="11" spans="1:5">
      <c r="A11" s="2388" t="s">
        <v>783</v>
      </c>
      <c r="B11" s="2389"/>
      <c r="C11" s="2389"/>
      <c r="D11" s="2389"/>
      <c r="E11" s="2390"/>
    </row>
    <row r="12" spans="1:5" ht="57.75" customHeight="1">
      <c r="A12" s="2388" t="s">
        <v>832</v>
      </c>
      <c r="B12" s="2389"/>
      <c r="C12" s="2390"/>
      <c r="D12" s="1000" t="s">
        <v>778</v>
      </c>
      <c r="E12" s="1001" t="s">
        <v>1253</v>
      </c>
    </row>
    <row r="13" spans="1:5" ht="65.25" customHeight="1">
      <c r="A13" s="2388" t="s">
        <v>833</v>
      </c>
      <c r="B13" s="2389"/>
      <c r="C13" s="2390"/>
      <c r="D13" s="1000" t="s">
        <v>778</v>
      </c>
      <c r="E13" s="1001" t="s">
        <v>1088</v>
      </c>
    </row>
    <row r="14" spans="1:5">
      <c r="A14" s="1002" t="s">
        <v>784</v>
      </c>
      <c r="B14" s="1003"/>
      <c r="C14" s="1003"/>
      <c r="D14" s="1004"/>
      <c r="E14" s="1005"/>
    </row>
    <row r="15" spans="1:5" ht="56.25" customHeight="1">
      <c r="A15" s="2391" t="s">
        <v>785</v>
      </c>
      <c r="B15" s="2392"/>
      <c r="C15" s="2390"/>
      <c r="D15" s="1000" t="s">
        <v>781</v>
      </c>
      <c r="E15" s="1006" t="s">
        <v>1152</v>
      </c>
    </row>
    <row r="16" spans="1:5" ht="38.25" customHeight="1">
      <c r="A16" s="2470" t="s">
        <v>1262</v>
      </c>
      <c r="B16" s="2471"/>
      <c r="C16" s="2472"/>
      <c r="D16" s="1000" t="s">
        <v>788</v>
      </c>
      <c r="E16" s="1001" t="s">
        <v>1200</v>
      </c>
    </row>
    <row r="17" spans="1:5">
      <c r="A17" s="2400" t="s">
        <v>790</v>
      </c>
      <c r="B17" s="2400"/>
      <c r="C17" s="2400"/>
      <c r="D17" s="997"/>
      <c r="E17" s="998"/>
    </row>
    <row r="18" spans="1:5" ht="27" customHeight="1">
      <c r="A18" s="2391" t="s">
        <v>1227</v>
      </c>
      <c r="B18" s="2392"/>
      <c r="C18" s="2390"/>
      <c r="D18" s="1000" t="s">
        <v>781</v>
      </c>
      <c r="E18" s="1338" t="s">
        <v>1255</v>
      </c>
    </row>
    <row r="19" spans="1:5" ht="28.5" customHeight="1">
      <c r="A19" s="2391" t="s">
        <v>1254</v>
      </c>
      <c r="B19" s="2392"/>
      <c r="C19" s="2390"/>
      <c r="D19" s="1000" t="s">
        <v>781</v>
      </c>
      <c r="E19" s="1339"/>
    </row>
    <row r="20" spans="1:5">
      <c r="A20" s="2407" t="s">
        <v>792</v>
      </c>
      <c r="B20" s="2407"/>
      <c r="C20" s="2407"/>
      <c r="D20" s="1000" t="s">
        <v>781</v>
      </c>
      <c r="E20" s="1039" t="s">
        <v>1202</v>
      </c>
    </row>
    <row r="21" spans="1:5">
      <c r="A21" s="2479" t="s">
        <v>1158</v>
      </c>
      <c r="B21" s="2479"/>
      <c r="C21" s="2479"/>
      <c r="D21" s="1000" t="s">
        <v>782</v>
      </c>
      <c r="E21" s="1039" t="s">
        <v>1271</v>
      </c>
    </row>
    <row r="22" spans="1:5">
      <c r="A22" s="2479" t="s">
        <v>1156</v>
      </c>
      <c r="B22" s="2479"/>
      <c r="C22" s="2479"/>
      <c r="D22" s="1000" t="s">
        <v>781</v>
      </c>
      <c r="E22" s="1039" t="s">
        <v>1256</v>
      </c>
    </row>
    <row r="23" spans="1:5">
      <c r="A23" s="2407" t="s">
        <v>1223</v>
      </c>
      <c r="B23" s="2407"/>
      <c r="C23" s="2407"/>
      <c r="D23" s="1000" t="s">
        <v>781</v>
      </c>
      <c r="E23" s="1039" t="s">
        <v>1202</v>
      </c>
    </row>
    <row r="24" spans="1:5" ht="56.25" customHeight="1">
      <c r="A24" s="2407" t="s">
        <v>1225</v>
      </c>
      <c r="B24" s="2407"/>
      <c r="C24" s="2407"/>
      <c r="D24" s="1000" t="s">
        <v>800</v>
      </c>
      <c r="E24" s="1089" t="s">
        <v>1226</v>
      </c>
    </row>
    <row r="25" spans="1:5">
      <c r="A25" s="1008" t="s">
        <v>794</v>
      </c>
      <c r="B25" s="1009"/>
      <c r="C25" s="1009"/>
      <c r="D25" s="997"/>
      <c r="E25" s="998"/>
    </row>
    <row r="26" spans="1:5">
      <c r="A26" s="2407" t="s">
        <v>795</v>
      </c>
      <c r="B26" s="2407"/>
      <c r="C26" s="2407"/>
      <c r="D26" s="1000" t="s">
        <v>781</v>
      </c>
      <c r="E26" s="2473" t="s">
        <v>1159</v>
      </c>
    </row>
    <row r="27" spans="1:5">
      <c r="A27" s="2407" t="s">
        <v>797</v>
      </c>
      <c r="B27" s="2407"/>
      <c r="C27" s="2407"/>
      <c r="D27" s="1000" t="s">
        <v>781</v>
      </c>
      <c r="E27" s="2475"/>
    </row>
    <row r="28" spans="1:5">
      <c r="A28" s="1002" t="s">
        <v>306</v>
      </c>
      <c r="B28" s="1003"/>
      <c r="C28" s="1003"/>
      <c r="D28" s="1004"/>
      <c r="E28" s="1005"/>
    </row>
    <row r="29" spans="1:5" ht="87.75" customHeight="1">
      <c r="A29" s="2407" t="s">
        <v>799</v>
      </c>
      <c r="B29" s="2407"/>
      <c r="C29" s="2407"/>
      <c r="D29" s="1000" t="s">
        <v>781</v>
      </c>
      <c r="E29" s="1001" t="s">
        <v>1203</v>
      </c>
    </row>
    <row r="30" spans="1:5" ht="63" customHeight="1">
      <c r="A30" s="2391" t="s">
        <v>1205</v>
      </c>
      <c r="B30" s="2392"/>
      <c r="C30" s="2393"/>
      <c r="D30" s="1000" t="s">
        <v>781</v>
      </c>
      <c r="E30" s="1006" t="s">
        <v>1204</v>
      </c>
    </row>
    <row r="31" spans="1:5" ht="62.25" customHeight="1">
      <c r="A31" s="2391" t="s">
        <v>1206</v>
      </c>
      <c r="B31" s="2392"/>
      <c r="C31" s="2393"/>
      <c r="D31" s="1000" t="s">
        <v>782</v>
      </c>
      <c r="E31" s="1006" t="s">
        <v>1257</v>
      </c>
    </row>
    <row r="32" spans="1:5" ht="72" customHeight="1">
      <c r="A32" s="2391" t="s">
        <v>801</v>
      </c>
      <c r="B32" s="2392"/>
      <c r="C32" s="2393"/>
      <c r="D32" s="1000" t="s">
        <v>782</v>
      </c>
      <c r="E32" s="1006" t="s">
        <v>1134</v>
      </c>
    </row>
    <row r="33" spans="1:5" ht="114" customHeight="1">
      <c r="A33" s="2388" t="s">
        <v>835</v>
      </c>
      <c r="B33" s="2389"/>
      <c r="C33" s="2390"/>
      <c r="D33" s="1000" t="s">
        <v>1208</v>
      </c>
      <c r="E33" s="1006" t="s">
        <v>1207</v>
      </c>
    </row>
    <row r="34" spans="1:5">
      <c r="A34" s="1010" t="s">
        <v>1209</v>
      </c>
      <c r="B34" s="1010"/>
      <c r="C34" s="1009"/>
      <c r="D34" s="1011"/>
      <c r="E34" s="998"/>
    </row>
    <row r="35" spans="1:5">
      <c r="A35" s="2469" t="s">
        <v>774</v>
      </c>
      <c r="B35" s="2469"/>
      <c r="C35" s="2469"/>
      <c r="D35" s="1161" t="s">
        <v>775</v>
      </c>
      <c r="E35" s="1161" t="s">
        <v>776</v>
      </c>
    </row>
    <row r="36" spans="1:5" ht="65.25" customHeight="1">
      <c r="A36" s="2407" t="s">
        <v>836</v>
      </c>
      <c r="B36" s="2407"/>
      <c r="C36" s="2407"/>
      <c r="D36" s="1000" t="s">
        <v>802</v>
      </c>
      <c r="E36" s="1001" t="s">
        <v>1210</v>
      </c>
    </row>
    <row r="37" spans="1:5" ht="51" customHeight="1">
      <c r="A37" s="2407" t="s">
        <v>882</v>
      </c>
      <c r="B37" s="2407"/>
      <c r="C37" s="2407"/>
      <c r="D37" s="1000" t="s">
        <v>800</v>
      </c>
      <c r="E37" s="1001" t="s">
        <v>1211</v>
      </c>
    </row>
    <row r="38" spans="1:5" ht="46.5" customHeight="1">
      <c r="A38" s="2407" t="s">
        <v>1258</v>
      </c>
      <c r="B38" s="2407"/>
      <c r="C38" s="2407"/>
      <c r="D38" s="1000" t="s">
        <v>800</v>
      </c>
      <c r="E38" s="1001" t="s">
        <v>824</v>
      </c>
    </row>
    <row r="39" spans="1:5" ht="66.75" customHeight="1">
      <c r="A39" s="2407" t="s">
        <v>839</v>
      </c>
      <c r="B39" s="2407"/>
      <c r="C39" s="2407"/>
      <c r="D39" s="1000" t="s">
        <v>802</v>
      </c>
      <c r="E39" s="1006" t="s">
        <v>825</v>
      </c>
    </row>
    <row r="40" spans="1:5" ht="69" customHeight="1">
      <c r="A40" s="2466" t="s">
        <v>1212</v>
      </c>
      <c r="B40" s="2467"/>
      <c r="C40" s="2468"/>
      <c r="D40" s="1012" t="s">
        <v>802</v>
      </c>
      <c r="E40" s="1006" t="s">
        <v>1274</v>
      </c>
    </row>
    <row r="41" spans="1:5" ht="60.75" customHeight="1">
      <c r="A41" s="2407" t="s">
        <v>1213</v>
      </c>
      <c r="B41" s="2407"/>
      <c r="C41" s="2407"/>
      <c r="D41" s="1000" t="s">
        <v>781</v>
      </c>
      <c r="E41" s="1001" t="s">
        <v>1214</v>
      </c>
    </row>
    <row r="42" spans="1:5" ht="52.5" customHeight="1">
      <c r="A42" s="2407" t="s">
        <v>1215</v>
      </c>
      <c r="B42" s="2407"/>
      <c r="C42" s="2407"/>
      <c r="D42" s="1000" t="s">
        <v>802</v>
      </c>
      <c r="E42" s="1001" t="s">
        <v>1216</v>
      </c>
    </row>
    <row r="43" spans="1:5" ht="52.5" customHeight="1">
      <c r="A43" s="2407" t="s">
        <v>1218</v>
      </c>
      <c r="B43" s="2407"/>
      <c r="C43" s="2407"/>
      <c r="D43" s="1000" t="s">
        <v>782</v>
      </c>
      <c r="E43" s="1001" t="s">
        <v>1217</v>
      </c>
    </row>
    <row r="44" spans="1:5">
      <c r="A44" s="1013" t="s">
        <v>1219</v>
      </c>
      <c r="B44" s="1014"/>
      <c r="C44" s="1014"/>
      <c r="D44" s="1011"/>
      <c r="E44" s="998"/>
    </row>
    <row r="45" spans="1:5">
      <c r="A45" s="2469" t="s">
        <v>774</v>
      </c>
      <c r="B45" s="2469"/>
      <c r="C45" s="2469"/>
      <c r="D45" s="1161" t="s">
        <v>775</v>
      </c>
      <c r="E45" s="1161" t="s">
        <v>776</v>
      </c>
    </row>
    <row r="46" spans="1:5">
      <c r="A46" s="2407" t="s">
        <v>8</v>
      </c>
      <c r="B46" s="2407"/>
      <c r="C46" s="2407"/>
      <c r="D46" s="1000" t="s">
        <v>781</v>
      </c>
      <c r="E46" s="1007" t="s">
        <v>1220</v>
      </c>
    </row>
    <row r="47" spans="1:5">
      <c r="A47" s="2407" t="s">
        <v>19</v>
      </c>
      <c r="B47" s="2407"/>
      <c r="C47" s="2407"/>
      <c r="D47" s="1000" t="s">
        <v>782</v>
      </c>
      <c r="E47" s="1007" t="s">
        <v>818</v>
      </c>
    </row>
    <row r="48" spans="1:5">
      <c r="A48" s="2407" t="s">
        <v>5</v>
      </c>
      <c r="B48" s="2407"/>
      <c r="C48" s="2407"/>
      <c r="D48" s="1000" t="s">
        <v>782</v>
      </c>
      <c r="E48" s="1007" t="s">
        <v>819</v>
      </c>
    </row>
    <row r="49" spans="1:5" ht="55.5" customHeight="1">
      <c r="A49" s="2407" t="s">
        <v>8</v>
      </c>
      <c r="B49" s="2407"/>
      <c r="C49" s="2407"/>
      <c r="D49" s="1000" t="s">
        <v>782</v>
      </c>
      <c r="E49" s="1001" t="s">
        <v>820</v>
      </c>
    </row>
    <row r="50" spans="1:5" ht="63" customHeight="1">
      <c r="A50" s="2407" t="s">
        <v>821</v>
      </c>
      <c r="B50" s="2407"/>
      <c r="C50" s="2407"/>
      <c r="D50" s="1000" t="s">
        <v>782</v>
      </c>
      <c r="E50" s="1001" t="s">
        <v>1002</v>
      </c>
    </row>
    <row r="51" spans="1:5" ht="45.75" customHeight="1">
      <c r="A51" s="2407" t="s">
        <v>823</v>
      </c>
      <c r="B51" s="2407"/>
      <c r="C51" s="2407"/>
      <c r="D51" s="1000" t="s">
        <v>782</v>
      </c>
      <c r="E51" s="1006" t="s">
        <v>829</v>
      </c>
    </row>
  </sheetData>
  <mergeCells count="43">
    <mergeCell ref="E26:E27"/>
    <mergeCell ref="A43:C43"/>
    <mergeCell ref="A10:C10"/>
    <mergeCell ref="A11:E11"/>
    <mergeCell ref="A12:C12"/>
    <mergeCell ref="A13:C13"/>
    <mergeCell ref="A15:C15"/>
    <mergeCell ref="A23:C23"/>
    <mergeCell ref="A16:C16"/>
    <mergeCell ref="A17:C17"/>
    <mergeCell ref="A18:C18"/>
    <mergeCell ref="A19:C19"/>
    <mergeCell ref="A20:C20"/>
    <mergeCell ref="A21:C21"/>
    <mergeCell ref="A33:C33"/>
    <mergeCell ref="A24:C24"/>
    <mergeCell ref="A5:C5"/>
    <mergeCell ref="A6:C6"/>
    <mergeCell ref="A7:C7"/>
    <mergeCell ref="A8:E8"/>
    <mergeCell ref="A9:C9"/>
    <mergeCell ref="A32:C32"/>
    <mergeCell ref="A22:C22"/>
    <mergeCell ref="A41:C41"/>
    <mergeCell ref="A35:C35"/>
    <mergeCell ref="A36:C36"/>
    <mergeCell ref="A37:C37"/>
    <mergeCell ref="A38:C38"/>
    <mergeCell ref="A39:C39"/>
    <mergeCell ref="A40:C40"/>
    <mergeCell ref="A26:C26"/>
    <mergeCell ref="A27:C27"/>
    <mergeCell ref="A29:C29"/>
    <mergeCell ref="A30:C30"/>
    <mergeCell ref="A31:C31"/>
    <mergeCell ref="A42:C42"/>
    <mergeCell ref="A50:C50"/>
    <mergeCell ref="A51:C51"/>
    <mergeCell ref="A45:C45"/>
    <mergeCell ref="A46:C46"/>
    <mergeCell ref="A47:C47"/>
    <mergeCell ref="A48:C48"/>
    <mergeCell ref="A49:C49"/>
  </mergeCells>
  <phoneticPr fontId="6"/>
  <dataValidations count="2">
    <dataValidation type="list" allowBlank="1" showInputMessage="1" showErrorMessage="1" sqref="D7">
      <formula1>"入力必須,自動入力,選択入力,該当入力,自動入力及び入力必須"</formula1>
    </dataValidation>
    <dataValidation type="list" allowBlank="1" showInputMessage="1" showErrorMessage="1" sqref="D9:D10 D6 D12:D13 D15:D16 D26:D27 D29:D33 D36:D43 D46:D51 D18:D24">
      <formula1>"入力必須,自動入力,選択入力,該当入力"</formula1>
    </dataValidation>
  </dataValidations>
  <pageMargins left="0.70866141732283472" right="0.70866141732283472" top="0.74803149606299213" bottom="0.74803149606299213" header="0.31496062992125984" footer="0.31496062992125984"/>
  <pageSetup paperSize="9" scale="75" fitToHeight="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AS58"/>
  <sheetViews>
    <sheetView showGridLines="0" view="pageBreakPreview" topLeftCell="A13" zoomScale="70" zoomScaleNormal="100" zoomScaleSheetLayoutView="70" workbookViewId="0">
      <selection activeCell="V44" sqref="V44:AD44"/>
    </sheetView>
  </sheetViews>
  <sheetFormatPr defaultColWidth="9" defaultRowHeight="18" customHeight="1"/>
  <cols>
    <col min="1" max="1" width="2.5" style="1164" customWidth="1"/>
    <col min="2" max="3" width="3" style="1164" customWidth="1"/>
    <col min="4" max="16" width="3.125" style="1164" customWidth="1"/>
    <col min="17" max="34" width="3" style="1164" customWidth="1"/>
    <col min="35" max="35" width="2.5" style="1164" customWidth="1"/>
    <col min="36" max="44" width="3" style="1164" customWidth="1"/>
    <col min="45" max="45" width="3" style="1164" hidden="1" customWidth="1"/>
    <col min="46" max="47" width="3" style="1164" customWidth="1"/>
    <col min="48" max="16384" width="9" style="1164"/>
  </cols>
  <sheetData>
    <row r="1" spans="2:45" ht="18" customHeight="1">
      <c r="B1" s="1162" t="s">
        <v>1020</v>
      </c>
      <c r="C1" s="1163"/>
      <c r="D1" s="1163"/>
      <c r="E1" s="1163"/>
      <c r="F1" s="1163"/>
      <c r="G1" s="1163"/>
      <c r="H1" s="1163"/>
      <c r="I1" s="1163"/>
      <c r="J1" s="1163"/>
      <c r="K1" s="1163"/>
      <c r="L1" s="1163"/>
      <c r="M1" s="1163"/>
      <c r="N1" s="1163"/>
      <c r="O1" s="1163"/>
      <c r="P1" s="1163"/>
      <c r="Q1" s="1163"/>
      <c r="R1" s="1163"/>
      <c r="S1" s="1163"/>
      <c r="T1" s="1163"/>
      <c r="U1" s="1163"/>
      <c r="V1" s="1163"/>
      <c r="W1" s="1163"/>
      <c r="X1" s="1163"/>
      <c r="Y1" s="1163"/>
      <c r="Z1" s="1163"/>
      <c r="AA1" s="1163"/>
      <c r="AB1" s="1163"/>
      <c r="AC1" s="1163"/>
      <c r="AD1" s="1163"/>
      <c r="AE1" s="1163"/>
      <c r="AF1" s="1163"/>
      <c r="AG1" s="1163"/>
      <c r="AH1" s="1163"/>
      <c r="AI1" s="1163"/>
      <c r="AJ1" s="1163"/>
      <c r="AK1" s="1163"/>
      <c r="AL1" s="1163"/>
      <c r="AM1" s="1163"/>
      <c r="AS1" s="1164" t="s">
        <v>162</v>
      </c>
    </row>
    <row r="2" spans="2:45" ht="18" customHeight="1">
      <c r="B2" s="1163"/>
      <c r="C2" s="3077" t="s">
        <v>1201</v>
      </c>
      <c r="D2" s="3077"/>
      <c r="E2" s="3077"/>
      <c r="F2" s="3077"/>
      <c r="G2" s="3077"/>
      <c r="H2" s="3077"/>
      <c r="I2" s="3077"/>
      <c r="J2" s="3077"/>
      <c r="K2" s="3077"/>
      <c r="L2" s="3077"/>
      <c r="M2" s="3077"/>
      <c r="N2" s="3077"/>
      <c r="O2" s="3077"/>
      <c r="P2" s="3077"/>
      <c r="Q2" s="3077"/>
      <c r="R2" s="3077"/>
      <c r="S2" s="3077"/>
      <c r="T2" s="3077"/>
      <c r="U2" s="3077"/>
      <c r="V2" s="3077"/>
      <c r="W2" s="3077"/>
      <c r="X2" s="3077"/>
      <c r="Y2" s="3077"/>
      <c r="Z2" s="3077"/>
      <c r="AA2" s="3077"/>
      <c r="AB2" s="3077"/>
      <c r="AC2" s="3077"/>
      <c r="AD2" s="3077"/>
      <c r="AE2" s="3077"/>
      <c r="AF2" s="3077"/>
      <c r="AG2" s="3077"/>
      <c r="AH2" s="3077"/>
      <c r="AI2" s="3077"/>
      <c r="AJ2" s="3077"/>
      <c r="AK2" s="3077"/>
      <c r="AL2" s="3077"/>
      <c r="AM2" s="3077"/>
    </row>
    <row r="3" spans="2:45" ht="18" customHeight="1">
      <c r="B3" s="1163"/>
      <c r="C3" s="1165"/>
      <c r="D3" s="1165"/>
      <c r="E3" s="1165"/>
      <c r="F3" s="1165"/>
      <c r="G3" s="1165"/>
      <c r="H3" s="1165"/>
      <c r="I3" s="1165"/>
      <c r="J3" s="1165"/>
      <c r="K3" s="1165"/>
      <c r="L3" s="1165"/>
      <c r="M3" s="1165"/>
      <c r="N3" s="1165"/>
      <c r="O3" s="1165"/>
      <c r="P3" s="1165"/>
      <c r="Q3" s="1165"/>
      <c r="R3" s="1165"/>
      <c r="S3" s="1165"/>
      <c r="T3" s="1165"/>
      <c r="U3" s="1165"/>
      <c r="V3" s="1165"/>
      <c r="W3" s="1165"/>
      <c r="X3" s="1165"/>
      <c r="Y3" s="1165"/>
      <c r="Z3" s="1165"/>
      <c r="AA3" s="1165"/>
      <c r="AB3" s="1165"/>
      <c r="AC3" s="1165"/>
      <c r="AD3" s="1165"/>
      <c r="AE3" s="1165"/>
      <c r="AF3" s="1165"/>
      <c r="AG3" s="1165"/>
      <c r="AH3" s="1165"/>
      <c r="AI3" s="1165"/>
      <c r="AJ3" s="1165"/>
      <c r="AK3" s="1165"/>
      <c r="AL3" s="1166"/>
      <c r="AM3" s="1163"/>
    </row>
    <row r="4" spans="2:45" ht="18" customHeight="1" thickBot="1">
      <c r="B4" s="1163"/>
      <c r="C4" s="1167"/>
      <c r="D4" s="1167"/>
      <c r="E4" s="1167"/>
      <c r="F4" s="1167"/>
      <c r="G4" s="1167"/>
      <c r="H4" s="1167"/>
      <c r="I4" s="1167"/>
      <c r="J4" s="1167"/>
      <c r="K4" s="1167"/>
      <c r="L4" s="1167"/>
      <c r="M4" s="1167"/>
      <c r="N4" s="1167"/>
      <c r="O4" s="1167"/>
      <c r="P4" s="1167"/>
      <c r="Q4" s="1167"/>
      <c r="R4" s="1167"/>
      <c r="S4" s="1167"/>
      <c r="T4" s="1167"/>
      <c r="U4" s="1167"/>
      <c r="V4" s="1167"/>
      <c r="W4" s="1167"/>
      <c r="X4" s="1167"/>
      <c r="Y4" s="1167"/>
      <c r="Z4" s="1167"/>
      <c r="AA4" s="1167"/>
      <c r="AB4" s="1167"/>
      <c r="AC4" s="1167"/>
      <c r="AD4" s="1167"/>
      <c r="AE4" s="1167"/>
      <c r="AF4" s="1167"/>
      <c r="AG4" s="1167"/>
      <c r="AH4" s="1168"/>
      <c r="AI4" s="1169"/>
      <c r="AJ4" s="1163"/>
      <c r="AK4" s="3078"/>
      <c r="AL4" s="3078"/>
      <c r="AM4" s="1163"/>
    </row>
    <row r="5" spans="2:45" ht="18" customHeight="1">
      <c r="B5" s="1163"/>
      <c r="C5" s="1163"/>
      <c r="D5" s="1168"/>
      <c r="E5" s="1168"/>
      <c r="F5" s="1168"/>
      <c r="G5" s="1168"/>
      <c r="H5" s="1168"/>
      <c r="I5" s="1168"/>
      <c r="J5" s="1168"/>
      <c r="K5" s="1168"/>
      <c r="L5" s="1168"/>
      <c r="M5" s="1163"/>
      <c r="N5" s="1163"/>
      <c r="O5" s="1163"/>
      <c r="P5" s="1163"/>
      <c r="Q5" s="1163"/>
      <c r="R5" s="1163"/>
      <c r="S5" s="1163"/>
      <c r="T5" s="3079" t="s">
        <v>5</v>
      </c>
      <c r="U5" s="3080"/>
      <c r="V5" s="3080"/>
      <c r="W5" s="3080"/>
      <c r="X5" s="3080"/>
      <c r="Y5" s="3080"/>
      <c r="Z5" s="3081"/>
      <c r="AA5" s="3082" t="str">
        <f>【様式６】実績報告書Ⅰ!V4</f>
        <v>藤沢市</v>
      </c>
      <c r="AB5" s="3082"/>
      <c r="AC5" s="3082"/>
      <c r="AD5" s="3082"/>
      <c r="AE5" s="3082"/>
      <c r="AF5" s="3082"/>
      <c r="AG5" s="3082"/>
      <c r="AH5" s="3082"/>
      <c r="AI5" s="3082"/>
      <c r="AJ5" s="3082"/>
      <c r="AK5" s="3082"/>
      <c r="AL5" s="3082"/>
      <c r="AM5" s="3083"/>
    </row>
    <row r="6" spans="2:45" ht="18" customHeight="1">
      <c r="B6" s="1163"/>
      <c r="C6" s="1163"/>
      <c r="D6" s="1168"/>
      <c r="E6" s="1168"/>
      <c r="F6" s="1168"/>
      <c r="G6" s="1168"/>
      <c r="H6" s="1168"/>
      <c r="I6" s="1168"/>
      <c r="J6" s="1163"/>
      <c r="K6" s="1163"/>
      <c r="L6" s="1163"/>
      <c r="M6" s="1163"/>
      <c r="N6" s="1163"/>
      <c r="O6" s="1163"/>
      <c r="P6" s="1163"/>
      <c r="Q6" s="1163"/>
      <c r="R6" s="1163"/>
      <c r="S6" s="1163"/>
      <c r="T6" s="3084" t="s">
        <v>8</v>
      </c>
      <c r="U6" s="3085"/>
      <c r="V6" s="3085"/>
      <c r="W6" s="3085"/>
      <c r="X6" s="3085"/>
      <c r="Y6" s="3085"/>
      <c r="Z6" s="3086"/>
      <c r="AA6" s="3087">
        <f>【様式６】実績報告書Ⅰ!V5</f>
        <v>0</v>
      </c>
      <c r="AB6" s="3087"/>
      <c r="AC6" s="3087"/>
      <c r="AD6" s="3087"/>
      <c r="AE6" s="3087"/>
      <c r="AF6" s="3087"/>
      <c r="AG6" s="3087"/>
      <c r="AH6" s="3087"/>
      <c r="AI6" s="3087"/>
      <c r="AJ6" s="3087"/>
      <c r="AK6" s="3087"/>
      <c r="AL6" s="3087"/>
      <c r="AM6" s="3088"/>
    </row>
    <row r="7" spans="2:45" ht="18" customHeight="1">
      <c r="B7" s="1163"/>
      <c r="C7" s="1163"/>
      <c r="D7" s="1168"/>
      <c r="E7" s="1168"/>
      <c r="F7" s="1168"/>
      <c r="G7" s="1168"/>
      <c r="H7" s="1168"/>
      <c r="I7" s="1168"/>
      <c r="J7" s="1163"/>
      <c r="K7" s="1163"/>
      <c r="L7" s="1163"/>
      <c r="M7" s="1163"/>
      <c r="N7" s="1163"/>
      <c r="O7" s="1163"/>
      <c r="P7" s="1163"/>
      <c r="Q7" s="1163"/>
      <c r="R7" s="1163"/>
      <c r="S7" s="1163"/>
      <c r="T7" s="3084" t="s">
        <v>49</v>
      </c>
      <c r="U7" s="3085"/>
      <c r="V7" s="3085"/>
      <c r="W7" s="3085"/>
      <c r="X7" s="3085"/>
      <c r="Y7" s="3085"/>
      <c r="Z7" s="3086"/>
      <c r="AA7" s="3087">
        <f>【様式６】実績報告書Ⅰ!V6</f>
        <v>0</v>
      </c>
      <c r="AB7" s="3087"/>
      <c r="AC7" s="3087"/>
      <c r="AD7" s="3087"/>
      <c r="AE7" s="3087"/>
      <c r="AF7" s="3087"/>
      <c r="AG7" s="3087"/>
      <c r="AH7" s="3087"/>
      <c r="AI7" s="3087"/>
      <c r="AJ7" s="3087"/>
      <c r="AK7" s="3087"/>
      <c r="AL7" s="3087"/>
      <c r="AM7" s="3088"/>
    </row>
    <row r="8" spans="2:45" ht="18" customHeight="1" thickBot="1">
      <c r="B8" s="1163"/>
      <c r="C8" s="1163"/>
      <c r="D8" s="1168"/>
      <c r="E8" s="1168"/>
      <c r="F8" s="1168"/>
      <c r="G8" s="1168"/>
      <c r="H8" s="1168"/>
      <c r="I8" s="1168"/>
      <c r="J8" s="1170"/>
      <c r="K8" s="1170"/>
      <c r="L8" s="1170"/>
      <c r="M8" s="1170"/>
      <c r="N8" s="1170"/>
      <c r="O8" s="1170"/>
      <c r="P8" s="1168"/>
      <c r="Q8" s="1168"/>
      <c r="R8" s="1168"/>
      <c r="S8" s="1168"/>
      <c r="T8" s="3089" t="s">
        <v>43</v>
      </c>
      <c r="U8" s="3090"/>
      <c r="V8" s="3090"/>
      <c r="W8" s="3090"/>
      <c r="X8" s="3090"/>
      <c r="Y8" s="3090"/>
      <c r="Z8" s="3091"/>
      <c r="AA8" s="73">
        <f>【様式６】実績報告書Ⅰ!AA8</f>
        <v>0</v>
      </c>
      <c r="AB8" s="99">
        <f>【様式６】実績報告書Ⅰ!AB8</f>
        <v>0</v>
      </c>
      <c r="AC8" s="73">
        <f>【様式６】実績報告書Ⅰ!AC8</f>
        <v>0</v>
      </c>
      <c r="AD8" s="71">
        <f>【様式６】実績報告書Ⅰ!AD8</f>
        <v>0</v>
      </c>
      <c r="AE8" s="99">
        <f>【様式６】実績報告書Ⅰ!AE8</f>
        <v>0</v>
      </c>
      <c r="AF8" s="73">
        <f>【様式６】実績報告書Ⅰ!AF8</f>
        <v>0</v>
      </c>
      <c r="AG8" s="99">
        <f>【様式６】実績報告書Ⅰ!AG8</f>
        <v>0</v>
      </c>
      <c r="AH8" s="73">
        <f>【様式６】実績報告書Ⅰ!AH8</f>
        <v>0</v>
      </c>
      <c r="AI8" s="71">
        <f>【様式６】実績報告書Ⅰ!AI8</f>
        <v>0</v>
      </c>
      <c r="AJ8" s="71">
        <f>【様式６】実績報告書Ⅰ!AJ8</f>
        <v>0</v>
      </c>
      <c r="AK8" s="71">
        <f>【様式６】実績報告書Ⅰ!AK8</f>
        <v>0</v>
      </c>
      <c r="AL8" s="99">
        <f>【様式６】実績報告書Ⅰ!AL8</f>
        <v>0</v>
      </c>
      <c r="AM8" s="74">
        <f>【様式６】実績報告書Ⅰ!AM8</f>
        <v>0</v>
      </c>
    </row>
    <row r="9" spans="2:45" ht="18" customHeight="1">
      <c r="B9" s="1163"/>
      <c r="C9" s="1163"/>
      <c r="D9" s="1168"/>
      <c r="E9" s="1168"/>
      <c r="F9" s="1168"/>
      <c r="G9" s="1168"/>
      <c r="H9" s="1168"/>
      <c r="I9" s="1168"/>
      <c r="J9" s="1170"/>
      <c r="K9" s="1170"/>
      <c r="L9" s="1170"/>
      <c r="M9" s="1170"/>
      <c r="N9" s="1170"/>
      <c r="O9" s="1170"/>
      <c r="P9" s="1168"/>
      <c r="Q9" s="1168"/>
      <c r="R9" s="1168"/>
      <c r="S9" s="1168"/>
      <c r="T9" s="1168"/>
      <c r="U9" s="1170"/>
      <c r="V9" s="1170"/>
      <c r="W9" s="1170"/>
      <c r="X9" s="1170"/>
      <c r="Y9" s="1170"/>
      <c r="Z9" s="1170"/>
      <c r="AA9" s="1171"/>
      <c r="AB9" s="1171"/>
      <c r="AC9" s="1171"/>
      <c r="AD9" s="1171"/>
      <c r="AE9" s="1171"/>
      <c r="AF9" s="1171"/>
      <c r="AG9" s="1171"/>
      <c r="AH9" s="1171"/>
      <c r="AI9" s="1171"/>
      <c r="AJ9" s="1171"/>
      <c r="AK9" s="1171"/>
      <c r="AL9" s="1163"/>
      <c r="AM9" s="1163"/>
    </row>
    <row r="10" spans="2:45" ht="18" customHeight="1" thickBot="1">
      <c r="B10" s="1172" t="s">
        <v>1021</v>
      </c>
      <c r="C10" s="1163"/>
      <c r="D10" s="1173"/>
      <c r="E10" s="1174"/>
      <c r="F10" s="1174"/>
      <c r="G10" s="1174"/>
      <c r="H10" s="1174"/>
      <c r="I10" s="1174"/>
      <c r="J10" s="1174"/>
      <c r="K10" s="1174"/>
      <c r="L10" s="1174"/>
      <c r="M10" s="1174"/>
      <c r="N10" s="1174"/>
      <c r="O10" s="1174"/>
      <c r="P10" s="1174"/>
      <c r="Q10" s="1174"/>
      <c r="R10" s="1174"/>
      <c r="S10" s="1175"/>
      <c r="T10" s="1175"/>
      <c r="U10" s="1175"/>
      <c r="V10" s="1175"/>
      <c r="W10" s="1175"/>
      <c r="X10" s="1163"/>
      <c r="Y10" s="1163"/>
      <c r="Z10" s="1163"/>
      <c r="AA10" s="1163"/>
      <c r="AB10" s="1163"/>
      <c r="AC10" s="1163"/>
      <c r="AD10" s="1163"/>
      <c r="AE10" s="1163"/>
      <c r="AF10" s="1163"/>
      <c r="AG10" s="1163"/>
      <c r="AH10" s="1163"/>
      <c r="AI10" s="1163"/>
      <c r="AJ10" s="1163"/>
      <c r="AK10" s="1163"/>
      <c r="AL10" s="1163"/>
      <c r="AM10" s="1163"/>
    </row>
    <row r="11" spans="2:45" ht="18" customHeight="1">
      <c r="B11" s="1176"/>
      <c r="C11" s="1177" t="s">
        <v>1022</v>
      </c>
      <c r="D11" s="3092" t="s">
        <v>236</v>
      </c>
      <c r="E11" s="2987"/>
      <c r="F11" s="2987"/>
      <c r="G11" s="2987"/>
      <c r="H11" s="2987"/>
      <c r="I11" s="2987"/>
      <c r="J11" s="2987"/>
      <c r="K11" s="2987"/>
      <c r="L11" s="2987"/>
      <c r="M11" s="2987"/>
      <c r="N11" s="2987"/>
      <c r="O11" s="2987"/>
      <c r="P11" s="2987"/>
      <c r="Q11" s="2987"/>
      <c r="R11" s="2987"/>
      <c r="S11" s="2987"/>
      <c r="T11" s="2987"/>
      <c r="U11" s="3093"/>
      <c r="V11" s="3094">
        <f>事業者入力!R19</f>
        <v>0</v>
      </c>
      <c r="W11" s="3095"/>
      <c r="X11" s="3095"/>
      <c r="Y11" s="3095"/>
      <c r="Z11" s="3095"/>
      <c r="AA11" s="3095"/>
      <c r="AB11" s="3095"/>
      <c r="AC11" s="3095"/>
      <c r="AD11" s="3095"/>
      <c r="AE11" s="3095"/>
      <c r="AF11" s="3095"/>
      <c r="AG11" s="3095"/>
      <c r="AH11" s="3095"/>
      <c r="AI11" s="3095"/>
      <c r="AJ11" s="3095"/>
      <c r="AK11" s="3095"/>
      <c r="AL11" s="3095"/>
      <c r="AM11" s="1178" t="s">
        <v>16</v>
      </c>
    </row>
    <row r="12" spans="2:45" ht="32.25" customHeight="1">
      <c r="B12" s="1176"/>
      <c r="C12" s="1179" t="s">
        <v>124</v>
      </c>
      <c r="D12" s="3071" t="s">
        <v>241</v>
      </c>
      <c r="E12" s="3072"/>
      <c r="F12" s="3072"/>
      <c r="G12" s="3073"/>
      <c r="H12" s="3073"/>
      <c r="I12" s="3073"/>
      <c r="J12" s="3073"/>
      <c r="K12" s="3073"/>
      <c r="L12" s="3073"/>
      <c r="M12" s="3073"/>
      <c r="N12" s="3073"/>
      <c r="O12" s="3073"/>
      <c r="P12" s="3073"/>
      <c r="Q12" s="3073"/>
      <c r="R12" s="3074"/>
      <c r="S12" s="3074"/>
      <c r="T12" s="3074"/>
      <c r="U12" s="3075"/>
      <c r="V12" s="3068"/>
      <c r="W12" s="3076"/>
      <c r="X12" s="3076"/>
      <c r="Y12" s="3076"/>
      <c r="Z12" s="3076"/>
      <c r="AA12" s="3076"/>
      <c r="AB12" s="3076"/>
      <c r="AC12" s="3076"/>
      <c r="AD12" s="3076"/>
      <c r="AE12" s="3076"/>
      <c r="AF12" s="3076"/>
      <c r="AG12" s="3076"/>
      <c r="AH12" s="3076"/>
      <c r="AI12" s="3076"/>
      <c r="AJ12" s="3076"/>
      <c r="AK12" s="3076"/>
      <c r="AL12" s="3076"/>
      <c r="AM12" s="1180" t="s">
        <v>16</v>
      </c>
    </row>
    <row r="13" spans="2:45" ht="18" customHeight="1">
      <c r="B13" s="1176"/>
      <c r="C13" s="2958" t="s">
        <v>14</v>
      </c>
      <c r="D13" s="3059" t="s">
        <v>234</v>
      </c>
      <c r="E13" s="3060"/>
      <c r="F13" s="3060"/>
      <c r="G13" s="3061"/>
      <c r="H13" s="3061"/>
      <c r="I13" s="3061"/>
      <c r="J13" s="3061"/>
      <c r="K13" s="3061"/>
      <c r="L13" s="3061"/>
      <c r="M13" s="3061"/>
      <c r="N13" s="3061"/>
      <c r="O13" s="3061"/>
      <c r="P13" s="3061"/>
      <c r="Q13" s="3061"/>
      <c r="R13" s="2994"/>
      <c r="S13" s="2994"/>
      <c r="T13" s="2994"/>
      <c r="U13" s="2995"/>
      <c r="V13" s="2996" t="s">
        <v>215</v>
      </c>
      <c r="W13" s="3063"/>
      <c r="X13" s="3063"/>
      <c r="Y13" s="3063"/>
      <c r="Z13" s="3063"/>
      <c r="AA13" s="3063"/>
      <c r="AB13" s="3063"/>
      <c r="AC13" s="3063"/>
      <c r="AD13" s="3063"/>
      <c r="AE13" s="2996" t="s">
        <v>216</v>
      </c>
      <c r="AF13" s="3063"/>
      <c r="AG13" s="3063"/>
      <c r="AH13" s="3063"/>
      <c r="AI13" s="3063"/>
      <c r="AJ13" s="3063"/>
      <c r="AK13" s="3063"/>
      <c r="AL13" s="3063"/>
      <c r="AM13" s="3064"/>
    </row>
    <row r="14" spans="2:45" ht="18" customHeight="1">
      <c r="B14" s="1176"/>
      <c r="C14" s="3058"/>
      <c r="D14" s="3062"/>
      <c r="E14" s="3061"/>
      <c r="F14" s="3061"/>
      <c r="G14" s="3061"/>
      <c r="H14" s="3061"/>
      <c r="I14" s="3061"/>
      <c r="J14" s="3061"/>
      <c r="K14" s="3061"/>
      <c r="L14" s="3061"/>
      <c r="M14" s="3061"/>
      <c r="N14" s="3061"/>
      <c r="O14" s="3061"/>
      <c r="P14" s="3061"/>
      <c r="Q14" s="3061"/>
      <c r="R14" s="2994"/>
      <c r="S14" s="2994"/>
      <c r="T14" s="2994"/>
      <c r="U14" s="2995"/>
      <c r="V14" s="3065" t="str">
        <f>IF(V11-V12&gt;0,TEXT(V11-V12,"#,##0円"),"残額なし")</f>
        <v>残額なし</v>
      </c>
      <c r="W14" s="3066"/>
      <c r="X14" s="3066"/>
      <c r="Y14" s="3066"/>
      <c r="Z14" s="3066"/>
      <c r="AA14" s="3066"/>
      <c r="AB14" s="3066"/>
      <c r="AC14" s="3066"/>
      <c r="AD14" s="3067"/>
      <c r="AE14" s="3068"/>
      <c r="AF14" s="3069"/>
      <c r="AG14" s="3069"/>
      <c r="AH14" s="3069"/>
      <c r="AI14" s="3069"/>
      <c r="AJ14" s="3069"/>
      <c r="AK14" s="3069"/>
      <c r="AL14" s="3069"/>
      <c r="AM14" s="3070"/>
    </row>
    <row r="15" spans="2:45" ht="18" customHeight="1">
      <c r="B15" s="1176"/>
      <c r="C15" s="1181" t="s">
        <v>1023</v>
      </c>
      <c r="D15" s="3028" t="s">
        <v>29</v>
      </c>
      <c r="E15" s="3029"/>
      <c r="F15" s="3029"/>
      <c r="G15" s="3030"/>
      <c r="H15" s="3030"/>
      <c r="I15" s="3030"/>
      <c r="J15" s="3030"/>
      <c r="K15" s="3031"/>
      <c r="L15" s="1182"/>
      <c r="M15" s="1182"/>
      <c r="N15" s="1182"/>
      <c r="O15" s="1182"/>
      <c r="P15" s="1182"/>
      <c r="Q15" s="1182"/>
      <c r="R15" s="1183"/>
      <c r="S15" s="1183"/>
      <c r="T15" s="1183"/>
      <c r="U15" s="1184"/>
      <c r="V15" s="1185"/>
      <c r="W15" s="3032" t="s">
        <v>85</v>
      </c>
      <c r="X15" s="3032"/>
      <c r="Y15" s="3032"/>
      <c r="Z15" s="3032"/>
      <c r="AA15" s="3032"/>
      <c r="AB15" s="3032"/>
      <c r="AC15" s="3032"/>
      <c r="AD15" s="3032"/>
      <c r="AE15" s="3032"/>
      <c r="AF15" s="3032"/>
      <c r="AG15" s="3032"/>
      <c r="AH15" s="3032"/>
      <c r="AI15" s="3032"/>
      <c r="AJ15" s="3032"/>
      <c r="AK15" s="3032"/>
      <c r="AL15" s="3032"/>
      <c r="AM15" s="3033"/>
    </row>
    <row r="16" spans="2:45" ht="18" customHeight="1">
      <c r="B16" s="1176"/>
      <c r="C16" s="1186"/>
      <c r="D16" s="3034" t="s">
        <v>232</v>
      </c>
      <c r="E16" s="3035"/>
      <c r="F16" s="3035"/>
      <c r="G16" s="3036"/>
      <c r="H16" s="3036"/>
      <c r="I16" s="3036"/>
      <c r="J16" s="3036"/>
      <c r="K16" s="3036"/>
      <c r="L16" s="3036"/>
      <c r="M16" s="3036"/>
      <c r="N16" s="3036"/>
      <c r="O16" s="3036"/>
      <c r="P16" s="3036"/>
      <c r="Q16" s="3036"/>
      <c r="R16" s="1187"/>
      <c r="S16" s="1187"/>
      <c r="T16" s="1187"/>
      <c r="U16" s="1188"/>
      <c r="V16" s="1185"/>
      <c r="W16" s="3040" t="s">
        <v>163</v>
      </c>
      <c r="X16" s="3040"/>
      <c r="Y16" s="3040"/>
      <c r="Z16" s="3040"/>
      <c r="AA16" s="3040"/>
      <c r="AB16" s="3040"/>
      <c r="AC16" s="3040"/>
      <c r="AD16" s="3040"/>
      <c r="AE16" s="3040"/>
      <c r="AF16" s="3040"/>
      <c r="AG16" s="3040"/>
      <c r="AH16" s="3040"/>
      <c r="AI16" s="3040"/>
      <c r="AJ16" s="3040"/>
      <c r="AK16" s="3040"/>
      <c r="AL16" s="3040"/>
      <c r="AM16" s="3041"/>
    </row>
    <row r="17" spans="2:39" ht="18" customHeight="1">
      <c r="B17" s="1176"/>
      <c r="C17" s="1186"/>
      <c r="D17" s="3037"/>
      <c r="E17" s="3036"/>
      <c r="F17" s="3036"/>
      <c r="G17" s="3036"/>
      <c r="H17" s="3036"/>
      <c r="I17" s="3036"/>
      <c r="J17" s="3036"/>
      <c r="K17" s="3036"/>
      <c r="L17" s="3036"/>
      <c r="M17" s="3036"/>
      <c r="N17" s="3036"/>
      <c r="O17" s="3036"/>
      <c r="P17" s="3036"/>
      <c r="Q17" s="3036"/>
      <c r="R17" s="1187"/>
      <c r="S17" s="1187"/>
      <c r="T17" s="1187"/>
      <c r="U17" s="1188"/>
      <c r="V17" s="1185"/>
      <c r="W17" s="3042" t="s">
        <v>164</v>
      </c>
      <c r="X17" s="3042"/>
      <c r="Y17" s="3042"/>
      <c r="Z17" s="3042"/>
      <c r="AA17" s="3042"/>
      <c r="AB17" s="3042"/>
      <c r="AC17" s="3042"/>
      <c r="AD17" s="3042"/>
      <c r="AE17" s="3042"/>
      <c r="AF17" s="3042"/>
      <c r="AG17" s="3042"/>
      <c r="AH17" s="3042"/>
      <c r="AI17" s="3042"/>
      <c r="AJ17" s="3042"/>
      <c r="AK17" s="3042"/>
      <c r="AL17" s="3042"/>
      <c r="AM17" s="3043"/>
    </row>
    <row r="18" spans="2:39" ht="18" customHeight="1">
      <c r="B18" s="1176"/>
      <c r="C18" s="1186"/>
      <c r="D18" s="3038"/>
      <c r="E18" s="3039"/>
      <c r="F18" s="3039"/>
      <c r="G18" s="3039"/>
      <c r="H18" s="3039"/>
      <c r="I18" s="3039"/>
      <c r="J18" s="3039"/>
      <c r="K18" s="3039"/>
      <c r="L18" s="3039"/>
      <c r="M18" s="3039"/>
      <c r="N18" s="3039"/>
      <c r="O18" s="3039"/>
      <c r="P18" s="3039"/>
      <c r="Q18" s="3039"/>
      <c r="R18" s="1189"/>
      <c r="S18" s="1189"/>
      <c r="T18" s="1189"/>
      <c r="U18" s="1190"/>
      <c r="V18" s="1185"/>
      <c r="W18" s="3044" t="s">
        <v>165</v>
      </c>
      <c r="X18" s="3044"/>
      <c r="Y18" s="3044"/>
      <c r="Z18" s="3044"/>
      <c r="AA18" s="3044"/>
      <c r="AB18" s="3044"/>
      <c r="AC18" s="3044"/>
      <c r="AD18" s="3044"/>
      <c r="AE18" s="3044"/>
      <c r="AF18" s="3044"/>
      <c r="AG18" s="3044"/>
      <c r="AH18" s="3044"/>
      <c r="AI18" s="3044"/>
      <c r="AJ18" s="3044"/>
      <c r="AK18" s="3044"/>
      <c r="AL18" s="3044"/>
      <c r="AM18" s="3045"/>
    </row>
    <row r="19" spans="2:39" ht="18" customHeight="1" thickBot="1">
      <c r="B19" s="1176"/>
      <c r="C19" s="1191"/>
      <c r="D19" s="3046" t="s">
        <v>27</v>
      </c>
      <c r="E19" s="3008"/>
      <c r="F19" s="3008"/>
      <c r="G19" s="3047"/>
      <c r="H19" s="3047"/>
      <c r="I19" s="3047"/>
      <c r="J19" s="3047"/>
      <c r="K19" s="3047"/>
      <c r="L19" s="3047"/>
      <c r="M19" s="3047"/>
      <c r="N19" s="3047"/>
      <c r="O19" s="3047"/>
      <c r="P19" s="3047"/>
      <c r="Q19" s="3047"/>
      <c r="R19" s="1192"/>
      <c r="S19" s="1192"/>
      <c r="T19" s="1192"/>
      <c r="U19" s="1193"/>
      <c r="V19" s="3048"/>
      <c r="W19" s="3049"/>
      <c r="X19" s="3049"/>
      <c r="Y19" s="3049"/>
      <c r="Z19" s="3049"/>
      <c r="AA19" s="3049"/>
      <c r="AB19" s="3049"/>
      <c r="AC19" s="3049"/>
      <c r="AD19" s="3049"/>
      <c r="AE19" s="3049"/>
      <c r="AF19" s="3049"/>
      <c r="AG19" s="3049"/>
      <c r="AH19" s="3049"/>
      <c r="AI19" s="3049"/>
      <c r="AJ19" s="3049"/>
      <c r="AK19" s="3049"/>
      <c r="AL19" s="3049"/>
      <c r="AM19" s="3050"/>
    </row>
    <row r="20" spans="2:39" ht="18" customHeight="1">
      <c r="B20" s="1172"/>
      <c r="C20" s="1163"/>
      <c r="D20" s="1173"/>
      <c r="E20" s="1174"/>
      <c r="F20" s="1174"/>
      <c r="G20" s="1174"/>
      <c r="H20" s="1174"/>
      <c r="I20" s="1174"/>
      <c r="J20" s="1174"/>
      <c r="K20" s="1174"/>
      <c r="L20" s="1174"/>
      <c r="M20" s="1174"/>
      <c r="N20" s="1174"/>
      <c r="O20" s="1174"/>
      <c r="P20" s="1174"/>
      <c r="Q20" s="1174"/>
      <c r="R20" s="1174"/>
      <c r="S20" s="1175"/>
      <c r="T20" s="1175"/>
      <c r="U20" s="1175"/>
      <c r="V20" s="1175"/>
      <c r="W20" s="1175"/>
      <c r="X20" s="1163"/>
      <c r="Y20" s="1163"/>
      <c r="Z20" s="1163"/>
      <c r="AA20" s="1163"/>
      <c r="AB20" s="1163"/>
      <c r="AC20" s="1163"/>
      <c r="AD20" s="1163"/>
      <c r="AE20" s="1163"/>
      <c r="AF20" s="1163"/>
      <c r="AG20" s="1163"/>
      <c r="AH20" s="1163"/>
      <c r="AI20" s="1163"/>
      <c r="AJ20" s="1163"/>
      <c r="AK20" s="1163"/>
      <c r="AL20" s="1163"/>
      <c r="AM20" s="1163"/>
    </row>
    <row r="21" spans="2:39" ht="18" customHeight="1" thickBot="1">
      <c r="B21" s="1163" t="s">
        <v>1024</v>
      </c>
      <c r="C21" s="1163"/>
      <c r="D21" s="1163"/>
      <c r="E21" s="1163"/>
      <c r="F21" s="1163"/>
      <c r="G21" s="1163"/>
      <c r="H21" s="1163"/>
      <c r="I21" s="1163"/>
      <c r="J21" s="1163"/>
      <c r="K21" s="1163"/>
      <c r="L21" s="1163"/>
      <c r="M21" s="1163"/>
      <c r="N21" s="1163"/>
      <c r="O21" s="1163"/>
      <c r="P21" s="1163"/>
      <c r="Q21" s="1163"/>
      <c r="R21" s="1163"/>
      <c r="S21" s="1163"/>
      <c r="T21" s="1163"/>
      <c r="U21" s="1163"/>
      <c r="V21" s="1163"/>
      <c r="W21" s="1163"/>
      <c r="X21" s="1163"/>
      <c r="Y21" s="1163"/>
      <c r="Z21" s="1163"/>
      <c r="AA21" s="1163"/>
      <c r="AB21" s="1163"/>
      <c r="AC21" s="1163"/>
      <c r="AD21" s="1163"/>
      <c r="AE21" s="1163"/>
      <c r="AF21" s="1163"/>
      <c r="AG21" s="1163"/>
      <c r="AH21" s="1163"/>
      <c r="AI21" s="1163"/>
      <c r="AJ21" s="1163"/>
      <c r="AK21" s="1163"/>
      <c r="AL21" s="1163"/>
      <c r="AM21" s="1163"/>
    </row>
    <row r="22" spans="2:39" ht="18" customHeight="1" thickBot="1">
      <c r="B22" s="1163"/>
      <c r="C22" s="1194" t="s">
        <v>1025</v>
      </c>
      <c r="D22" s="1195" t="s">
        <v>1026</v>
      </c>
      <c r="E22" s="1195"/>
      <c r="F22" s="1195"/>
      <c r="G22" s="1195"/>
      <c r="H22" s="1195"/>
      <c r="I22" s="1195"/>
      <c r="J22" s="1195"/>
      <c r="K22" s="1195"/>
      <c r="L22" s="1195"/>
      <c r="M22" s="1195"/>
      <c r="N22" s="1195"/>
      <c r="O22" s="1195"/>
      <c r="P22" s="1195"/>
      <c r="Q22" s="1195"/>
      <c r="R22" s="1195"/>
      <c r="S22" s="1195"/>
      <c r="T22" s="1195"/>
      <c r="U22" s="1195"/>
      <c r="V22" s="3051">
        <f>ROUNDDOWN(事業者入力!Q19-V36+V37,-3)</f>
        <v>0</v>
      </c>
      <c r="W22" s="3052"/>
      <c r="X22" s="3052"/>
      <c r="Y22" s="3052"/>
      <c r="Z22" s="3052"/>
      <c r="AA22" s="3052"/>
      <c r="AB22" s="3052"/>
      <c r="AC22" s="3052"/>
      <c r="AD22" s="3052"/>
      <c r="AE22" s="3052"/>
      <c r="AF22" s="3052"/>
      <c r="AG22" s="3052"/>
      <c r="AH22" s="3052"/>
      <c r="AI22" s="3052"/>
      <c r="AJ22" s="3052"/>
      <c r="AK22" s="3052"/>
      <c r="AL22" s="3052"/>
      <c r="AM22" s="3053"/>
    </row>
    <row r="23" spans="2:39" ht="18" customHeight="1" thickBot="1">
      <c r="B23" s="1163"/>
      <c r="C23" s="1194" t="s">
        <v>1027</v>
      </c>
      <c r="D23" s="1195" t="s">
        <v>1028</v>
      </c>
      <c r="E23" s="1195"/>
      <c r="F23" s="1195"/>
      <c r="G23" s="1195"/>
      <c r="H23" s="1195"/>
      <c r="I23" s="1195"/>
      <c r="J23" s="1195"/>
      <c r="K23" s="1195"/>
      <c r="L23" s="1195"/>
      <c r="M23" s="1195"/>
      <c r="N23" s="1195"/>
      <c r="O23" s="1195"/>
      <c r="P23" s="1195"/>
      <c r="Q23" s="1195"/>
      <c r="R23" s="1195"/>
      <c r="S23" s="1195"/>
      <c r="T23" s="1195"/>
      <c r="U23" s="1195"/>
      <c r="V23" s="3054" t="s">
        <v>1153</v>
      </c>
      <c r="W23" s="3055"/>
      <c r="X23" s="3055"/>
      <c r="Y23" s="3055"/>
      <c r="Z23" s="3055"/>
      <c r="AA23" s="3055"/>
      <c r="AB23" s="3055"/>
      <c r="AC23" s="3055"/>
      <c r="AD23" s="3055"/>
      <c r="AE23" s="3055"/>
      <c r="AF23" s="3055"/>
      <c r="AG23" s="3055"/>
      <c r="AH23" s="3055"/>
      <c r="AI23" s="3055"/>
      <c r="AJ23" s="3055"/>
      <c r="AK23" s="3055"/>
      <c r="AL23" s="3055"/>
      <c r="AM23" s="3056"/>
    </row>
    <row r="24" spans="2:39" ht="34.5" customHeight="1">
      <c r="B24" s="1163"/>
      <c r="C24" s="1196" t="s">
        <v>1029</v>
      </c>
      <c r="D24" s="3057" t="s">
        <v>1030</v>
      </c>
      <c r="E24" s="3057"/>
      <c r="F24" s="3057"/>
      <c r="G24" s="3057"/>
      <c r="H24" s="3057"/>
      <c r="I24" s="3057"/>
      <c r="J24" s="3057"/>
      <c r="K24" s="3057"/>
      <c r="L24" s="3057"/>
      <c r="M24" s="3057"/>
      <c r="N24" s="3057"/>
      <c r="O24" s="3057"/>
      <c r="P24" s="3057"/>
      <c r="Q24" s="3057"/>
      <c r="R24" s="3057"/>
      <c r="S24" s="3057"/>
      <c r="T24" s="3057"/>
      <c r="U24" s="3057"/>
      <c r="V24" s="3057"/>
      <c r="W24" s="3057"/>
      <c r="X24" s="3057"/>
      <c r="Y24" s="3057"/>
      <c r="Z24" s="3057"/>
      <c r="AA24" s="3057"/>
      <c r="AB24" s="3057"/>
      <c r="AC24" s="3057"/>
      <c r="AD24" s="3057"/>
      <c r="AE24" s="3057"/>
      <c r="AF24" s="3057"/>
      <c r="AG24" s="3057"/>
      <c r="AH24" s="3057"/>
      <c r="AI24" s="3057"/>
      <c r="AJ24" s="3057"/>
      <c r="AK24" s="3057"/>
      <c r="AL24" s="3057"/>
      <c r="AM24" s="3057"/>
    </row>
    <row r="25" spans="2:39" ht="18" customHeight="1">
      <c r="B25" s="1163"/>
      <c r="C25" s="1166"/>
      <c r="D25" s="1163"/>
      <c r="E25" s="1166"/>
      <c r="F25" s="1166"/>
      <c r="G25" s="1166"/>
      <c r="H25" s="1166"/>
      <c r="I25" s="1166"/>
      <c r="J25" s="1166"/>
      <c r="K25" s="1166"/>
      <c r="L25" s="1166"/>
      <c r="M25" s="1166"/>
      <c r="N25" s="1166"/>
      <c r="O25" s="1166"/>
      <c r="P25" s="1166"/>
      <c r="Q25" s="1166"/>
      <c r="R25" s="1166"/>
      <c r="S25" s="1166"/>
      <c r="T25" s="1166"/>
      <c r="U25" s="1166"/>
      <c r="V25" s="1166"/>
      <c r="W25" s="1166"/>
      <c r="X25" s="1166"/>
      <c r="Y25" s="1166"/>
      <c r="Z25" s="1166"/>
      <c r="AA25" s="1166"/>
      <c r="AB25" s="1166"/>
      <c r="AC25" s="1166"/>
      <c r="AD25" s="1166"/>
      <c r="AE25" s="1166"/>
      <c r="AF25" s="1166"/>
      <c r="AG25" s="1166"/>
      <c r="AH25" s="1166"/>
      <c r="AI25" s="1166"/>
      <c r="AJ25" s="1166"/>
      <c r="AK25" s="1166"/>
      <c r="AL25" s="1166"/>
      <c r="AM25" s="1166"/>
    </row>
    <row r="26" spans="2:39" ht="18" customHeight="1" thickBot="1">
      <c r="B26" s="1172" t="s">
        <v>414</v>
      </c>
      <c r="C26" s="1172"/>
      <c r="D26" s="1172"/>
      <c r="E26" s="1172"/>
      <c r="F26" s="1172"/>
      <c r="G26" s="1172"/>
      <c r="H26" s="1172"/>
      <c r="I26" s="1172"/>
      <c r="J26" s="1172"/>
      <c r="K26" s="1172"/>
      <c r="L26" s="1172"/>
      <c r="M26" s="1172"/>
      <c r="N26" s="1172"/>
      <c r="O26" s="1172"/>
      <c r="P26" s="1172"/>
      <c r="Q26" s="1172"/>
      <c r="R26" s="1172"/>
      <c r="S26" s="1172"/>
      <c r="T26" s="1172"/>
      <c r="U26" s="1172"/>
      <c r="V26" s="1172"/>
      <c r="W26" s="1172"/>
      <c r="X26" s="1172"/>
      <c r="Y26" s="1172"/>
      <c r="Z26" s="1172"/>
      <c r="AA26" s="1172"/>
      <c r="AB26" s="1172"/>
      <c r="AC26" s="1172"/>
      <c r="AD26" s="1172"/>
      <c r="AE26" s="1172"/>
      <c r="AF26" s="1172"/>
      <c r="AG26" s="1172"/>
      <c r="AH26" s="1172"/>
      <c r="AI26" s="1187"/>
      <c r="AJ26" s="1187"/>
      <c r="AK26" s="1187"/>
      <c r="AL26" s="1187"/>
      <c r="AM26" s="1187"/>
    </row>
    <row r="27" spans="2:39" ht="34.5" customHeight="1">
      <c r="B27" s="1187"/>
      <c r="C27" s="1197" t="s">
        <v>1031</v>
      </c>
      <c r="D27" s="3022" t="s">
        <v>1224</v>
      </c>
      <c r="E27" s="3023"/>
      <c r="F27" s="3023"/>
      <c r="G27" s="3023"/>
      <c r="H27" s="3023"/>
      <c r="I27" s="3023"/>
      <c r="J27" s="3023"/>
      <c r="K27" s="3023"/>
      <c r="L27" s="3023"/>
      <c r="M27" s="3023"/>
      <c r="N27" s="3023"/>
      <c r="O27" s="3023"/>
      <c r="P27" s="3023"/>
      <c r="Q27" s="3024"/>
      <c r="R27" s="3024"/>
      <c r="S27" s="3024"/>
      <c r="T27" s="3024"/>
      <c r="U27" s="3025"/>
      <c r="V27" s="3026">
        <f>ROUNDDOWN(V28+V32,-3)</f>
        <v>0</v>
      </c>
      <c r="W27" s="3027"/>
      <c r="X27" s="3027"/>
      <c r="Y27" s="3027"/>
      <c r="Z27" s="3027"/>
      <c r="AA27" s="3027"/>
      <c r="AB27" s="3027"/>
      <c r="AC27" s="3027"/>
      <c r="AD27" s="3027"/>
      <c r="AE27" s="3027"/>
      <c r="AF27" s="3027"/>
      <c r="AG27" s="3027"/>
      <c r="AH27" s="3027"/>
      <c r="AI27" s="3027"/>
      <c r="AJ27" s="3027"/>
      <c r="AK27" s="3027"/>
      <c r="AL27" s="3027"/>
      <c r="AM27" s="1198" t="s">
        <v>16</v>
      </c>
    </row>
    <row r="28" spans="2:39" ht="18" customHeight="1">
      <c r="B28" s="1187"/>
      <c r="C28" s="1199"/>
      <c r="D28" s="1186"/>
      <c r="E28" s="3004" t="s">
        <v>1250</v>
      </c>
      <c r="F28" s="3015"/>
      <c r="G28" s="3015"/>
      <c r="H28" s="3015"/>
      <c r="I28" s="3015"/>
      <c r="J28" s="3015"/>
      <c r="K28" s="3015"/>
      <c r="L28" s="3015"/>
      <c r="M28" s="3015"/>
      <c r="N28" s="3015"/>
      <c r="O28" s="3015"/>
      <c r="P28" s="3015"/>
      <c r="Q28" s="2957"/>
      <c r="R28" s="2957"/>
      <c r="S28" s="2957"/>
      <c r="T28" s="2957"/>
      <c r="U28" s="3005"/>
      <c r="V28" s="3016">
        <f>V29-V30-V31</f>
        <v>0</v>
      </c>
      <c r="W28" s="3017"/>
      <c r="X28" s="3017"/>
      <c r="Y28" s="3017"/>
      <c r="Z28" s="3017"/>
      <c r="AA28" s="3017"/>
      <c r="AB28" s="3017"/>
      <c r="AC28" s="3017"/>
      <c r="AD28" s="3017"/>
      <c r="AE28" s="3017"/>
      <c r="AF28" s="3017"/>
      <c r="AG28" s="3017"/>
      <c r="AH28" s="3017"/>
      <c r="AI28" s="3017"/>
      <c r="AJ28" s="3017"/>
      <c r="AK28" s="3017"/>
      <c r="AL28" s="3017"/>
      <c r="AM28" s="1200" t="s">
        <v>16</v>
      </c>
    </row>
    <row r="29" spans="2:39" ht="18" customHeight="1">
      <c r="B29" s="1187"/>
      <c r="C29" s="1199"/>
      <c r="D29" s="1186"/>
      <c r="E29" s="1201"/>
      <c r="F29" s="3018" t="s">
        <v>1032</v>
      </c>
      <c r="G29" s="3019"/>
      <c r="H29" s="3019"/>
      <c r="I29" s="3019"/>
      <c r="J29" s="3019"/>
      <c r="K29" s="3019"/>
      <c r="L29" s="3019"/>
      <c r="M29" s="3019"/>
      <c r="N29" s="3019"/>
      <c r="O29" s="3019"/>
      <c r="P29" s="3019"/>
      <c r="Q29" s="2994"/>
      <c r="R29" s="2994"/>
      <c r="S29" s="2994"/>
      <c r="T29" s="2994"/>
      <c r="U29" s="2995"/>
      <c r="V29" s="2878">
        <f>'【様式10別添１】賃金改善明細書（職員別）'!H38</f>
        <v>0</v>
      </c>
      <c r="W29" s="2879"/>
      <c r="X29" s="2879"/>
      <c r="Y29" s="2879"/>
      <c r="Z29" s="2879"/>
      <c r="AA29" s="2879"/>
      <c r="AB29" s="2879"/>
      <c r="AC29" s="2879"/>
      <c r="AD29" s="2879"/>
      <c r="AE29" s="2879"/>
      <c r="AF29" s="2879"/>
      <c r="AG29" s="2879"/>
      <c r="AH29" s="2879"/>
      <c r="AI29" s="2879"/>
      <c r="AJ29" s="2879"/>
      <c r="AK29" s="2879"/>
      <c r="AL29" s="2879"/>
      <c r="AM29" s="1200" t="s">
        <v>16</v>
      </c>
    </row>
    <row r="30" spans="2:39" ht="18" customHeight="1">
      <c r="B30" s="1187"/>
      <c r="C30" s="1199"/>
      <c r="D30" s="1186"/>
      <c r="E30" s="1201"/>
      <c r="F30" s="3013" t="s">
        <v>1157</v>
      </c>
      <c r="G30" s="3014"/>
      <c r="H30" s="3014"/>
      <c r="I30" s="3014"/>
      <c r="J30" s="3014"/>
      <c r="K30" s="3014"/>
      <c r="L30" s="3014"/>
      <c r="M30" s="3014"/>
      <c r="N30" s="3014"/>
      <c r="O30" s="3014"/>
      <c r="P30" s="3014"/>
      <c r="Q30" s="2994"/>
      <c r="R30" s="2994"/>
      <c r="S30" s="2994"/>
      <c r="T30" s="2994"/>
      <c r="U30" s="2995"/>
      <c r="V30" s="3020">
        <v>0</v>
      </c>
      <c r="W30" s="3021"/>
      <c r="X30" s="3021"/>
      <c r="Y30" s="3021"/>
      <c r="Z30" s="3021"/>
      <c r="AA30" s="3021"/>
      <c r="AB30" s="3021"/>
      <c r="AC30" s="3021"/>
      <c r="AD30" s="3021"/>
      <c r="AE30" s="3021"/>
      <c r="AF30" s="3021"/>
      <c r="AG30" s="3021"/>
      <c r="AH30" s="3021"/>
      <c r="AI30" s="3021"/>
      <c r="AJ30" s="3021"/>
      <c r="AK30" s="3021"/>
      <c r="AL30" s="3021"/>
      <c r="AM30" s="1200" t="s">
        <v>16</v>
      </c>
    </row>
    <row r="31" spans="2:39" ht="18" customHeight="1">
      <c r="B31" s="1187"/>
      <c r="C31" s="1199"/>
      <c r="D31" s="1186"/>
      <c r="E31" s="1201"/>
      <c r="F31" s="3013" t="s">
        <v>1033</v>
      </c>
      <c r="G31" s="3014"/>
      <c r="H31" s="3014"/>
      <c r="I31" s="3014"/>
      <c r="J31" s="3014"/>
      <c r="K31" s="3014"/>
      <c r="L31" s="3014"/>
      <c r="M31" s="3014"/>
      <c r="N31" s="3014"/>
      <c r="O31" s="3014"/>
      <c r="P31" s="3014"/>
      <c r="Q31" s="2994"/>
      <c r="R31" s="2994"/>
      <c r="S31" s="2994"/>
      <c r="T31" s="2994"/>
      <c r="U31" s="2995"/>
      <c r="V31" s="2878">
        <f>'【様式６別添１】賃金改善明細書（職員別）'!AD59</f>
        <v>0</v>
      </c>
      <c r="W31" s="2879"/>
      <c r="X31" s="2879"/>
      <c r="Y31" s="2879"/>
      <c r="Z31" s="2879"/>
      <c r="AA31" s="2879"/>
      <c r="AB31" s="2879"/>
      <c r="AC31" s="2879"/>
      <c r="AD31" s="2879"/>
      <c r="AE31" s="2879"/>
      <c r="AF31" s="2879"/>
      <c r="AG31" s="2879"/>
      <c r="AH31" s="2879"/>
      <c r="AI31" s="2879"/>
      <c r="AJ31" s="2879"/>
      <c r="AK31" s="2879"/>
      <c r="AL31" s="2879"/>
      <c r="AM31" s="1200" t="s">
        <v>16</v>
      </c>
    </row>
    <row r="32" spans="2:39" ht="18" customHeight="1">
      <c r="B32" s="1187"/>
      <c r="C32" s="1199"/>
      <c r="D32" s="1186"/>
      <c r="E32" s="3004" t="s">
        <v>1221</v>
      </c>
      <c r="F32" s="2957"/>
      <c r="G32" s="2957"/>
      <c r="H32" s="2957"/>
      <c r="I32" s="2957"/>
      <c r="J32" s="2957"/>
      <c r="K32" s="2957"/>
      <c r="L32" s="2957"/>
      <c r="M32" s="2957"/>
      <c r="N32" s="2957"/>
      <c r="O32" s="2957"/>
      <c r="P32" s="2957"/>
      <c r="Q32" s="2957"/>
      <c r="R32" s="2957"/>
      <c r="S32" s="2957"/>
      <c r="T32" s="2957"/>
      <c r="U32" s="3005"/>
      <c r="V32" s="3006">
        <f>'【様式10別添１】賃金改善明細書（職員別）'!K38</f>
        <v>0</v>
      </c>
      <c r="W32" s="3007"/>
      <c r="X32" s="3007"/>
      <c r="Y32" s="3007"/>
      <c r="Z32" s="3007"/>
      <c r="AA32" s="3007"/>
      <c r="AB32" s="3007"/>
      <c r="AC32" s="3007"/>
      <c r="AD32" s="3007"/>
      <c r="AE32" s="3007"/>
      <c r="AF32" s="3007"/>
      <c r="AG32" s="3007"/>
      <c r="AH32" s="3007"/>
      <c r="AI32" s="3007"/>
      <c r="AJ32" s="3007"/>
      <c r="AK32" s="3007"/>
      <c r="AL32" s="3007"/>
      <c r="AM32" s="1200" t="s">
        <v>16</v>
      </c>
    </row>
    <row r="33" spans="2:39" ht="57.75" customHeight="1" thickBot="1">
      <c r="B33" s="1187"/>
      <c r="C33" s="1202" t="s">
        <v>1222</v>
      </c>
      <c r="D33" s="3008" t="s">
        <v>1034</v>
      </c>
      <c r="E33" s="3009"/>
      <c r="F33" s="3009"/>
      <c r="G33" s="3009"/>
      <c r="H33" s="3009"/>
      <c r="I33" s="3009"/>
      <c r="J33" s="3009"/>
      <c r="K33" s="3009"/>
      <c r="L33" s="3009"/>
      <c r="M33" s="3009"/>
      <c r="N33" s="3009"/>
      <c r="O33" s="3009"/>
      <c r="P33" s="3009"/>
      <c r="Q33" s="3009"/>
      <c r="R33" s="3009"/>
      <c r="S33" s="3009"/>
      <c r="T33" s="3009"/>
      <c r="U33" s="3009"/>
      <c r="V33" s="3010"/>
      <c r="W33" s="3011"/>
      <c r="X33" s="3011"/>
      <c r="Y33" s="3011"/>
      <c r="Z33" s="3011"/>
      <c r="AA33" s="3011"/>
      <c r="AB33" s="3011"/>
      <c r="AC33" s="3011"/>
      <c r="AD33" s="3011"/>
      <c r="AE33" s="3011"/>
      <c r="AF33" s="3011"/>
      <c r="AG33" s="3011"/>
      <c r="AH33" s="3011"/>
      <c r="AI33" s="3011"/>
      <c r="AJ33" s="3011"/>
      <c r="AK33" s="3011"/>
      <c r="AL33" s="3011"/>
      <c r="AM33" s="3012"/>
    </row>
    <row r="34" spans="2:39" ht="18" customHeight="1">
      <c r="B34" s="1163"/>
      <c r="C34" s="1163"/>
      <c r="D34" s="1203"/>
      <c r="E34" s="1203"/>
      <c r="F34" s="1203"/>
      <c r="G34" s="1203"/>
      <c r="H34" s="1203"/>
      <c r="I34" s="1203"/>
      <c r="J34" s="1203"/>
      <c r="K34" s="1203"/>
      <c r="L34" s="1203"/>
      <c r="M34" s="1203"/>
      <c r="N34" s="1203"/>
      <c r="O34" s="1203"/>
      <c r="P34" s="1203"/>
      <c r="Q34" s="1203"/>
      <c r="R34" s="1203"/>
      <c r="S34" s="1203"/>
      <c r="T34" s="1203"/>
      <c r="U34" s="1203"/>
      <c r="V34" s="1204"/>
      <c r="W34" s="1204"/>
      <c r="X34" s="1204"/>
      <c r="Y34" s="1204"/>
      <c r="Z34" s="1204"/>
      <c r="AA34" s="1204"/>
      <c r="AB34" s="1204"/>
      <c r="AC34" s="1204"/>
      <c r="AD34" s="1204"/>
      <c r="AE34" s="1204"/>
      <c r="AF34" s="1204"/>
      <c r="AG34" s="1204"/>
      <c r="AH34" s="1204"/>
      <c r="AI34" s="1204"/>
      <c r="AJ34" s="1204"/>
      <c r="AK34" s="1204"/>
      <c r="AL34" s="1204"/>
      <c r="AM34" s="1204"/>
    </row>
    <row r="35" spans="2:39" ht="18" customHeight="1" thickBot="1">
      <c r="B35" s="1163" t="s">
        <v>1035</v>
      </c>
      <c r="C35" s="1163"/>
      <c r="D35" s="1203"/>
      <c r="E35" s="1203"/>
      <c r="F35" s="1203"/>
      <c r="G35" s="1203"/>
      <c r="H35" s="1203"/>
      <c r="I35" s="1203"/>
      <c r="J35" s="1203"/>
      <c r="K35" s="1203"/>
      <c r="L35" s="1203"/>
      <c r="M35" s="1203"/>
      <c r="N35" s="1203"/>
      <c r="O35" s="1203"/>
      <c r="P35" s="1203"/>
      <c r="Q35" s="1203"/>
      <c r="R35" s="1203"/>
      <c r="S35" s="1203"/>
      <c r="T35" s="1203"/>
      <c r="U35" s="1203"/>
      <c r="V35" s="1204"/>
      <c r="W35" s="1204"/>
      <c r="X35" s="1204"/>
      <c r="Y35" s="1204"/>
      <c r="Z35" s="1204"/>
      <c r="AA35" s="1204"/>
      <c r="AB35" s="1204"/>
      <c r="AC35" s="1204"/>
      <c r="AD35" s="1204"/>
      <c r="AE35" s="1204"/>
      <c r="AF35" s="1204"/>
      <c r="AG35" s="1204"/>
      <c r="AH35" s="1204"/>
      <c r="AI35" s="1204"/>
      <c r="AJ35" s="1204"/>
      <c r="AK35" s="1204"/>
      <c r="AL35" s="1204"/>
      <c r="AM35" s="1204"/>
    </row>
    <row r="36" spans="2:39" ht="18" customHeight="1">
      <c r="B36" s="1163"/>
      <c r="C36" s="1205" t="s">
        <v>1036</v>
      </c>
      <c r="D36" s="1206" t="s">
        <v>1037</v>
      </c>
      <c r="E36" s="1206"/>
      <c r="F36" s="1206"/>
      <c r="G36" s="1206"/>
      <c r="H36" s="1206"/>
      <c r="I36" s="1206"/>
      <c r="J36" s="1206"/>
      <c r="K36" s="1206"/>
      <c r="L36" s="1206"/>
      <c r="M36" s="1206"/>
      <c r="N36" s="1206"/>
      <c r="O36" s="1206"/>
      <c r="P36" s="1206"/>
      <c r="Q36" s="1206"/>
      <c r="R36" s="1206"/>
      <c r="S36" s="1206"/>
      <c r="T36" s="1206"/>
      <c r="U36" s="1206"/>
      <c r="V36" s="2981">
        <f>【様式10別添２】配分変更一覧表!E17</f>
        <v>0</v>
      </c>
      <c r="W36" s="2982"/>
      <c r="X36" s="2982"/>
      <c r="Y36" s="2982"/>
      <c r="Z36" s="2982"/>
      <c r="AA36" s="2982"/>
      <c r="AB36" s="2982"/>
      <c r="AC36" s="2982"/>
      <c r="AD36" s="2982"/>
      <c r="AE36" s="2982"/>
      <c r="AF36" s="2982"/>
      <c r="AG36" s="2982"/>
      <c r="AH36" s="2982"/>
      <c r="AI36" s="2982"/>
      <c r="AJ36" s="2982"/>
      <c r="AK36" s="2982"/>
      <c r="AL36" s="2982"/>
      <c r="AM36" s="1207" t="s">
        <v>1038</v>
      </c>
    </row>
    <row r="37" spans="2:39" ht="18" customHeight="1" thickBot="1">
      <c r="B37" s="1163"/>
      <c r="C37" s="1208" t="s">
        <v>1039</v>
      </c>
      <c r="D37" s="1209" t="s">
        <v>1040</v>
      </c>
      <c r="E37" s="1209"/>
      <c r="F37" s="1209"/>
      <c r="G37" s="1209"/>
      <c r="H37" s="1209"/>
      <c r="I37" s="1209"/>
      <c r="J37" s="1209"/>
      <c r="K37" s="1209"/>
      <c r="L37" s="1209"/>
      <c r="M37" s="1209"/>
      <c r="N37" s="1209"/>
      <c r="O37" s="1209"/>
      <c r="P37" s="1209"/>
      <c r="Q37" s="1209"/>
      <c r="R37" s="1209"/>
      <c r="S37" s="1209"/>
      <c r="T37" s="1209"/>
      <c r="U37" s="1210"/>
      <c r="V37" s="2983">
        <f>【様式10別添２】配分変更一覧表!F17</f>
        <v>0</v>
      </c>
      <c r="W37" s="2984"/>
      <c r="X37" s="2984"/>
      <c r="Y37" s="2984"/>
      <c r="Z37" s="2984"/>
      <c r="AA37" s="2984"/>
      <c r="AB37" s="2984"/>
      <c r="AC37" s="2984"/>
      <c r="AD37" s="2984"/>
      <c r="AE37" s="2984"/>
      <c r="AF37" s="2984"/>
      <c r="AG37" s="2984"/>
      <c r="AH37" s="2984"/>
      <c r="AI37" s="2984"/>
      <c r="AJ37" s="2984"/>
      <c r="AK37" s="2984"/>
      <c r="AL37" s="2984"/>
      <c r="AM37" s="1211" t="s">
        <v>1038</v>
      </c>
    </row>
    <row r="38" spans="2:39" ht="18" customHeight="1">
      <c r="B38" s="1163"/>
      <c r="C38" s="1212" t="s">
        <v>1041</v>
      </c>
      <c r="D38" s="1212"/>
      <c r="E38" s="1212"/>
      <c r="F38" s="1212"/>
      <c r="G38" s="1212"/>
      <c r="H38" s="1212"/>
      <c r="I38" s="1212"/>
      <c r="J38" s="1212"/>
      <c r="K38" s="1212"/>
      <c r="L38" s="1212"/>
      <c r="M38" s="1212"/>
      <c r="N38" s="1212"/>
      <c r="O38" s="1212"/>
      <c r="P38" s="1212"/>
      <c r="Q38" s="1212"/>
      <c r="R38" s="1212"/>
      <c r="S38" s="1212"/>
      <c r="T38" s="1212"/>
      <c r="U38" s="1212"/>
      <c r="V38" s="1213"/>
      <c r="W38" s="1214"/>
      <c r="X38" s="1214"/>
      <c r="Y38" s="1214"/>
      <c r="Z38" s="1214"/>
      <c r="AA38" s="1214"/>
      <c r="AB38" s="1214"/>
      <c r="AC38" s="1214"/>
      <c r="AD38" s="1214"/>
      <c r="AE38" s="1214"/>
      <c r="AF38" s="1214"/>
      <c r="AG38" s="1214"/>
      <c r="AH38" s="1214"/>
      <c r="AI38" s="1214"/>
      <c r="AJ38" s="1214"/>
      <c r="AK38" s="1214"/>
      <c r="AL38" s="1214"/>
      <c r="AM38" s="1215"/>
    </row>
    <row r="39" spans="2:39" ht="18" customHeight="1">
      <c r="B39" s="1163"/>
      <c r="C39" s="1163"/>
      <c r="D39" s="1203"/>
      <c r="E39" s="1203"/>
      <c r="F39" s="1203"/>
      <c r="G39" s="1203"/>
      <c r="H39" s="1203"/>
      <c r="I39" s="1203"/>
      <c r="J39" s="1203"/>
      <c r="K39" s="1203"/>
      <c r="L39" s="1203"/>
      <c r="M39" s="1203"/>
      <c r="N39" s="1203"/>
      <c r="O39" s="1203"/>
      <c r="P39" s="1203"/>
      <c r="Q39" s="1203"/>
      <c r="R39" s="1203"/>
      <c r="S39" s="1203"/>
      <c r="T39" s="1203"/>
      <c r="U39" s="1203"/>
      <c r="V39" s="1204"/>
      <c r="W39" s="1204"/>
      <c r="X39" s="1204"/>
      <c r="Y39" s="1204"/>
      <c r="Z39" s="1204"/>
      <c r="AA39" s="1204"/>
      <c r="AB39" s="1204"/>
      <c r="AC39" s="1204"/>
      <c r="AD39" s="1204"/>
      <c r="AE39" s="1204"/>
      <c r="AF39" s="1204"/>
      <c r="AG39" s="1204"/>
      <c r="AH39" s="1204"/>
      <c r="AI39" s="1204"/>
      <c r="AJ39" s="1204"/>
      <c r="AK39" s="1204"/>
      <c r="AL39" s="1204"/>
      <c r="AM39" s="1204"/>
    </row>
    <row r="40" spans="2:39" ht="18" customHeight="1" thickBot="1">
      <c r="B40" s="1172" t="s">
        <v>306</v>
      </c>
      <c r="C40" s="1163"/>
      <c r="D40" s="1173"/>
      <c r="E40" s="1174"/>
      <c r="F40" s="1174"/>
      <c r="G40" s="1174"/>
      <c r="H40" s="1174"/>
      <c r="I40" s="1174"/>
      <c r="J40" s="1174"/>
      <c r="K40" s="1174"/>
      <c r="L40" s="1174"/>
      <c r="M40" s="1174"/>
      <c r="N40" s="1174"/>
      <c r="O40" s="1174"/>
      <c r="P40" s="1174"/>
      <c r="Q40" s="1174"/>
      <c r="R40" s="1174"/>
      <c r="S40" s="1175"/>
      <c r="T40" s="1175"/>
      <c r="U40" s="1175"/>
      <c r="V40" s="1175"/>
      <c r="W40" s="1175"/>
      <c r="X40" s="1163"/>
      <c r="Y40" s="1163"/>
      <c r="Z40" s="1163"/>
      <c r="AA40" s="1163"/>
      <c r="AB40" s="1163"/>
      <c r="AC40" s="1163"/>
      <c r="AD40" s="1163"/>
      <c r="AE40" s="1163"/>
      <c r="AF40" s="1163"/>
      <c r="AG40" s="1163"/>
      <c r="AH40" s="1163"/>
      <c r="AI40" s="1163"/>
      <c r="AJ40" s="1163"/>
      <c r="AK40" s="1163"/>
      <c r="AL40" s="1163"/>
      <c r="AM40" s="1163"/>
    </row>
    <row r="41" spans="2:39" ht="105" customHeight="1">
      <c r="B41" s="1163"/>
      <c r="C41" s="1216" t="s">
        <v>1036</v>
      </c>
      <c r="D41" s="2985" t="s">
        <v>1042</v>
      </c>
      <c r="E41" s="2986"/>
      <c r="F41" s="2986"/>
      <c r="G41" s="2986"/>
      <c r="H41" s="2986"/>
      <c r="I41" s="2986"/>
      <c r="J41" s="2986"/>
      <c r="K41" s="2986"/>
      <c r="L41" s="2986"/>
      <c r="M41" s="2986"/>
      <c r="N41" s="2986"/>
      <c r="O41" s="2986"/>
      <c r="P41" s="2986"/>
      <c r="Q41" s="2986"/>
      <c r="R41" s="2987"/>
      <c r="S41" s="2987"/>
      <c r="T41" s="2987"/>
      <c r="U41" s="2987"/>
      <c r="V41" s="2988">
        <f>V22-('【様式10別添１】賃金改善明細書（職員別）'!H38+'【様式10別添１】賃金改善明細書（職員別）'!K38)</f>
        <v>0</v>
      </c>
      <c r="W41" s="2989"/>
      <c r="X41" s="2989"/>
      <c r="Y41" s="2989"/>
      <c r="Z41" s="2989"/>
      <c r="AA41" s="2989"/>
      <c r="AB41" s="2989"/>
      <c r="AC41" s="2989"/>
      <c r="AD41" s="2989"/>
      <c r="AE41" s="2989"/>
      <c r="AF41" s="2989"/>
      <c r="AG41" s="2989"/>
      <c r="AH41" s="2989"/>
      <c r="AI41" s="2989"/>
      <c r="AJ41" s="2989"/>
      <c r="AK41" s="2989"/>
      <c r="AL41" s="2989"/>
      <c r="AM41" s="1217" t="s">
        <v>16</v>
      </c>
    </row>
    <row r="42" spans="2:39" ht="18" customHeight="1">
      <c r="B42" s="1163"/>
      <c r="C42" s="1218" t="s">
        <v>224</v>
      </c>
      <c r="D42" s="1219"/>
      <c r="E42" s="1219"/>
      <c r="F42" s="1219"/>
      <c r="G42" s="1219"/>
      <c r="H42" s="1219"/>
      <c r="I42" s="1219"/>
      <c r="J42" s="1219"/>
      <c r="K42" s="1219"/>
      <c r="L42" s="1219"/>
      <c r="M42" s="1219"/>
      <c r="N42" s="1219"/>
      <c r="O42" s="1219"/>
      <c r="P42" s="1220"/>
      <c r="Q42" s="1219"/>
      <c r="R42" s="1219"/>
      <c r="S42" s="1221"/>
      <c r="T42" s="1221"/>
      <c r="U42" s="1221"/>
      <c r="V42" s="1221"/>
      <c r="W42" s="1221"/>
      <c r="X42" s="1221"/>
      <c r="Y42" s="1221"/>
      <c r="Z42" s="1221"/>
      <c r="AA42" s="1221"/>
      <c r="AB42" s="1221"/>
      <c r="AC42" s="1221"/>
      <c r="AD42" s="1221"/>
      <c r="AE42" s="1221"/>
      <c r="AF42" s="1221"/>
      <c r="AG42" s="1221"/>
      <c r="AH42" s="1221"/>
      <c r="AI42" s="1222"/>
      <c r="AJ42" s="1222"/>
      <c r="AK42" s="1222"/>
      <c r="AL42" s="1223"/>
      <c r="AM42" s="1224"/>
    </row>
    <row r="43" spans="2:39" ht="18" customHeight="1">
      <c r="B43" s="1163"/>
      <c r="C43" s="2952" t="s">
        <v>1043</v>
      </c>
      <c r="D43" s="2991" t="s">
        <v>230</v>
      </c>
      <c r="E43" s="2957"/>
      <c r="F43" s="2957"/>
      <c r="G43" s="2957"/>
      <c r="H43" s="2957"/>
      <c r="I43" s="2957"/>
      <c r="J43" s="2957"/>
      <c r="K43" s="2957"/>
      <c r="L43" s="2957"/>
      <c r="M43" s="2957"/>
      <c r="N43" s="2957"/>
      <c r="O43" s="2957"/>
      <c r="P43" s="2957"/>
      <c r="Q43" s="2957"/>
      <c r="R43" s="2957"/>
      <c r="S43" s="2957"/>
      <c r="T43" s="2957"/>
      <c r="U43" s="2957"/>
      <c r="V43" s="2993" t="s">
        <v>1273</v>
      </c>
      <c r="W43" s="2994"/>
      <c r="X43" s="2994"/>
      <c r="Y43" s="2994"/>
      <c r="Z43" s="2994"/>
      <c r="AA43" s="2994"/>
      <c r="AB43" s="2994"/>
      <c r="AC43" s="2994"/>
      <c r="AD43" s="2995"/>
      <c r="AE43" s="2996" t="s">
        <v>763</v>
      </c>
      <c r="AF43" s="2994"/>
      <c r="AG43" s="2994"/>
      <c r="AH43" s="2994"/>
      <c r="AI43" s="2994"/>
      <c r="AJ43" s="2994"/>
      <c r="AK43" s="2994"/>
      <c r="AL43" s="2994"/>
      <c r="AM43" s="2997"/>
    </row>
    <row r="44" spans="2:39" ht="18" customHeight="1">
      <c r="B44" s="1163"/>
      <c r="C44" s="2990"/>
      <c r="D44" s="2992"/>
      <c r="E44" s="2963"/>
      <c r="F44" s="2963"/>
      <c r="G44" s="2963"/>
      <c r="H44" s="2963"/>
      <c r="I44" s="2963"/>
      <c r="J44" s="2963"/>
      <c r="K44" s="2963"/>
      <c r="L44" s="2963"/>
      <c r="M44" s="2963"/>
      <c r="N44" s="2963"/>
      <c r="O44" s="2963"/>
      <c r="P44" s="2963"/>
      <c r="Q44" s="2963"/>
      <c r="R44" s="2963"/>
      <c r="S44" s="2963"/>
      <c r="T44" s="2963"/>
      <c r="U44" s="2963"/>
      <c r="V44" s="2998" t="str">
        <f>IF(V22-('【様式10別添１】賃金改善明細書（職員別）'!H38+'【様式10別添１】賃金改善明細書（職員別）'!K38)&gt;0,TEXT(V22-('【様式10別添１】賃金改善明細書（職員別）'!H38+'【様式10別添１】賃金改善明細書（職員別）'!K38),"#,##0円"),"残額なし")</f>
        <v>残額なし</v>
      </c>
      <c r="W44" s="2999"/>
      <c r="X44" s="2999"/>
      <c r="Y44" s="2999"/>
      <c r="Z44" s="2999"/>
      <c r="AA44" s="2999"/>
      <c r="AB44" s="2999"/>
      <c r="AC44" s="2999"/>
      <c r="AD44" s="3000"/>
      <c r="AE44" s="3001"/>
      <c r="AF44" s="3002"/>
      <c r="AG44" s="3002"/>
      <c r="AH44" s="3002"/>
      <c r="AI44" s="3002"/>
      <c r="AJ44" s="3002"/>
      <c r="AK44" s="3002"/>
      <c r="AL44" s="3002"/>
      <c r="AM44" s="3003"/>
    </row>
    <row r="45" spans="2:39" ht="18" customHeight="1">
      <c r="B45" s="1163"/>
      <c r="C45" s="2952" t="s">
        <v>1044</v>
      </c>
      <c r="D45" s="2955" t="s">
        <v>28</v>
      </c>
      <c r="E45" s="2956"/>
      <c r="F45" s="2956"/>
      <c r="G45" s="2956"/>
      <c r="H45" s="2956"/>
      <c r="I45" s="2956"/>
      <c r="J45" s="2956"/>
      <c r="K45" s="2956"/>
      <c r="L45" s="2956"/>
      <c r="M45" s="2956"/>
      <c r="N45" s="2956"/>
      <c r="O45" s="2956"/>
      <c r="P45" s="2956"/>
      <c r="Q45" s="2956"/>
      <c r="R45" s="2956"/>
      <c r="S45" s="2957"/>
      <c r="T45" s="2957"/>
      <c r="U45" s="2957"/>
      <c r="V45" s="1225"/>
      <c r="W45" s="1226" t="s">
        <v>85</v>
      </c>
      <c r="X45" s="1226"/>
      <c r="Y45" s="1227"/>
      <c r="Z45" s="1227"/>
      <c r="AA45" s="1227"/>
      <c r="AB45" s="1226"/>
      <c r="AC45" s="1226"/>
      <c r="AD45" s="1226"/>
      <c r="AE45" s="1226"/>
      <c r="AF45" s="1226"/>
      <c r="AG45" s="1226"/>
      <c r="AH45" s="1226"/>
      <c r="AI45" s="1226"/>
      <c r="AJ45" s="1226"/>
      <c r="AK45" s="1226"/>
      <c r="AL45" s="1226"/>
      <c r="AM45" s="1228"/>
    </row>
    <row r="46" spans="2:39" ht="18" customHeight="1">
      <c r="B46" s="1163"/>
      <c r="C46" s="2953"/>
      <c r="D46" s="2958"/>
      <c r="E46" s="2959"/>
      <c r="F46" s="2959"/>
      <c r="G46" s="2959"/>
      <c r="H46" s="2959"/>
      <c r="I46" s="2959"/>
      <c r="J46" s="2959"/>
      <c r="K46" s="2959"/>
      <c r="L46" s="2959"/>
      <c r="M46" s="2959"/>
      <c r="N46" s="2959"/>
      <c r="O46" s="2959"/>
      <c r="P46" s="2959"/>
      <c r="Q46" s="2959"/>
      <c r="R46" s="2959"/>
      <c r="S46" s="2960"/>
      <c r="T46" s="2960"/>
      <c r="U46" s="2960"/>
      <c r="V46" s="1225"/>
      <c r="W46" s="1229" t="s">
        <v>163</v>
      </c>
      <c r="X46" s="1230"/>
      <c r="Y46" s="1227"/>
      <c r="Z46" s="1227"/>
      <c r="AA46" s="1227"/>
      <c r="AB46" s="1230"/>
      <c r="AC46" s="1230"/>
      <c r="AD46" s="1230"/>
      <c r="AE46" s="1230"/>
      <c r="AF46" s="1230"/>
      <c r="AG46" s="1230"/>
      <c r="AH46" s="1230"/>
      <c r="AI46" s="1230"/>
      <c r="AJ46" s="1230"/>
      <c r="AK46" s="1230"/>
      <c r="AL46" s="1230"/>
      <c r="AM46" s="1231"/>
    </row>
    <row r="47" spans="2:39" ht="18" customHeight="1">
      <c r="B47" s="1163"/>
      <c r="C47" s="2953"/>
      <c r="D47" s="2958"/>
      <c r="E47" s="2959"/>
      <c r="F47" s="2959"/>
      <c r="G47" s="2959"/>
      <c r="H47" s="2959"/>
      <c r="I47" s="2959"/>
      <c r="J47" s="2959"/>
      <c r="K47" s="2959"/>
      <c r="L47" s="2959"/>
      <c r="M47" s="2959"/>
      <c r="N47" s="2959"/>
      <c r="O47" s="2959"/>
      <c r="P47" s="2959"/>
      <c r="Q47" s="2959"/>
      <c r="R47" s="2959"/>
      <c r="S47" s="2960"/>
      <c r="T47" s="2960"/>
      <c r="U47" s="2960"/>
      <c r="V47" s="1225"/>
      <c r="W47" s="1229" t="s">
        <v>164</v>
      </c>
      <c r="X47" s="1229"/>
      <c r="Y47" s="1227"/>
      <c r="Z47" s="1227"/>
      <c r="AA47" s="1227"/>
      <c r="AB47" s="1229"/>
      <c r="AC47" s="1229"/>
      <c r="AD47" s="1229"/>
      <c r="AE47" s="1229"/>
      <c r="AF47" s="1229"/>
      <c r="AG47" s="1229"/>
      <c r="AH47" s="1229"/>
      <c r="AI47" s="1229"/>
      <c r="AJ47" s="1229"/>
      <c r="AK47" s="1229"/>
      <c r="AL47" s="1229"/>
      <c r="AM47" s="1232"/>
    </row>
    <row r="48" spans="2:39" ht="18" customHeight="1">
      <c r="B48" s="1163"/>
      <c r="C48" s="2954"/>
      <c r="D48" s="2961"/>
      <c r="E48" s="2962"/>
      <c r="F48" s="2962"/>
      <c r="G48" s="2962"/>
      <c r="H48" s="2962"/>
      <c r="I48" s="2962"/>
      <c r="J48" s="2962"/>
      <c r="K48" s="2962"/>
      <c r="L48" s="2962"/>
      <c r="M48" s="2962"/>
      <c r="N48" s="2962"/>
      <c r="O48" s="2962"/>
      <c r="P48" s="2962"/>
      <c r="Q48" s="2962"/>
      <c r="R48" s="2962"/>
      <c r="S48" s="2963"/>
      <c r="T48" s="2963"/>
      <c r="U48" s="2963"/>
      <c r="V48" s="1225"/>
      <c r="W48" s="1233" t="s">
        <v>165</v>
      </c>
      <c r="X48" s="1234"/>
      <c r="Y48" s="1235"/>
      <c r="Z48" s="1235"/>
      <c r="AA48" s="1235"/>
      <c r="AB48" s="1234"/>
      <c r="AC48" s="1234"/>
      <c r="AD48" s="1234"/>
      <c r="AE48" s="1234"/>
      <c r="AF48" s="1234"/>
      <c r="AG48" s="1234"/>
      <c r="AH48" s="1234"/>
      <c r="AI48" s="1234"/>
      <c r="AJ48" s="1234"/>
      <c r="AK48" s="1234"/>
      <c r="AL48" s="1234"/>
      <c r="AM48" s="1236"/>
    </row>
    <row r="49" spans="2:39" ht="18" customHeight="1">
      <c r="B49" s="1163"/>
      <c r="C49" s="2952" t="s">
        <v>1023</v>
      </c>
      <c r="D49" s="2965" t="s">
        <v>1045</v>
      </c>
      <c r="E49" s="2966"/>
      <c r="F49" s="2966"/>
      <c r="G49" s="2966"/>
      <c r="H49" s="2966"/>
      <c r="I49" s="2966"/>
      <c r="J49" s="2966"/>
      <c r="K49" s="2966"/>
      <c r="L49" s="2966"/>
      <c r="M49" s="2966"/>
      <c r="N49" s="2966"/>
      <c r="O49" s="2966"/>
      <c r="P49" s="2966"/>
      <c r="Q49" s="2966"/>
      <c r="R49" s="2966"/>
      <c r="S49" s="2957"/>
      <c r="T49" s="2957"/>
      <c r="U49" s="2957"/>
      <c r="V49" s="2972"/>
      <c r="W49" s="2973"/>
      <c r="X49" s="2973"/>
      <c r="Y49" s="2973"/>
      <c r="Z49" s="2973"/>
      <c r="AA49" s="2973"/>
      <c r="AB49" s="2973"/>
      <c r="AC49" s="2973"/>
      <c r="AD49" s="2973"/>
      <c r="AE49" s="2973"/>
      <c r="AF49" s="2973"/>
      <c r="AG49" s="2973"/>
      <c r="AH49" s="2973"/>
      <c r="AI49" s="2973"/>
      <c r="AJ49" s="2973"/>
      <c r="AK49" s="2974"/>
      <c r="AL49" s="2974"/>
      <c r="AM49" s="2975"/>
    </row>
    <row r="50" spans="2:39" ht="18" customHeight="1">
      <c r="B50" s="1163"/>
      <c r="C50" s="2953"/>
      <c r="D50" s="2967"/>
      <c r="E50" s="2968"/>
      <c r="F50" s="2968"/>
      <c r="G50" s="2968"/>
      <c r="H50" s="2968"/>
      <c r="I50" s="2968"/>
      <c r="J50" s="2968"/>
      <c r="K50" s="2968"/>
      <c r="L50" s="2968"/>
      <c r="M50" s="2968"/>
      <c r="N50" s="2968"/>
      <c r="O50" s="2968"/>
      <c r="P50" s="2968"/>
      <c r="Q50" s="2968"/>
      <c r="R50" s="2968"/>
      <c r="S50" s="2960"/>
      <c r="T50" s="2960"/>
      <c r="U50" s="2960"/>
      <c r="V50" s="2976"/>
      <c r="W50" s="2977"/>
      <c r="X50" s="2977"/>
      <c r="Y50" s="2977"/>
      <c r="Z50" s="2977"/>
      <c r="AA50" s="2977"/>
      <c r="AB50" s="2977"/>
      <c r="AC50" s="2977"/>
      <c r="AD50" s="2977"/>
      <c r="AE50" s="2977"/>
      <c r="AF50" s="2977"/>
      <c r="AG50" s="2977"/>
      <c r="AH50" s="2977"/>
      <c r="AI50" s="2977"/>
      <c r="AJ50" s="2977"/>
      <c r="AK50" s="2978"/>
      <c r="AL50" s="2978"/>
      <c r="AM50" s="2979"/>
    </row>
    <row r="51" spans="2:39" ht="18" customHeight="1" thickBot="1">
      <c r="B51" s="1163"/>
      <c r="C51" s="2964"/>
      <c r="D51" s="2969"/>
      <c r="E51" s="2970"/>
      <c r="F51" s="2970"/>
      <c r="G51" s="2970"/>
      <c r="H51" s="2970"/>
      <c r="I51" s="2970"/>
      <c r="J51" s="2970"/>
      <c r="K51" s="2970"/>
      <c r="L51" s="2970"/>
      <c r="M51" s="2970"/>
      <c r="N51" s="2970"/>
      <c r="O51" s="2970"/>
      <c r="P51" s="2970"/>
      <c r="Q51" s="2970"/>
      <c r="R51" s="2970"/>
      <c r="S51" s="2971"/>
      <c r="T51" s="2971"/>
      <c r="U51" s="2971"/>
      <c r="V51" s="1237"/>
      <c r="W51" s="1238"/>
      <c r="X51" s="1238"/>
      <c r="Y51" s="1238"/>
      <c r="Z51" s="1238"/>
      <c r="AA51" s="1238"/>
      <c r="AB51" s="1238"/>
      <c r="AC51" s="1238"/>
      <c r="AD51" s="1238"/>
      <c r="AE51" s="1238"/>
      <c r="AF51" s="1238"/>
      <c r="AG51" s="1238"/>
      <c r="AH51" s="1238"/>
      <c r="AI51" s="1238"/>
      <c r="AJ51" s="1238"/>
      <c r="AK51" s="1239"/>
      <c r="AL51" s="1239"/>
      <c r="AM51" s="1240"/>
    </row>
    <row r="52" spans="2:39" ht="18" customHeight="1">
      <c r="B52" s="1163"/>
      <c r="C52" s="1163" t="s">
        <v>1046</v>
      </c>
      <c r="D52" s="1241" t="s">
        <v>1047</v>
      </c>
      <c r="E52" s="1203"/>
      <c r="F52" s="1203"/>
      <c r="G52" s="1203"/>
      <c r="H52" s="1203"/>
      <c r="I52" s="1203"/>
      <c r="J52" s="1203"/>
      <c r="K52" s="1203"/>
      <c r="L52" s="1203"/>
      <c r="M52" s="1203"/>
      <c r="N52" s="1203"/>
      <c r="O52" s="1203"/>
      <c r="P52" s="1203"/>
      <c r="Q52" s="1203"/>
      <c r="R52" s="1203"/>
      <c r="S52" s="1203"/>
      <c r="T52" s="1203"/>
      <c r="U52" s="1203"/>
      <c r="V52" s="1204"/>
      <c r="W52" s="1204"/>
      <c r="X52" s="1204"/>
      <c r="Y52" s="1204"/>
      <c r="Z52" s="1204"/>
      <c r="AA52" s="1204"/>
      <c r="AB52" s="1204"/>
      <c r="AC52" s="1204"/>
      <c r="AD52" s="1204"/>
      <c r="AE52" s="1204"/>
      <c r="AF52" s="1204"/>
      <c r="AG52" s="1204"/>
      <c r="AH52" s="1204"/>
      <c r="AI52" s="1204"/>
      <c r="AJ52" s="1204"/>
      <c r="AK52" s="1204"/>
      <c r="AL52" s="1204"/>
      <c r="AM52" s="1204"/>
    </row>
    <row r="53" spans="2:39" ht="18" customHeight="1">
      <c r="B53" s="1163"/>
      <c r="C53" s="1163"/>
      <c r="D53" s="1203"/>
      <c r="E53" s="1203"/>
      <c r="F53" s="1203"/>
      <c r="G53" s="1203"/>
      <c r="H53" s="1203"/>
      <c r="I53" s="1203"/>
      <c r="J53" s="1203"/>
      <c r="K53" s="1203"/>
      <c r="L53" s="1203"/>
      <c r="M53" s="1203"/>
      <c r="N53" s="1203"/>
      <c r="O53" s="1203"/>
      <c r="P53" s="1203"/>
      <c r="Q53" s="1203"/>
      <c r="R53" s="1203"/>
      <c r="S53" s="1203"/>
      <c r="T53" s="1203"/>
      <c r="U53" s="1203"/>
      <c r="V53" s="1204"/>
      <c r="W53" s="1204"/>
      <c r="X53" s="1204"/>
      <c r="Y53" s="1204"/>
      <c r="Z53" s="1204"/>
      <c r="AA53" s="1204"/>
      <c r="AB53" s="1204"/>
      <c r="AC53" s="1204"/>
      <c r="AD53" s="1204"/>
      <c r="AE53" s="1204"/>
      <c r="AF53" s="1204"/>
      <c r="AG53" s="1204"/>
      <c r="AH53" s="1204"/>
      <c r="AI53" s="1204"/>
      <c r="AJ53" s="1204"/>
      <c r="AK53" s="1204"/>
      <c r="AL53" s="1204"/>
      <c r="AM53" s="1204"/>
    </row>
    <row r="54" spans="2:39" ht="18" customHeight="1">
      <c r="B54" s="1163"/>
      <c r="C54" s="1163" t="s">
        <v>1048</v>
      </c>
      <c r="D54" s="1163"/>
      <c r="E54" s="1163"/>
      <c r="F54" s="1163"/>
      <c r="G54" s="1163"/>
      <c r="H54" s="1163"/>
      <c r="I54" s="1163"/>
      <c r="J54" s="1163"/>
      <c r="K54" s="1163"/>
      <c r="L54" s="1163"/>
      <c r="M54" s="1163"/>
      <c r="N54" s="1163"/>
      <c r="O54" s="1163"/>
      <c r="P54" s="1163"/>
      <c r="Q54" s="1163"/>
      <c r="R54" s="1163"/>
      <c r="S54" s="1163"/>
      <c r="T54" s="1163"/>
      <c r="U54" s="1163"/>
      <c r="V54" s="1163"/>
      <c r="W54" s="1163"/>
      <c r="X54" s="1163"/>
      <c r="Y54" s="1163"/>
      <c r="Z54" s="1163"/>
      <c r="AA54" s="1163"/>
      <c r="AB54" s="1163"/>
      <c r="AC54" s="1163"/>
      <c r="AD54" s="1163"/>
      <c r="AE54" s="1163"/>
      <c r="AF54" s="1163"/>
      <c r="AG54" s="1163"/>
      <c r="AH54" s="1163"/>
      <c r="AI54" s="1163"/>
      <c r="AJ54" s="1163"/>
      <c r="AK54" s="1163"/>
      <c r="AL54" s="1163"/>
      <c r="AM54" s="1163"/>
    </row>
    <row r="55" spans="2:39" ht="18" customHeight="1">
      <c r="B55" s="1163"/>
      <c r="C55" s="1163"/>
      <c r="D55" s="1163"/>
      <c r="E55" s="1163"/>
      <c r="F55" s="1163"/>
      <c r="G55" s="1163"/>
      <c r="H55" s="1163"/>
      <c r="I55" s="1163"/>
      <c r="J55" s="1163"/>
      <c r="K55" s="1163"/>
      <c r="L55" s="1163"/>
      <c r="M55" s="1163"/>
      <c r="N55" s="1163"/>
      <c r="O55" s="1163"/>
      <c r="P55" s="1163"/>
      <c r="Q55" s="1163"/>
      <c r="R55" s="1163"/>
      <c r="S55" s="1163"/>
      <c r="T55" s="1163"/>
      <c r="U55" s="1163"/>
      <c r="V55" s="1163"/>
      <c r="W55" s="1163"/>
      <c r="X55" s="1163"/>
      <c r="Y55" s="1163"/>
      <c r="Z55" s="1163"/>
      <c r="AA55" s="1163"/>
      <c r="AB55" s="1163"/>
      <c r="AC55" s="1163"/>
      <c r="AD55" s="1163"/>
      <c r="AE55" s="1163"/>
      <c r="AF55" s="1163"/>
      <c r="AG55" s="1163"/>
      <c r="AH55" s="1163"/>
      <c r="AI55" s="1163"/>
      <c r="AJ55" s="1163"/>
      <c r="AK55" s="1163"/>
      <c r="AL55" s="1163"/>
      <c r="AM55" s="1163"/>
    </row>
    <row r="56" spans="2:39" ht="18" customHeight="1">
      <c r="B56" s="1163"/>
      <c r="C56" s="1163"/>
      <c r="D56" s="1163"/>
      <c r="E56" s="1163"/>
      <c r="F56" s="1163"/>
      <c r="G56" s="1163"/>
      <c r="H56" s="1163"/>
      <c r="I56" s="1163"/>
      <c r="J56" s="1163"/>
      <c r="K56" s="1163"/>
      <c r="L56" s="1163"/>
      <c r="M56" s="1163"/>
      <c r="N56" s="1163"/>
      <c r="O56" s="1163"/>
      <c r="P56" s="1163"/>
      <c r="Q56" s="1163"/>
      <c r="R56" s="1163"/>
      <c r="S56" s="1163"/>
      <c r="T56" s="1163"/>
      <c r="U56" s="1163"/>
      <c r="V56" s="1242" t="s">
        <v>1049</v>
      </c>
      <c r="W56" s="1243"/>
      <c r="X56" s="1243"/>
      <c r="Y56" s="2980"/>
      <c r="Z56" s="2980"/>
      <c r="AA56" s="1243" t="s">
        <v>1050</v>
      </c>
      <c r="AB56" s="2980"/>
      <c r="AC56" s="2980"/>
      <c r="AD56" s="1227" t="s">
        <v>1051</v>
      </c>
      <c r="AE56" s="1163"/>
      <c r="AF56" s="1163"/>
      <c r="AG56" s="1163"/>
      <c r="AH56" s="1163"/>
      <c r="AI56" s="1163"/>
      <c r="AJ56" s="1163"/>
      <c r="AK56" s="1163"/>
      <c r="AL56" s="1163"/>
      <c r="AM56" s="1163"/>
    </row>
    <row r="57" spans="2:39" ht="30" customHeight="1">
      <c r="B57" s="1163"/>
      <c r="C57" s="1163"/>
      <c r="D57" s="1163"/>
      <c r="E57" s="1163"/>
      <c r="F57" s="1163"/>
      <c r="G57" s="1163"/>
      <c r="H57" s="1163"/>
      <c r="I57" s="1163"/>
      <c r="J57" s="1163"/>
      <c r="K57" s="1163"/>
      <c r="L57" s="1163"/>
      <c r="M57" s="1163"/>
      <c r="N57" s="1163"/>
      <c r="O57" s="1163"/>
      <c r="P57" s="1163"/>
      <c r="Q57" s="1163"/>
      <c r="R57" s="1163"/>
      <c r="S57" s="1163"/>
      <c r="T57" s="1163"/>
      <c r="U57" s="1163"/>
      <c r="V57" s="1163"/>
      <c r="W57" s="1163"/>
      <c r="X57" s="2949" t="s">
        <v>17</v>
      </c>
      <c r="Y57" s="2949"/>
      <c r="Z57" s="2949"/>
      <c r="AA57" s="2949"/>
      <c r="AB57" s="2949"/>
      <c r="AC57" s="2949"/>
      <c r="AD57" s="2950">
        <f>事業者入力!D9</f>
        <v>0</v>
      </c>
      <c r="AE57" s="2950"/>
      <c r="AF57" s="2950"/>
      <c r="AG57" s="2950"/>
      <c r="AH57" s="2950"/>
      <c r="AI57" s="2950"/>
      <c r="AJ57" s="2950"/>
      <c r="AK57" s="2950"/>
      <c r="AL57" s="2950"/>
      <c r="AM57" s="2950"/>
    </row>
    <row r="58" spans="2:39" ht="30" customHeight="1">
      <c r="B58" s="1163"/>
      <c r="C58" s="1163"/>
      <c r="D58" s="1163"/>
      <c r="E58" s="1163"/>
      <c r="F58" s="1163"/>
      <c r="G58" s="1163"/>
      <c r="H58" s="1163"/>
      <c r="I58" s="1163"/>
      <c r="J58" s="1163"/>
      <c r="K58" s="1163"/>
      <c r="L58" s="1163"/>
      <c r="M58" s="1163"/>
      <c r="N58" s="1163"/>
      <c r="O58" s="1163"/>
      <c r="P58" s="1163"/>
      <c r="Q58" s="1163"/>
      <c r="R58" s="1163"/>
      <c r="S58" s="1163"/>
      <c r="T58" s="1163"/>
      <c r="U58" s="1163"/>
      <c r="V58" s="1163"/>
      <c r="W58" s="1163"/>
      <c r="X58" s="2951" t="s">
        <v>18</v>
      </c>
      <c r="Y58" s="2951"/>
      <c r="Z58" s="2951"/>
      <c r="AA58" s="2951"/>
      <c r="AB58" s="2951"/>
      <c r="AC58" s="2951"/>
      <c r="AD58" s="2950">
        <f>事業者入力!D11</f>
        <v>0</v>
      </c>
      <c r="AE58" s="2950"/>
      <c r="AF58" s="2950"/>
      <c r="AG58" s="2950"/>
      <c r="AH58" s="2950"/>
      <c r="AI58" s="2950"/>
      <c r="AJ58" s="2950"/>
      <c r="AK58" s="2950"/>
      <c r="AL58" s="2950"/>
      <c r="AM58" s="2950"/>
    </row>
  </sheetData>
  <sheetProtection insertRows="0"/>
  <mergeCells count="65">
    <mergeCell ref="D12:U12"/>
    <mergeCell ref="V12:AL12"/>
    <mergeCell ref="C2:AM2"/>
    <mergeCell ref="AK4:AL4"/>
    <mergeCell ref="T5:Z5"/>
    <mergeCell ref="AA5:AM5"/>
    <mergeCell ref="T6:Z6"/>
    <mergeCell ref="AA6:AM6"/>
    <mergeCell ref="T7:Z7"/>
    <mergeCell ref="AA7:AM7"/>
    <mergeCell ref="T8:Z8"/>
    <mergeCell ref="D11:U11"/>
    <mergeCell ref="V11:AL11"/>
    <mergeCell ref="C13:C14"/>
    <mergeCell ref="D13:U14"/>
    <mergeCell ref="V13:AD13"/>
    <mergeCell ref="AE13:AM13"/>
    <mergeCell ref="V14:AD14"/>
    <mergeCell ref="AE14:AM14"/>
    <mergeCell ref="D27:U27"/>
    <mergeCell ref="V27:AL27"/>
    <mergeCell ref="D15:K15"/>
    <mergeCell ref="W15:AM15"/>
    <mergeCell ref="D16:Q18"/>
    <mergeCell ref="W16:AM16"/>
    <mergeCell ref="W17:AM17"/>
    <mergeCell ref="W18:AM18"/>
    <mergeCell ref="D19:Q19"/>
    <mergeCell ref="V19:AM19"/>
    <mergeCell ref="V22:AM22"/>
    <mergeCell ref="V23:AM23"/>
    <mergeCell ref="D24:AM24"/>
    <mergeCell ref="E28:U28"/>
    <mergeCell ref="V28:AL28"/>
    <mergeCell ref="F29:U29"/>
    <mergeCell ref="V29:AL29"/>
    <mergeCell ref="F30:U30"/>
    <mergeCell ref="V30:AL30"/>
    <mergeCell ref="E32:U32"/>
    <mergeCell ref="V32:AL32"/>
    <mergeCell ref="D33:U33"/>
    <mergeCell ref="V33:AM33"/>
    <mergeCell ref="F31:U31"/>
    <mergeCell ref="V31:AL31"/>
    <mergeCell ref="V36:AL36"/>
    <mergeCell ref="V37:AL37"/>
    <mergeCell ref="D41:U41"/>
    <mergeCell ref="V41:AL41"/>
    <mergeCell ref="C43:C44"/>
    <mergeCell ref="D43:U44"/>
    <mergeCell ref="V43:AD43"/>
    <mergeCell ref="AE43:AM43"/>
    <mergeCell ref="V44:AD44"/>
    <mergeCell ref="AE44:AM44"/>
    <mergeCell ref="X57:AC57"/>
    <mergeCell ref="AD57:AM57"/>
    <mergeCell ref="X58:AC58"/>
    <mergeCell ref="AD58:AM58"/>
    <mergeCell ref="C45:C48"/>
    <mergeCell ref="D45:U48"/>
    <mergeCell ref="C49:C51"/>
    <mergeCell ref="D49:U51"/>
    <mergeCell ref="V49:AM50"/>
    <mergeCell ref="Y56:Z56"/>
    <mergeCell ref="AB56:AC56"/>
  </mergeCells>
  <phoneticPr fontId="6"/>
  <conditionalFormatting sqref="V23">
    <cfRule type="containsBlanks" dxfId="2" priority="1">
      <formula>LEN(TRIM(V23))=0</formula>
    </cfRule>
  </conditionalFormatting>
  <dataValidations count="2">
    <dataValidation type="list" allowBlank="1" showInputMessage="1" showErrorMessage="1" sqref="V45:V48 V15:V18">
      <formula1>$AS$1:$AS$2</formula1>
    </dataValidation>
    <dataValidation type="list" allowBlank="1" showInputMessage="1" showErrorMessage="1" sqref="V33:AM33">
      <formula1>"はい,いいえ"</formula1>
    </dataValidation>
  </dataValidations>
  <printOptions horizontalCentered="1"/>
  <pageMargins left="0.59055118110236227" right="0.59055118110236227" top="0.43307086614173229" bottom="0.19685039370078741" header="0.35433070866141736" footer="0.23622047244094491"/>
  <pageSetup paperSize="9" scale="67" orientation="portrait" r:id="rId1"/>
  <headerFooter alignWithMargins="0"/>
  <rowBreaks count="1" manualBreakCount="1">
    <brk id="39" max="39"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X49"/>
  <sheetViews>
    <sheetView showGridLines="0" view="pageBreakPreview" zoomScale="70" zoomScaleNormal="100" zoomScaleSheetLayoutView="70" workbookViewId="0">
      <selection activeCell="J32" sqref="J32"/>
    </sheetView>
  </sheetViews>
  <sheetFormatPr defaultColWidth="9.125" defaultRowHeight="12"/>
  <cols>
    <col min="1" max="1" width="5.75" style="1246" customWidth="1"/>
    <col min="2" max="3" width="4.625" style="1246" customWidth="1"/>
    <col min="4" max="4" width="15" style="1246" customWidth="1"/>
    <col min="5" max="5" width="9.5" style="1246" customWidth="1"/>
    <col min="6" max="6" width="16" style="1246" customWidth="1"/>
    <col min="7" max="7" width="7.75" style="1246" customWidth="1"/>
    <col min="8" max="8" width="13.375" style="1246" customWidth="1"/>
    <col min="9" max="9" width="14.25" style="1246" customWidth="1"/>
    <col min="10" max="10" width="13.375" style="1246" customWidth="1"/>
    <col min="11" max="11" width="16.875" style="1246" customWidth="1"/>
    <col min="12" max="13" width="15.75" style="1246" customWidth="1"/>
    <col min="14" max="14" width="18.75" style="1246" customWidth="1"/>
    <col min="15" max="15" width="14.75" style="1246" customWidth="1"/>
    <col min="16" max="16" width="18.75" style="1246" customWidth="1"/>
    <col min="17" max="19" width="15.75" style="1246" customWidth="1"/>
    <col min="20" max="20" width="18.75" style="1246" customWidth="1"/>
    <col min="21" max="23" width="15.75" style="1246" customWidth="1"/>
    <col min="24" max="24" width="2.5" style="1246" customWidth="1"/>
    <col min="25" max="16384" width="9.125" style="1246"/>
  </cols>
  <sheetData>
    <row r="1" spans="1:24" ht="33.6" customHeight="1" thickBot="1">
      <c r="A1" s="1244" t="s">
        <v>1052</v>
      </c>
      <c r="B1" s="1245"/>
      <c r="C1" s="1245"/>
      <c r="D1" s="1245"/>
      <c r="E1" s="1245"/>
      <c r="F1" s="1245"/>
      <c r="G1" s="1245"/>
      <c r="H1" s="1245"/>
      <c r="I1" s="1245"/>
      <c r="J1" s="1245"/>
      <c r="K1" s="1245"/>
      <c r="L1" s="1245"/>
      <c r="M1" s="1245"/>
      <c r="N1" s="1245"/>
      <c r="O1" s="1245"/>
    </row>
    <row r="2" spans="1:24" ht="33.6" customHeight="1" thickBot="1">
      <c r="A2" s="1247"/>
      <c r="B2" s="1245"/>
      <c r="C2" s="1245"/>
      <c r="D2" s="1245"/>
      <c r="E2" s="1245"/>
      <c r="F2" s="1245"/>
      <c r="G2" s="1245"/>
      <c r="H2" s="1245"/>
      <c r="I2" s="1245"/>
      <c r="J2" s="3127" t="s">
        <v>1053</v>
      </c>
      <c r="K2" s="3128"/>
      <c r="L2" s="3129">
        <f>【様式８】実績報告書Ⅱ!V5</f>
        <v>0</v>
      </c>
      <c r="M2" s="3130"/>
      <c r="N2" s="3130"/>
      <c r="O2" s="3131"/>
    </row>
    <row r="3" spans="1:24" ht="26.25" customHeight="1">
      <c r="A3" s="1248" t="s">
        <v>1054</v>
      </c>
      <c r="B3" s="1249"/>
      <c r="C3" s="1249"/>
      <c r="D3" s="1249"/>
      <c r="E3" s="1249"/>
      <c r="F3" s="1249"/>
      <c r="G3" s="1249"/>
      <c r="H3" s="1245"/>
      <c r="I3" s="1245"/>
      <c r="J3" s="1245"/>
      <c r="K3" s="1245"/>
      <c r="L3" s="1245"/>
      <c r="M3" s="1250"/>
      <c r="N3" s="1250"/>
      <c r="O3" s="1250"/>
      <c r="P3" s="1251"/>
      <c r="Q3" s="1251"/>
      <c r="R3" s="1251"/>
      <c r="S3" s="1251"/>
      <c r="T3" s="1251"/>
      <c r="U3" s="1251"/>
      <c r="V3" s="1251"/>
      <c r="W3" s="1251"/>
      <c r="X3" s="1251"/>
    </row>
    <row r="4" spans="1:24" ht="12" customHeight="1" thickBot="1">
      <c r="A4" s="1252"/>
      <c r="B4" s="1252"/>
      <c r="C4" s="1252"/>
      <c r="D4" s="1252"/>
      <c r="E4" s="1252"/>
      <c r="F4" s="1252"/>
      <c r="G4" s="1252"/>
      <c r="H4" s="1252"/>
      <c r="I4" s="1252"/>
      <c r="J4" s="1252"/>
      <c r="K4" s="1252"/>
      <c r="L4" s="1252"/>
      <c r="M4" s="1245"/>
      <c r="N4" s="1245"/>
      <c r="O4" s="1245"/>
      <c r="P4" s="1251"/>
      <c r="Q4" s="1251"/>
      <c r="R4" s="1251"/>
      <c r="S4" s="1251"/>
      <c r="T4" s="1251"/>
      <c r="U4" s="1251"/>
      <c r="V4" s="1251"/>
      <c r="W4" s="1251"/>
      <c r="X4" s="1251"/>
    </row>
    <row r="5" spans="1:24" ht="24.75" customHeight="1">
      <c r="A5" s="3132" t="s">
        <v>1055</v>
      </c>
      <c r="B5" s="3135" t="s">
        <v>1056</v>
      </c>
      <c r="C5" s="3136"/>
      <c r="D5" s="3137"/>
      <c r="E5" s="3144" t="s">
        <v>1057</v>
      </c>
      <c r="F5" s="3144" t="s">
        <v>1058</v>
      </c>
      <c r="G5" s="3135" t="s">
        <v>1059</v>
      </c>
      <c r="H5" s="3149" t="s">
        <v>1060</v>
      </c>
      <c r="I5" s="3150"/>
      <c r="J5" s="3150"/>
      <c r="K5" s="3151" t="s">
        <v>1061</v>
      </c>
      <c r="L5" s="3154" t="s">
        <v>1062</v>
      </c>
      <c r="M5" s="3157" t="s">
        <v>1063</v>
      </c>
      <c r="N5" s="3157"/>
      <c r="O5" s="3158"/>
      <c r="P5" s="1251"/>
      <c r="Q5" s="1251"/>
      <c r="R5" s="1251"/>
      <c r="S5" s="1251"/>
      <c r="T5" s="1251"/>
      <c r="U5" s="1251"/>
      <c r="V5" s="1251"/>
      <c r="W5" s="1251"/>
      <c r="X5" s="1251"/>
    </row>
    <row r="6" spans="1:24" ht="30.75" customHeight="1">
      <c r="A6" s="3133"/>
      <c r="B6" s="3138"/>
      <c r="C6" s="3139"/>
      <c r="D6" s="3140"/>
      <c r="E6" s="3145"/>
      <c r="F6" s="3145"/>
      <c r="G6" s="3147"/>
      <c r="H6" s="1253"/>
      <c r="I6" s="3163" t="s">
        <v>1064</v>
      </c>
      <c r="J6" s="3165" t="s">
        <v>1065</v>
      </c>
      <c r="K6" s="3152"/>
      <c r="L6" s="3155"/>
      <c r="M6" s="3159"/>
      <c r="N6" s="3159"/>
      <c r="O6" s="3160"/>
      <c r="P6" s="1254"/>
      <c r="Q6" s="1254"/>
      <c r="R6" s="1254"/>
      <c r="S6" s="1254"/>
      <c r="T6" s="1254"/>
      <c r="U6" s="1254"/>
      <c r="V6" s="1254"/>
      <c r="W6" s="1254"/>
      <c r="X6" s="1254"/>
    </row>
    <row r="7" spans="1:24" ht="30.75" customHeight="1" thickBot="1">
      <c r="A7" s="3134"/>
      <c r="B7" s="3141"/>
      <c r="C7" s="3142"/>
      <c r="D7" s="3143"/>
      <c r="E7" s="3146"/>
      <c r="F7" s="3146"/>
      <c r="G7" s="3148"/>
      <c r="H7" s="1255"/>
      <c r="I7" s="3164"/>
      <c r="J7" s="3164"/>
      <c r="K7" s="3153"/>
      <c r="L7" s="3156"/>
      <c r="M7" s="3161"/>
      <c r="N7" s="3161"/>
      <c r="O7" s="3162"/>
    </row>
    <row r="8" spans="1:24" ht="17.25">
      <c r="A8" s="1256">
        <v>1</v>
      </c>
      <c r="B8" s="3115"/>
      <c r="C8" s="3115"/>
      <c r="D8" s="3115"/>
      <c r="E8" s="1345"/>
      <c r="F8" s="1257"/>
      <c r="G8" s="1258"/>
      <c r="H8" s="1259">
        <f>SUM(I8:J8)</f>
        <v>0</v>
      </c>
      <c r="I8" s="1260"/>
      <c r="J8" s="1261"/>
      <c r="K8" s="3116"/>
      <c r="L8" s="1349">
        <f>IFERROR(H8/6/'【様式10別添１】賃金改善明細書（職員別）'!G8,0)</f>
        <v>0</v>
      </c>
      <c r="M8" s="3119"/>
      <c r="N8" s="3119"/>
      <c r="O8" s="3120"/>
    </row>
    <row r="9" spans="1:24" ht="17.25">
      <c r="A9" s="1262">
        <f>A8+1</f>
        <v>2</v>
      </c>
      <c r="B9" s="3121"/>
      <c r="C9" s="3122"/>
      <c r="D9" s="3123"/>
      <c r="E9" s="1343"/>
      <c r="F9" s="1263"/>
      <c r="G9" s="1264"/>
      <c r="H9" s="1265">
        <f t="shared" ref="H9:H36" si="0">SUM(I9:J9)</f>
        <v>0</v>
      </c>
      <c r="I9" s="1266"/>
      <c r="J9" s="1267"/>
      <c r="K9" s="3117"/>
      <c r="L9" s="1350">
        <f>IFERROR(H9/6/'【様式10別添１】賃金改善明細書（職員別）'!G9,0)</f>
        <v>0</v>
      </c>
      <c r="M9" s="3124"/>
      <c r="N9" s="3124"/>
      <c r="O9" s="3125"/>
    </row>
    <row r="10" spans="1:24" ht="17.25">
      <c r="A10" s="1268">
        <f t="shared" ref="A10:A36" si="1">A9+1</f>
        <v>3</v>
      </c>
      <c r="B10" s="3121"/>
      <c r="C10" s="3122"/>
      <c r="D10" s="3123"/>
      <c r="E10" s="1343"/>
      <c r="F10" s="1269"/>
      <c r="G10" s="1270"/>
      <c r="H10" s="1271">
        <f>SUM(I10:J10)</f>
        <v>0</v>
      </c>
      <c r="I10" s="1272"/>
      <c r="J10" s="1273"/>
      <c r="K10" s="3117"/>
      <c r="L10" s="1350">
        <f>IFERROR(H10/6/'【様式10別添１】賃金改善明細書（職員別）'!G10,0)</f>
        <v>0</v>
      </c>
      <c r="M10" s="3126"/>
      <c r="N10" s="3102"/>
      <c r="O10" s="3103"/>
    </row>
    <row r="11" spans="1:24" ht="17.25">
      <c r="A11" s="1268">
        <f t="shared" si="1"/>
        <v>4</v>
      </c>
      <c r="B11" s="3121"/>
      <c r="C11" s="3122"/>
      <c r="D11" s="3123"/>
      <c r="E11" s="1343"/>
      <c r="F11" s="1269"/>
      <c r="G11" s="1270"/>
      <c r="H11" s="1271">
        <f t="shared" si="0"/>
        <v>0</v>
      </c>
      <c r="I11" s="1272"/>
      <c r="J11" s="1273"/>
      <c r="K11" s="3117"/>
      <c r="L11" s="1350">
        <f>IFERROR(H11/6/'【様式10別添１】賃金改善明細書（職員別）'!G11,0)</f>
        <v>0</v>
      </c>
      <c r="M11" s="3102"/>
      <c r="N11" s="3102"/>
      <c r="O11" s="3103"/>
    </row>
    <row r="12" spans="1:24" ht="17.25">
      <c r="A12" s="1268">
        <f t="shared" si="1"/>
        <v>5</v>
      </c>
      <c r="B12" s="3121"/>
      <c r="C12" s="3122"/>
      <c r="D12" s="3123"/>
      <c r="E12" s="1343"/>
      <c r="F12" s="1269"/>
      <c r="G12" s="1270"/>
      <c r="H12" s="1271">
        <f>SUM(I12:J12)</f>
        <v>0</v>
      </c>
      <c r="I12" s="1272"/>
      <c r="J12" s="1273"/>
      <c r="K12" s="3117"/>
      <c r="L12" s="1350">
        <f>IFERROR(H12/6/'【様式10別添１】賃金改善明細書（職員別）'!G12,0)</f>
        <v>0</v>
      </c>
      <c r="M12" s="3124"/>
      <c r="N12" s="3124"/>
      <c r="O12" s="3125"/>
    </row>
    <row r="13" spans="1:24" ht="17.25">
      <c r="A13" s="1268">
        <f t="shared" si="1"/>
        <v>6</v>
      </c>
      <c r="B13" s="3121"/>
      <c r="C13" s="3122"/>
      <c r="D13" s="3123"/>
      <c r="E13" s="1343"/>
      <c r="F13" s="1263"/>
      <c r="G13" s="1264"/>
      <c r="H13" s="1271">
        <f t="shared" si="0"/>
        <v>0</v>
      </c>
      <c r="I13" s="1272"/>
      <c r="J13" s="1273"/>
      <c r="K13" s="3117"/>
      <c r="L13" s="1350">
        <f>IFERROR(H13/6/'【様式10別添１】賃金改善明細書（職員別）'!G13,0)</f>
        <v>0</v>
      </c>
      <c r="M13" s="3102"/>
      <c r="N13" s="3102"/>
      <c r="O13" s="3103"/>
    </row>
    <row r="14" spans="1:24" ht="17.25">
      <c r="A14" s="1268">
        <f t="shared" si="1"/>
        <v>7</v>
      </c>
      <c r="B14" s="3121"/>
      <c r="C14" s="3122"/>
      <c r="D14" s="3123"/>
      <c r="E14" s="1343"/>
      <c r="F14" s="1269"/>
      <c r="G14" s="1270"/>
      <c r="H14" s="1271">
        <f t="shared" si="0"/>
        <v>0</v>
      </c>
      <c r="I14" s="1272"/>
      <c r="J14" s="1273"/>
      <c r="K14" s="3117"/>
      <c r="L14" s="1350">
        <f>IFERROR(H14/6/'【様式10別添１】賃金改善明細書（職員別）'!G14,0)</f>
        <v>0</v>
      </c>
      <c r="M14" s="3102"/>
      <c r="N14" s="3102"/>
      <c r="O14" s="3103"/>
    </row>
    <row r="15" spans="1:24" ht="17.25">
      <c r="A15" s="1268">
        <f t="shared" si="1"/>
        <v>8</v>
      </c>
      <c r="B15" s="3101"/>
      <c r="C15" s="3101"/>
      <c r="D15" s="3101"/>
      <c r="E15" s="1343"/>
      <c r="F15" s="1269"/>
      <c r="G15" s="1270"/>
      <c r="H15" s="1271">
        <f t="shared" si="0"/>
        <v>0</v>
      </c>
      <c r="I15" s="1272"/>
      <c r="J15" s="1273"/>
      <c r="K15" s="3117"/>
      <c r="L15" s="1350">
        <f>IFERROR(H15/6/'【様式10別添１】賃金改善明細書（職員別）'!G15,0)</f>
        <v>0</v>
      </c>
      <c r="M15" s="3102"/>
      <c r="N15" s="3102"/>
      <c r="O15" s="3103"/>
    </row>
    <row r="16" spans="1:24" ht="17.25">
      <c r="A16" s="1268">
        <f t="shared" si="1"/>
        <v>9</v>
      </c>
      <c r="B16" s="3101"/>
      <c r="C16" s="3101"/>
      <c r="D16" s="3101"/>
      <c r="E16" s="1343"/>
      <c r="F16" s="1269"/>
      <c r="G16" s="1270"/>
      <c r="H16" s="1271">
        <f t="shared" si="0"/>
        <v>0</v>
      </c>
      <c r="I16" s="1272"/>
      <c r="J16" s="1273"/>
      <c r="K16" s="3117"/>
      <c r="L16" s="1350">
        <f>IFERROR(H16/6/'【様式10別添１】賃金改善明細書（職員別）'!G16,0)</f>
        <v>0</v>
      </c>
      <c r="M16" s="3102"/>
      <c r="N16" s="3102"/>
      <c r="O16" s="3103"/>
    </row>
    <row r="17" spans="1:15" ht="17.25">
      <c r="A17" s="1268">
        <f t="shared" si="1"/>
        <v>10</v>
      </c>
      <c r="B17" s="3101"/>
      <c r="C17" s="3101"/>
      <c r="D17" s="3101"/>
      <c r="E17" s="1343"/>
      <c r="F17" s="1269"/>
      <c r="G17" s="1270"/>
      <c r="H17" s="1271">
        <f t="shared" si="0"/>
        <v>0</v>
      </c>
      <c r="I17" s="1272"/>
      <c r="J17" s="1273"/>
      <c r="K17" s="3117"/>
      <c r="L17" s="1350">
        <f>IFERROR(H17/6/'【様式10別添１】賃金改善明細書（職員別）'!G17,0)</f>
        <v>0</v>
      </c>
      <c r="M17" s="3102"/>
      <c r="N17" s="3102"/>
      <c r="O17" s="3103"/>
    </row>
    <row r="18" spans="1:15" ht="17.25">
      <c r="A18" s="1268">
        <f t="shared" si="1"/>
        <v>11</v>
      </c>
      <c r="B18" s="3101"/>
      <c r="C18" s="3101"/>
      <c r="D18" s="3101"/>
      <c r="E18" s="1343"/>
      <c r="F18" s="1269"/>
      <c r="G18" s="1270"/>
      <c r="H18" s="1271">
        <f t="shared" si="0"/>
        <v>0</v>
      </c>
      <c r="I18" s="1272"/>
      <c r="J18" s="1273"/>
      <c r="K18" s="3117"/>
      <c r="L18" s="1350">
        <f>IFERROR(H18/6/'【様式10別添１】賃金改善明細書（職員別）'!G18,0)</f>
        <v>0</v>
      </c>
      <c r="M18" s="3102"/>
      <c r="N18" s="3102"/>
      <c r="O18" s="3103"/>
    </row>
    <row r="19" spans="1:15" ht="17.25">
      <c r="A19" s="1268">
        <f t="shared" si="1"/>
        <v>12</v>
      </c>
      <c r="B19" s="3101"/>
      <c r="C19" s="3101"/>
      <c r="D19" s="3101"/>
      <c r="E19" s="1343"/>
      <c r="F19" s="1269"/>
      <c r="G19" s="1270"/>
      <c r="H19" s="1271">
        <f t="shared" si="0"/>
        <v>0</v>
      </c>
      <c r="I19" s="1272"/>
      <c r="J19" s="1273"/>
      <c r="K19" s="3117"/>
      <c r="L19" s="1350">
        <f>IFERROR(H19/6/'【様式10別添１】賃金改善明細書（職員別）'!G19,0)</f>
        <v>0</v>
      </c>
      <c r="M19" s="3102"/>
      <c r="N19" s="3102"/>
      <c r="O19" s="3103"/>
    </row>
    <row r="20" spans="1:15" ht="17.25">
      <c r="A20" s="1268">
        <f t="shared" si="1"/>
        <v>13</v>
      </c>
      <c r="B20" s="3101"/>
      <c r="C20" s="3101"/>
      <c r="D20" s="3101"/>
      <c r="E20" s="1343"/>
      <c r="F20" s="1269"/>
      <c r="G20" s="1270"/>
      <c r="H20" s="1271">
        <f t="shared" si="0"/>
        <v>0</v>
      </c>
      <c r="I20" s="1272"/>
      <c r="J20" s="1273"/>
      <c r="K20" s="3117"/>
      <c r="L20" s="1350">
        <f>IFERROR(H20/6/'【様式10別添１】賃金改善明細書（職員別）'!G20,0)</f>
        <v>0</v>
      </c>
      <c r="M20" s="3102"/>
      <c r="N20" s="3102"/>
      <c r="O20" s="3103"/>
    </row>
    <row r="21" spans="1:15" ht="17.25">
      <c r="A21" s="1268">
        <f t="shared" si="1"/>
        <v>14</v>
      </c>
      <c r="B21" s="3101"/>
      <c r="C21" s="3101"/>
      <c r="D21" s="3101"/>
      <c r="E21" s="1343"/>
      <c r="F21" s="1269"/>
      <c r="G21" s="1270"/>
      <c r="H21" s="1271">
        <f t="shared" si="0"/>
        <v>0</v>
      </c>
      <c r="I21" s="1272"/>
      <c r="J21" s="1273"/>
      <c r="K21" s="3117"/>
      <c r="L21" s="1350">
        <f>IFERROR(H21/6/'【様式10別添１】賃金改善明細書（職員別）'!G21,0)</f>
        <v>0</v>
      </c>
      <c r="M21" s="3102"/>
      <c r="N21" s="3102"/>
      <c r="O21" s="3103"/>
    </row>
    <row r="22" spans="1:15" ht="17.25">
      <c r="A22" s="1268">
        <f t="shared" si="1"/>
        <v>15</v>
      </c>
      <c r="B22" s="3101"/>
      <c r="C22" s="3101"/>
      <c r="D22" s="3101"/>
      <c r="E22" s="1343"/>
      <c r="F22" s="1269"/>
      <c r="G22" s="1270"/>
      <c r="H22" s="1271">
        <f t="shared" si="0"/>
        <v>0</v>
      </c>
      <c r="I22" s="1272"/>
      <c r="J22" s="1273"/>
      <c r="K22" s="3117"/>
      <c r="L22" s="1350">
        <f>IFERROR(H22/6/'【様式10別添１】賃金改善明細書（職員別）'!G22,0)</f>
        <v>0</v>
      </c>
      <c r="M22" s="3102"/>
      <c r="N22" s="3102"/>
      <c r="O22" s="3103"/>
    </row>
    <row r="23" spans="1:15" ht="17.25">
      <c r="A23" s="1268">
        <f t="shared" si="1"/>
        <v>16</v>
      </c>
      <c r="B23" s="3101"/>
      <c r="C23" s="3101"/>
      <c r="D23" s="3101"/>
      <c r="E23" s="1343"/>
      <c r="F23" s="1269"/>
      <c r="G23" s="1270"/>
      <c r="H23" s="1271">
        <f t="shared" si="0"/>
        <v>0</v>
      </c>
      <c r="I23" s="1272"/>
      <c r="J23" s="1273"/>
      <c r="K23" s="3117"/>
      <c r="L23" s="1350">
        <f>IFERROR(H23/6/'【様式10別添１】賃金改善明細書（職員別）'!G23,0)</f>
        <v>0</v>
      </c>
      <c r="M23" s="3102"/>
      <c r="N23" s="3102"/>
      <c r="O23" s="3103"/>
    </row>
    <row r="24" spans="1:15" ht="17.25">
      <c r="A24" s="1268">
        <f t="shared" si="1"/>
        <v>17</v>
      </c>
      <c r="B24" s="3101"/>
      <c r="C24" s="3101"/>
      <c r="D24" s="3101"/>
      <c r="E24" s="1343"/>
      <c r="F24" s="1269"/>
      <c r="G24" s="1270"/>
      <c r="H24" s="1271">
        <f t="shared" si="0"/>
        <v>0</v>
      </c>
      <c r="I24" s="1272"/>
      <c r="J24" s="1273"/>
      <c r="K24" s="3117"/>
      <c r="L24" s="1350">
        <f>IFERROR(H24/6/'【様式10別添１】賃金改善明細書（職員別）'!G24,0)</f>
        <v>0</v>
      </c>
      <c r="M24" s="3102"/>
      <c r="N24" s="3102"/>
      <c r="O24" s="3103"/>
    </row>
    <row r="25" spans="1:15" ht="17.25">
      <c r="A25" s="1268">
        <f t="shared" si="1"/>
        <v>18</v>
      </c>
      <c r="B25" s="3101"/>
      <c r="C25" s="3101"/>
      <c r="D25" s="3101"/>
      <c r="E25" s="1343"/>
      <c r="F25" s="1269"/>
      <c r="G25" s="1270"/>
      <c r="H25" s="1271">
        <f t="shared" si="0"/>
        <v>0</v>
      </c>
      <c r="I25" s="1272"/>
      <c r="J25" s="1273"/>
      <c r="K25" s="3117"/>
      <c r="L25" s="1350">
        <f>IFERROR(H25/6/'【様式10別添１】賃金改善明細書（職員別）'!G25,0)</f>
        <v>0</v>
      </c>
      <c r="M25" s="3102"/>
      <c r="N25" s="3102"/>
      <c r="O25" s="3103"/>
    </row>
    <row r="26" spans="1:15" ht="17.25">
      <c r="A26" s="1268">
        <f t="shared" si="1"/>
        <v>19</v>
      </c>
      <c r="B26" s="3101"/>
      <c r="C26" s="3101"/>
      <c r="D26" s="3101"/>
      <c r="E26" s="1343"/>
      <c r="F26" s="1269"/>
      <c r="G26" s="1270"/>
      <c r="H26" s="1271">
        <f t="shared" si="0"/>
        <v>0</v>
      </c>
      <c r="I26" s="1272"/>
      <c r="J26" s="1273"/>
      <c r="K26" s="3117"/>
      <c r="L26" s="1350">
        <f>IFERROR(H26/6/'【様式10別添１】賃金改善明細書（職員別）'!G26,0)</f>
        <v>0</v>
      </c>
      <c r="M26" s="3102"/>
      <c r="N26" s="3102"/>
      <c r="O26" s="3103"/>
    </row>
    <row r="27" spans="1:15" ht="17.25">
      <c r="A27" s="1268">
        <f t="shared" si="1"/>
        <v>20</v>
      </c>
      <c r="B27" s="3101"/>
      <c r="C27" s="3101"/>
      <c r="D27" s="3101"/>
      <c r="E27" s="1343"/>
      <c r="F27" s="1269"/>
      <c r="G27" s="1270"/>
      <c r="H27" s="1271">
        <f t="shared" si="0"/>
        <v>0</v>
      </c>
      <c r="I27" s="1272"/>
      <c r="J27" s="1273"/>
      <c r="K27" s="3117"/>
      <c r="L27" s="1350">
        <f>IFERROR(H27/6/'【様式10別添１】賃金改善明細書（職員別）'!G27,0)</f>
        <v>0</v>
      </c>
      <c r="M27" s="3102"/>
      <c r="N27" s="3102"/>
      <c r="O27" s="3103"/>
    </row>
    <row r="28" spans="1:15" ht="17.25">
      <c r="A28" s="1268">
        <f t="shared" si="1"/>
        <v>21</v>
      </c>
      <c r="B28" s="3101"/>
      <c r="C28" s="3101"/>
      <c r="D28" s="3101"/>
      <c r="E28" s="1343"/>
      <c r="F28" s="1269"/>
      <c r="G28" s="1270"/>
      <c r="H28" s="1271">
        <f t="shared" si="0"/>
        <v>0</v>
      </c>
      <c r="I28" s="1272"/>
      <c r="J28" s="1273"/>
      <c r="K28" s="3117"/>
      <c r="L28" s="1350">
        <f>IFERROR(H28/6/'【様式10別添１】賃金改善明細書（職員別）'!G28,0)</f>
        <v>0</v>
      </c>
      <c r="M28" s="3102"/>
      <c r="N28" s="3102"/>
      <c r="O28" s="3103"/>
    </row>
    <row r="29" spans="1:15" ht="17.25">
      <c r="A29" s="1268">
        <f t="shared" si="1"/>
        <v>22</v>
      </c>
      <c r="B29" s="3101"/>
      <c r="C29" s="3101"/>
      <c r="D29" s="3101"/>
      <c r="E29" s="1343"/>
      <c r="F29" s="1269"/>
      <c r="G29" s="1270"/>
      <c r="H29" s="1271">
        <f t="shared" si="0"/>
        <v>0</v>
      </c>
      <c r="I29" s="1272"/>
      <c r="J29" s="1273"/>
      <c r="K29" s="3117"/>
      <c r="L29" s="1350">
        <f>IFERROR(H29/6/'【様式10別添１】賃金改善明細書（職員別）'!G29,0)</f>
        <v>0</v>
      </c>
      <c r="M29" s="3102"/>
      <c r="N29" s="3102"/>
      <c r="O29" s="3103"/>
    </row>
    <row r="30" spans="1:15" ht="17.25">
      <c r="A30" s="1268">
        <f t="shared" si="1"/>
        <v>23</v>
      </c>
      <c r="B30" s="3101"/>
      <c r="C30" s="3101"/>
      <c r="D30" s="3101"/>
      <c r="E30" s="1343"/>
      <c r="F30" s="1269"/>
      <c r="G30" s="1270"/>
      <c r="H30" s="1271">
        <f t="shared" si="0"/>
        <v>0</v>
      </c>
      <c r="I30" s="1272"/>
      <c r="J30" s="1273"/>
      <c r="K30" s="3117"/>
      <c r="L30" s="1350">
        <f>IFERROR(H30/6/'【様式10別添１】賃金改善明細書（職員別）'!G30,0)</f>
        <v>0</v>
      </c>
      <c r="M30" s="3102"/>
      <c r="N30" s="3102"/>
      <c r="O30" s="3103"/>
    </row>
    <row r="31" spans="1:15" ht="17.25">
      <c r="A31" s="1268">
        <f t="shared" si="1"/>
        <v>24</v>
      </c>
      <c r="B31" s="3101"/>
      <c r="C31" s="3101"/>
      <c r="D31" s="3101"/>
      <c r="E31" s="1343"/>
      <c r="F31" s="1269"/>
      <c r="G31" s="1270"/>
      <c r="H31" s="1271">
        <f t="shared" si="0"/>
        <v>0</v>
      </c>
      <c r="I31" s="1272"/>
      <c r="J31" s="1273"/>
      <c r="K31" s="3117"/>
      <c r="L31" s="1350">
        <f>IFERROR(H31/6/'【様式10別添１】賃金改善明細書（職員別）'!G31,0)</f>
        <v>0</v>
      </c>
      <c r="M31" s="3102"/>
      <c r="N31" s="3102"/>
      <c r="O31" s="3103"/>
    </row>
    <row r="32" spans="1:15" ht="17.25">
      <c r="A32" s="1268">
        <f t="shared" si="1"/>
        <v>25</v>
      </c>
      <c r="B32" s="3101"/>
      <c r="C32" s="3101"/>
      <c r="D32" s="3101"/>
      <c r="E32" s="1343"/>
      <c r="F32" s="1269"/>
      <c r="G32" s="1270"/>
      <c r="H32" s="1271">
        <f t="shared" si="0"/>
        <v>0</v>
      </c>
      <c r="I32" s="1272"/>
      <c r="J32" s="1273"/>
      <c r="K32" s="3117"/>
      <c r="L32" s="1350">
        <f>IFERROR(H32/6/'【様式10別添１】賃金改善明細書（職員別）'!G32,0)</f>
        <v>0</v>
      </c>
      <c r="M32" s="3102"/>
      <c r="N32" s="3102"/>
      <c r="O32" s="3103"/>
    </row>
    <row r="33" spans="1:15" ht="17.25">
      <c r="A33" s="1268">
        <f t="shared" si="1"/>
        <v>26</v>
      </c>
      <c r="B33" s="3101"/>
      <c r="C33" s="3101"/>
      <c r="D33" s="3101"/>
      <c r="E33" s="1343"/>
      <c r="F33" s="1269"/>
      <c r="G33" s="1270"/>
      <c r="H33" s="1271">
        <f t="shared" si="0"/>
        <v>0</v>
      </c>
      <c r="I33" s="1272"/>
      <c r="J33" s="1273"/>
      <c r="K33" s="3117"/>
      <c r="L33" s="1350">
        <f>IFERROR(H33/6/'【様式10別添１】賃金改善明細書（職員別）'!G33,0)</f>
        <v>0</v>
      </c>
      <c r="M33" s="3102"/>
      <c r="N33" s="3102"/>
      <c r="O33" s="3103"/>
    </row>
    <row r="34" spans="1:15" ht="17.25">
      <c r="A34" s="1268">
        <f t="shared" si="1"/>
        <v>27</v>
      </c>
      <c r="B34" s="3101"/>
      <c r="C34" s="3101"/>
      <c r="D34" s="3101"/>
      <c r="E34" s="1343"/>
      <c r="F34" s="1269"/>
      <c r="G34" s="1270"/>
      <c r="H34" s="1271">
        <f t="shared" si="0"/>
        <v>0</v>
      </c>
      <c r="I34" s="1272"/>
      <c r="J34" s="1273"/>
      <c r="K34" s="3117"/>
      <c r="L34" s="1350">
        <f>IFERROR(H34/6/'【様式10別添１】賃金改善明細書（職員別）'!G34,0)</f>
        <v>0</v>
      </c>
      <c r="M34" s="3102"/>
      <c r="N34" s="3102"/>
      <c r="O34" s="3103"/>
    </row>
    <row r="35" spans="1:15" ht="17.25">
      <c r="A35" s="1268">
        <f t="shared" si="1"/>
        <v>28</v>
      </c>
      <c r="B35" s="3101"/>
      <c r="C35" s="3101"/>
      <c r="D35" s="3101"/>
      <c r="E35" s="1343"/>
      <c r="F35" s="1269"/>
      <c r="G35" s="1270"/>
      <c r="H35" s="1271">
        <f t="shared" si="0"/>
        <v>0</v>
      </c>
      <c r="I35" s="1272"/>
      <c r="J35" s="1273"/>
      <c r="K35" s="3117"/>
      <c r="L35" s="1350">
        <f>IFERROR(H35/6/'【様式10別添１】賃金改善明細書（職員別）'!G35,0)</f>
        <v>0</v>
      </c>
      <c r="M35" s="3102"/>
      <c r="N35" s="3102"/>
      <c r="O35" s="3103"/>
    </row>
    <row r="36" spans="1:15" ht="17.25">
      <c r="A36" s="1268">
        <f t="shared" si="1"/>
        <v>29</v>
      </c>
      <c r="B36" s="3101"/>
      <c r="C36" s="3101"/>
      <c r="D36" s="3101"/>
      <c r="E36" s="1343"/>
      <c r="F36" s="1269"/>
      <c r="G36" s="1270"/>
      <c r="H36" s="1271">
        <f t="shared" si="0"/>
        <v>0</v>
      </c>
      <c r="I36" s="1272"/>
      <c r="J36" s="1273"/>
      <c r="K36" s="3117"/>
      <c r="L36" s="1350">
        <f>IFERROR(H36/6/'【様式10別添１】賃金改善明細書（職員別）'!G36,0)</f>
        <v>0</v>
      </c>
      <c r="M36" s="3102"/>
      <c r="N36" s="3102"/>
      <c r="O36" s="3103"/>
    </row>
    <row r="37" spans="1:15" ht="18" thickBot="1">
      <c r="A37" s="1274">
        <f>A36+1</f>
        <v>30</v>
      </c>
      <c r="B37" s="3105"/>
      <c r="C37" s="3105"/>
      <c r="D37" s="3105"/>
      <c r="E37" s="1275"/>
      <c r="F37" s="1275"/>
      <c r="G37" s="1276"/>
      <c r="H37" s="1277">
        <f>SUM(I37:J37)</f>
        <v>0</v>
      </c>
      <c r="I37" s="1278"/>
      <c r="J37" s="1279"/>
      <c r="K37" s="3118"/>
      <c r="L37" s="1351">
        <f>IFERROR(H37/6/'【様式10別添１】賃金改善明細書（職員別）'!G37,0)</f>
        <v>0</v>
      </c>
      <c r="M37" s="3106"/>
      <c r="N37" s="3106"/>
      <c r="O37" s="3107"/>
    </row>
    <row r="38" spans="1:15" ht="18" customHeight="1" thickBot="1">
      <c r="A38" s="1280"/>
      <c r="B38" s="3108" t="s">
        <v>261</v>
      </c>
      <c r="C38" s="3109"/>
      <c r="D38" s="3109"/>
      <c r="E38" s="3109"/>
      <c r="F38" s="3109"/>
      <c r="G38" s="3109"/>
      <c r="H38" s="1281">
        <f>SUM(H8:H37)</f>
        <v>0</v>
      </c>
      <c r="I38" s="1282">
        <f>SUM(I8:I37)</f>
        <v>0</v>
      </c>
      <c r="J38" s="1282">
        <f>SUM(J8:J37)</f>
        <v>0</v>
      </c>
      <c r="K38" s="1344">
        <f>H38*事業者入力!U19</f>
        <v>0</v>
      </c>
      <c r="L38" s="1283"/>
      <c r="M38" s="1284"/>
      <c r="N38" s="1284"/>
      <c r="O38" s="1285"/>
    </row>
    <row r="39" spans="1:15" ht="42.75" customHeight="1" thickBot="1">
      <c r="A39" s="3110" t="s">
        <v>1066</v>
      </c>
      <c r="B39" s="3111"/>
      <c r="C39" s="3111"/>
      <c r="D39" s="3111"/>
      <c r="E39" s="3111"/>
      <c r="F39" s="3111"/>
      <c r="G39" s="3111"/>
      <c r="H39" s="3111"/>
      <c r="I39" s="3111"/>
      <c r="J39" s="1348">
        <f>IFERROR(I38/H38,0)</f>
        <v>0</v>
      </c>
      <c r="K39" s="1352" t="str">
        <f>IF(J39&gt;0.66,"OK"," ")</f>
        <v xml:space="preserve"> </v>
      </c>
      <c r="L39" s="1245"/>
      <c r="M39" s="1245"/>
      <c r="N39" s="1245"/>
      <c r="O39" s="1245"/>
    </row>
    <row r="40" spans="1:15" ht="17.25" customHeight="1">
      <c r="A40" s="1287"/>
      <c r="B40" s="1288"/>
      <c r="C40" s="1288"/>
      <c r="D40" s="1288"/>
      <c r="E40" s="1288"/>
      <c r="F40" s="1288"/>
      <c r="G40" s="1288"/>
      <c r="H40" s="1286"/>
      <c r="I40" s="1286"/>
      <c r="J40" s="1286"/>
      <c r="K40" s="1286"/>
      <c r="L40" s="1347"/>
      <c r="M40" s="1245"/>
      <c r="N40" s="1245"/>
      <c r="O40" s="1245"/>
    </row>
    <row r="41" spans="1:15" ht="17.25" customHeight="1">
      <c r="A41" s="3099" t="s">
        <v>1067</v>
      </c>
      <c r="B41" s="3112"/>
      <c r="C41" s="3112"/>
      <c r="D41" s="3112"/>
      <c r="E41" s="3112"/>
      <c r="F41" s="3112"/>
      <c r="G41" s="3112"/>
      <c r="H41" s="1289"/>
      <c r="I41" s="1289"/>
      <c r="J41" s="1289"/>
      <c r="K41" s="1289"/>
      <c r="L41" s="1289"/>
      <c r="M41" s="1290"/>
      <c r="N41" s="1290"/>
      <c r="O41" s="1290"/>
    </row>
    <row r="42" spans="1:15" ht="17.25" customHeight="1">
      <c r="A42" s="1291" t="s">
        <v>1068</v>
      </c>
      <c r="B42" s="3113" t="s">
        <v>1069</v>
      </c>
      <c r="C42" s="3113"/>
      <c r="D42" s="3113"/>
      <c r="E42" s="3113"/>
      <c r="F42" s="3113"/>
      <c r="G42" s="3113"/>
      <c r="H42" s="3113"/>
      <c r="I42" s="3113"/>
      <c r="J42" s="3113"/>
      <c r="K42" s="3113"/>
      <c r="L42" s="3113"/>
      <c r="M42" s="3113"/>
      <c r="N42" s="3113"/>
      <c r="O42" s="3113"/>
    </row>
    <row r="43" spans="1:15" ht="37.5" customHeight="1">
      <c r="A43" s="1291" t="s">
        <v>1070</v>
      </c>
      <c r="B43" s="3096" t="s">
        <v>1071</v>
      </c>
      <c r="C43" s="3096"/>
      <c r="D43" s="3096"/>
      <c r="E43" s="3096"/>
      <c r="F43" s="3096"/>
      <c r="G43" s="3096"/>
      <c r="H43" s="3096"/>
      <c r="I43" s="3096"/>
      <c r="J43" s="3096"/>
      <c r="K43" s="3096"/>
      <c r="L43" s="3096"/>
      <c r="M43" s="3114"/>
      <c r="N43" s="3114"/>
      <c r="O43" s="3114"/>
    </row>
    <row r="44" spans="1:15" ht="57.75" customHeight="1">
      <c r="A44" s="1291" t="s">
        <v>683</v>
      </c>
      <c r="B44" s="3096" t="s">
        <v>1072</v>
      </c>
      <c r="C44" s="3104"/>
      <c r="D44" s="3104"/>
      <c r="E44" s="3104"/>
      <c r="F44" s="3104"/>
      <c r="G44" s="3104"/>
      <c r="H44" s="3104"/>
      <c r="I44" s="3104"/>
      <c r="J44" s="3104"/>
      <c r="K44" s="3104"/>
      <c r="L44" s="3104"/>
      <c r="M44" s="3097"/>
      <c r="N44" s="3097"/>
      <c r="O44" s="3097"/>
    </row>
    <row r="45" spans="1:15" ht="17.25" customHeight="1">
      <c r="A45" s="1291" t="s">
        <v>271</v>
      </c>
      <c r="B45" s="3096" t="s">
        <v>1073</v>
      </c>
      <c r="C45" s="3097"/>
      <c r="D45" s="3097"/>
      <c r="E45" s="3097"/>
      <c r="F45" s="3097"/>
      <c r="G45" s="3097"/>
      <c r="H45" s="3097"/>
      <c r="I45" s="3097"/>
      <c r="J45" s="3097"/>
      <c r="K45" s="3097"/>
      <c r="L45" s="3097"/>
      <c r="M45" s="3097"/>
      <c r="N45" s="3097"/>
      <c r="O45" s="3097"/>
    </row>
    <row r="46" spans="1:15" ht="58.5" customHeight="1">
      <c r="A46" s="1291" t="s">
        <v>272</v>
      </c>
      <c r="B46" s="3096" t="s">
        <v>1074</v>
      </c>
      <c r="C46" s="3096"/>
      <c r="D46" s="3096"/>
      <c r="E46" s="3096"/>
      <c r="F46" s="3096"/>
      <c r="G46" s="3096"/>
      <c r="H46" s="3096"/>
      <c r="I46" s="3096"/>
      <c r="J46" s="3096"/>
      <c r="K46" s="3096"/>
      <c r="L46" s="3096"/>
      <c r="M46" s="3098"/>
      <c r="N46" s="3098"/>
      <c r="O46" s="3098"/>
    </row>
    <row r="47" spans="1:15" ht="54.75" customHeight="1">
      <c r="A47" s="1291" t="s">
        <v>328</v>
      </c>
      <c r="B47" s="3096" t="s">
        <v>1075</v>
      </c>
      <c r="C47" s="3096"/>
      <c r="D47" s="3096"/>
      <c r="E47" s="3096"/>
      <c r="F47" s="3096"/>
      <c r="G47" s="3096"/>
      <c r="H47" s="3096"/>
      <c r="I47" s="3096"/>
      <c r="J47" s="3096"/>
      <c r="K47" s="3096"/>
      <c r="L47" s="3096"/>
      <c r="M47" s="3098"/>
      <c r="N47" s="3098"/>
      <c r="O47" s="3098"/>
    </row>
    <row r="48" spans="1:15" ht="39" customHeight="1">
      <c r="A48" s="1292" t="s">
        <v>406</v>
      </c>
      <c r="B48" s="3099" t="s">
        <v>1076</v>
      </c>
      <c r="C48" s="3098"/>
      <c r="D48" s="3098"/>
      <c r="E48" s="3098"/>
      <c r="F48" s="3098"/>
      <c r="G48" s="3098"/>
      <c r="H48" s="3098"/>
      <c r="I48" s="3098"/>
      <c r="J48" s="3098"/>
      <c r="K48" s="3098"/>
      <c r="L48" s="3098"/>
      <c r="M48" s="3098"/>
      <c r="N48" s="3098"/>
      <c r="O48" s="3098"/>
    </row>
    <row r="49" spans="1:15" ht="40.5" customHeight="1">
      <c r="A49" s="1292" t="s">
        <v>1077</v>
      </c>
      <c r="B49" s="3099" t="s">
        <v>1078</v>
      </c>
      <c r="C49" s="3100"/>
      <c r="D49" s="3100"/>
      <c r="E49" s="3100"/>
      <c r="F49" s="3100"/>
      <c r="G49" s="3100"/>
      <c r="H49" s="3100"/>
      <c r="I49" s="3100"/>
      <c r="J49" s="3100"/>
      <c r="K49" s="3100"/>
      <c r="L49" s="3100"/>
      <c r="M49" s="3100"/>
      <c r="N49" s="3100"/>
      <c r="O49" s="1241"/>
    </row>
  </sheetData>
  <sheetProtection formatCells="0" insertColumns="0" insertRows="0" selectLockedCells="1"/>
  <mergeCells count="85">
    <mergeCell ref="J2:K2"/>
    <mergeCell ref="L2:O2"/>
    <mergeCell ref="A5:A7"/>
    <mergeCell ref="B5:D7"/>
    <mergeCell ref="E5:E7"/>
    <mergeCell ref="F5:F7"/>
    <mergeCell ref="G5:G7"/>
    <mergeCell ref="H5:J5"/>
    <mergeCell ref="K5:K7"/>
    <mergeCell ref="L5:L7"/>
    <mergeCell ref="M5:O7"/>
    <mergeCell ref="I6:I7"/>
    <mergeCell ref="J6:J7"/>
    <mergeCell ref="B8:D8"/>
    <mergeCell ref="K8:K37"/>
    <mergeCell ref="M8:O8"/>
    <mergeCell ref="B9:D9"/>
    <mergeCell ref="M9:O9"/>
    <mergeCell ref="B10:D10"/>
    <mergeCell ref="M10:O10"/>
    <mergeCell ref="B11:D11"/>
    <mergeCell ref="M11:O11"/>
    <mergeCell ref="B12:D12"/>
    <mergeCell ref="M12:O12"/>
    <mergeCell ref="B13:D13"/>
    <mergeCell ref="M13:O13"/>
    <mergeCell ref="B14:D14"/>
    <mergeCell ref="M14:O14"/>
    <mergeCell ref="B15:D15"/>
    <mergeCell ref="M15:O15"/>
    <mergeCell ref="B16:D16"/>
    <mergeCell ref="M16:O16"/>
    <mergeCell ref="B17:D17"/>
    <mergeCell ref="M17:O17"/>
    <mergeCell ref="B18:D18"/>
    <mergeCell ref="M18:O18"/>
    <mergeCell ref="B19:D19"/>
    <mergeCell ref="M19:O19"/>
    <mergeCell ref="B20:D20"/>
    <mergeCell ref="M20:O20"/>
    <mergeCell ref="B21:D21"/>
    <mergeCell ref="M21:O21"/>
    <mergeCell ref="B22:D22"/>
    <mergeCell ref="M22:O22"/>
    <mergeCell ref="B23:D23"/>
    <mergeCell ref="M23:O23"/>
    <mergeCell ref="B24:D24"/>
    <mergeCell ref="M24:O24"/>
    <mergeCell ref="B25:D25"/>
    <mergeCell ref="M25:O25"/>
    <mergeCell ref="B26:D26"/>
    <mergeCell ref="M26:O26"/>
    <mergeCell ref="B27:D27"/>
    <mergeCell ref="M27:O27"/>
    <mergeCell ref="B28:D28"/>
    <mergeCell ref="M28:O28"/>
    <mergeCell ref="B29:D29"/>
    <mergeCell ref="M29:O29"/>
    <mergeCell ref="B30:D30"/>
    <mergeCell ref="M30:O30"/>
    <mergeCell ref="B31:D31"/>
    <mergeCell ref="M31:O31"/>
    <mergeCell ref="B32:D32"/>
    <mergeCell ref="M32:O32"/>
    <mergeCell ref="B33:D33"/>
    <mergeCell ref="M33:O33"/>
    <mergeCell ref="B34:D34"/>
    <mergeCell ref="M34:O34"/>
    <mergeCell ref="B44:O44"/>
    <mergeCell ref="B35:D35"/>
    <mergeCell ref="M35:O35"/>
    <mergeCell ref="B36:D36"/>
    <mergeCell ref="M36:O36"/>
    <mergeCell ref="B37:D37"/>
    <mergeCell ref="M37:O37"/>
    <mergeCell ref="B38:G38"/>
    <mergeCell ref="A39:I39"/>
    <mergeCell ref="A41:G41"/>
    <mergeCell ref="B42:O42"/>
    <mergeCell ref="B43:O43"/>
    <mergeCell ref="B45:O45"/>
    <mergeCell ref="B46:O46"/>
    <mergeCell ref="B47:O47"/>
    <mergeCell ref="B48:O48"/>
    <mergeCell ref="B49:N49"/>
  </mergeCells>
  <phoneticPr fontId="6"/>
  <conditionalFormatting sqref="I8:J37">
    <cfRule type="containsBlanks" dxfId="1" priority="1">
      <formula>LEN(TRIM(I8))=0</formula>
    </cfRule>
  </conditionalFormatting>
  <conditionalFormatting sqref="K38:L38 B8:H37 L8:O37">
    <cfRule type="containsBlanks" dxfId="0" priority="2">
      <formula>LEN(TRIM(B8))=0</formula>
    </cfRule>
  </conditionalFormatting>
  <dataValidations count="7">
    <dataValidation type="list" allowBlank="1" showInputMessage="1" showErrorMessage="1" sqref="WUU982991:WUU983010 WKY982991:WKY983010 WBC982991:WBC983010 VRG982991:VRG983010 VHK982991:VHK983010 UXO982991:UXO983010 UNS982991:UNS983010 UDW982991:UDW983010 TUA982991:TUA983010 TKE982991:TKE983010 TAI982991:TAI983010 SQM982991:SQM983010 SGQ982991:SGQ983010 RWU982991:RWU983010 RMY982991:RMY983010 RDC982991:RDC983010 QTG982991:QTG983010 QJK982991:QJK983010 PZO982991:PZO983010 PPS982991:PPS983010 PFW982991:PFW983010 OWA982991:OWA983010 OME982991:OME983010 OCI982991:OCI983010 NSM982991:NSM983010 NIQ982991:NIQ983010 MYU982991:MYU983010 MOY982991:MOY983010 MFC982991:MFC983010 LVG982991:LVG983010 LLK982991:LLK983010 LBO982991:LBO983010 KRS982991:KRS983010 KHW982991:KHW983010 JYA982991:JYA983010 JOE982991:JOE983010 JEI982991:JEI983010 IUM982991:IUM983010 IKQ982991:IKQ983010 IAU982991:IAU983010 HQY982991:HQY983010 HHC982991:HHC983010 GXG982991:GXG983010 GNK982991:GNK983010 GDO982991:GDO983010 FTS982991:FTS983010 FJW982991:FJW983010 FAA982991:FAA983010 EQE982991:EQE983010 EGI982991:EGI983010 DWM982991:DWM983010 DMQ982991:DMQ983010 DCU982991:DCU983010 CSY982991:CSY983010 CJC982991:CJC983010 BZG982991:BZG983010 BPK982991:BPK983010 BFO982991:BFO983010 AVS982991:AVS983010 ALW982991:ALW983010 ACA982991:ACA983010 SE982991:SE983010 II982991:II983010 WUU917455:WUU917474 WKY917455:WKY917474 WBC917455:WBC917474 VRG917455:VRG917474 VHK917455:VHK917474 UXO917455:UXO917474 UNS917455:UNS917474 UDW917455:UDW917474 TUA917455:TUA917474 TKE917455:TKE917474 TAI917455:TAI917474 SQM917455:SQM917474 SGQ917455:SGQ917474 RWU917455:RWU917474 RMY917455:RMY917474 RDC917455:RDC917474 QTG917455:QTG917474 QJK917455:QJK917474 PZO917455:PZO917474 PPS917455:PPS917474 PFW917455:PFW917474 OWA917455:OWA917474 OME917455:OME917474 OCI917455:OCI917474 NSM917455:NSM917474 NIQ917455:NIQ917474 MYU917455:MYU917474 MOY917455:MOY917474 MFC917455:MFC917474 LVG917455:LVG917474 LLK917455:LLK917474 LBO917455:LBO917474 KRS917455:KRS917474 KHW917455:KHW917474 JYA917455:JYA917474 JOE917455:JOE917474 JEI917455:JEI917474 IUM917455:IUM917474 IKQ917455:IKQ917474 IAU917455:IAU917474 HQY917455:HQY917474 HHC917455:HHC917474 GXG917455:GXG917474 GNK917455:GNK917474 GDO917455:GDO917474 FTS917455:FTS917474 FJW917455:FJW917474 FAA917455:FAA917474 EQE917455:EQE917474 EGI917455:EGI917474 DWM917455:DWM917474 DMQ917455:DMQ917474 DCU917455:DCU917474 CSY917455:CSY917474 CJC917455:CJC917474 BZG917455:BZG917474 BPK917455:BPK917474 BFO917455:BFO917474 AVS917455:AVS917474 ALW917455:ALW917474 ACA917455:ACA917474 SE917455:SE917474 II917455:II917474 WUU851919:WUU851938 WKY851919:WKY851938 WBC851919:WBC851938 VRG851919:VRG851938 VHK851919:VHK851938 UXO851919:UXO851938 UNS851919:UNS851938 UDW851919:UDW851938 TUA851919:TUA851938 TKE851919:TKE851938 TAI851919:TAI851938 SQM851919:SQM851938 SGQ851919:SGQ851938 RWU851919:RWU851938 RMY851919:RMY851938 RDC851919:RDC851938 QTG851919:QTG851938 QJK851919:QJK851938 PZO851919:PZO851938 PPS851919:PPS851938 PFW851919:PFW851938 OWA851919:OWA851938 OME851919:OME851938 OCI851919:OCI851938 NSM851919:NSM851938 NIQ851919:NIQ851938 MYU851919:MYU851938 MOY851919:MOY851938 MFC851919:MFC851938 LVG851919:LVG851938 LLK851919:LLK851938 LBO851919:LBO851938 KRS851919:KRS851938 KHW851919:KHW851938 JYA851919:JYA851938 JOE851919:JOE851938 JEI851919:JEI851938 IUM851919:IUM851938 IKQ851919:IKQ851938 IAU851919:IAU851938 HQY851919:HQY851938 HHC851919:HHC851938 GXG851919:GXG851938 GNK851919:GNK851938 GDO851919:GDO851938 FTS851919:FTS851938 FJW851919:FJW851938 FAA851919:FAA851938 EQE851919:EQE851938 EGI851919:EGI851938 DWM851919:DWM851938 DMQ851919:DMQ851938 DCU851919:DCU851938 CSY851919:CSY851938 CJC851919:CJC851938 BZG851919:BZG851938 BPK851919:BPK851938 BFO851919:BFO851938 AVS851919:AVS851938 ALW851919:ALW851938 ACA851919:ACA851938 SE851919:SE851938 II851919:II851938 WUU786383:WUU786402 WKY786383:WKY786402 WBC786383:WBC786402 VRG786383:VRG786402 VHK786383:VHK786402 UXO786383:UXO786402 UNS786383:UNS786402 UDW786383:UDW786402 TUA786383:TUA786402 TKE786383:TKE786402 TAI786383:TAI786402 SQM786383:SQM786402 SGQ786383:SGQ786402 RWU786383:RWU786402 RMY786383:RMY786402 RDC786383:RDC786402 QTG786383:QTG786402 QJK786383:QJK786402 PZO786383:PZO786402 PPS786383:PPS786402 PFW786383:PFW786402 OWA786383:OWA786402 OME786383:OME786402 OCI786383:OCI786402 NSM786383:NSM786402 NIQ786383:NIQ786402 MYU786383:MYU786402 MOY786383:MOY786402 MFC786383:MFC786402 LVG786383:LVG786402 LLK786383:LLK786402 LBO786383:LBO786402 KRS786383:KRS786402 KHW786383:KHW786402 JYA786383:JYA786402 JOE786383:JOE786402 JEI786383:JEI786402 IUM786383:IUM786402 IKQ786383:IKQ786402 IAU786383:IAU786402 HQY786383:HQY786402 HHC786383:HHC786402 GXG786383:GXG786402 GNK786383:GNK786402 GDO786383:GDO786402 FTS786383:FTS786402 FJW786383:FJW786402 FAA786383:FAA786402 EQE786383:EQE786402 EGI786383:EGI786402 DWM786383:DWM786402 DMQ786383:DMQ786402 DCU786383:DCU786402 CSY786383:CSY786402 CJC786383:CJC786402 BZG786383:BZG786402 BPK786383:BPK786402 BFO786383:BFO786402 AVS786383:AVS786402 ALW786383:ALW786402 ACA786383:ACA786402 SE786383:SE786402 II786383:II786402 WUU720847:WUU720866 WKY720847:WKY720866 WBC720847:WBC720866 VRG720847:VRG720866 VHK720847:VHK720866 UXO720847:UXO720866 UNS720847:UNS720866 UDW720847:UDW720866 TUA720847:TUA720866 TKE720847:TKE720866 TAI720847:TAI720866 SQM720847:SQM720866 SGQ720847:SGQ720866 RWU720847:RWU720866 RMY720847:RMY720866 RDC720847:RDC720866 QTG720847:QTG720866 QJK720847:QJK720866 PZO720847:PZO720866 PPS720847:PPS720866 PFW720847:PFW720866 OWA720847:OWA720866 OME720847:OME720866 OCI720847:OCI720866 NSM720847:NSM720866 NIQ720847:NIQ720866 MYU720847:MYU720866 MOY720847:MOY720866 MFC720847:MFC720866 LVG720847:LVG720866 LLK720847:LLK720866 LBO720847:LBO720866 KRS720847:KRS720866 KHW720847:KHW720866 JYA720847:JYA720866 JOE720847:JOE720866 JEI720847:JEI720866 IUM720847:IUM720866 IKQ720847:IKQ720866 IAU720847:IAU720866 HQY720847:HQY720866 HHC720847:HHC720866 GXG720847:GXG720866 GNK720847:GNK720866 GDO720847:GDO720866 FTS720847:FTS720866 FJW720847:FJW720866 FAA720847:FAA720866 EQE720847:EQE720866 EGI720847:EGI720866 DWM720847:DWM720866 DMQ720847:DMQ720866 DCU720847:DCU720866 CSY720847:CSY720866 CJC720847:CJC720866 BZG720847:BZG720866 BPK720847:BPK720866 BFO720847:BFO720866 AVS720847:AVS720866 ALW720847:ALW720866 ACA720847:ACA720866 SE720847:SE720866 II720847:II720866 WUU655311:WUU655330 WKY655311:WKY655330 WBC655311:WBC655330 VRG655311:VRG655330 VHK655311:VHK655330 UXO655311:UXO655330 UNS655311:UNS655330 UDW655311:UDW655330 TUA655311:TUA655330 TKE655311:TKE655330 TAI655311:TAI655330 SQM655311:SQM655330 SGQ655311:SGQ655330 RWU655311:RWU655330 RMY655311:RMY655330 RDC655311:RDC655330 QTG655311:QTG655330 QJK655311:QJK655330 PZO655311:PZO655330 PPS655311:PPS655330 PFW655311:PFW655330 OWA655311:OWA655330 OME655311:OME655330 OCI655311:OCI655330 NSM655311:NSM655330 NIQ655311:NIQ655330 MYU655311:MYU655330 MOY655311:MOY655330 MFC655311:MFC655330 LVG655311:LVG655330 LLK655311:LLK655330 LBO655311:LBO655330 KRS655311:KRS655330 KHW655311:KHW655330 JYA655311:JYA655330 JOE655311:JOE655330 JEI655311:JEI655330 IUM655311:IUM655330 IKQ655311:IKQ655330 IAU655311:IAU655330 HQY655311:HQY655330 HHC655311:HHC655330 GXG655311:GXG655330 GNK655311:GNK655330 GDO655311:GDO655330 FTS655311:FTS655330 FJW655311:FJW655330 FAA655311:FAA655330 EQE655311:EQE655330 EGI655311:EGI655330 DWM655311:DWM655330 DMQ655311:DMQ655330 DCU655311:DCU655330 CSY655311:CSY655330 CJC655311:CJC655330 BZG655311:BZG655330 BPK655311:BPK655330 BFO655311:BFO655330 AVS655311:AVS655330 ALW655311:ALW655330 ACA655311:ACA655330 SE655311:SE655330 II655311:II655330 WUU589775:WUU589794 WKY589775:WKY589794 WBC589775:WBC589794 VRG589775:VRG589794 VHK589775:VHK589794 UXO589775:UXO589794 UNS589775:UNS589794 UDW589775:UDW589794 TUA589775:TUA589794 TKE589775:TKE589794 TAI589775:TAI589794 SQM589775:SQM589794 SGQ589775:SGQ589794 RWU589775:RWU589794 RMY589775:RMY589794 RDC589775:RDC589794 QTG589775:QTG589794 QJK589775:QJK589794 PZO589775:PZO589794 PPS589775:PPS589794 PFW589775:PFW589794 OWA589775:OWA589794 OME589775:OME589794 OCI589775:OCI589794 NSM589775:NSM589794 NIQ589775:NIQ589794 MYU589775:MYU589794 MOY589775:MOY589794 MFC589775:MFC589794 LVG589775:LVG589794 LLK589775:LLK589794 LBO589775:LBO589794 KRS589775:KRS589794 KHW589775:KHW589794 JYA589775:JYA589794 JOE589775:JOE589794 JEI589775:JEI589794 IUM589775:IUM589794 IKQ589775:IKQ589794 IAU589775:IAU589794 HQY589775:HQY589794 HHC589775:HHC589794 GXG589775:GXG589794 GNK589775:GNK589794 GDO589775:GDO589794 FTS589775:FTS589794 FJW589775:FJW589794 FAA589775:FAA589794 EQE589775:EQE589794 EGI589775:EGI589794 DWM589775:DWM589794 DMQ589775:DMQ589794 DCU589775:DCU589794 CSY589775:CSY589794 CJC589775:CJC589794 BZG589775:BZG589794 BPK589775:BPK589794 BFO589775:BFO589794 AVS589775:AVS589794 ALW589775:ALW589794 ACA589775:ACA589794 SE589775:SE589794 II589775:II589794 WUU524239:WUU524258 WKY524239:WKY524258 WBC524239:WBC524258 VRG524239:VRG524258 VHK524239:VHK524258 UXO524239:UXO524258 UNS524239:UNS524258 UDW524239:UDW524258 TUA524239:TUA524258 TKE524239:TKE524258 TAI524239:TAI524258 SQM524239:SQM524258 SGQ524239:SGQ524258 RWU524239:RWU524258 RMY524239:RMY524258 RDC524239:RDC524258 QTG524239:QTG524258 QJK524239:QJK524258 PZO524239:PZO524258 PPS524239:PPS524258 PFW524239:PFW524258 OWA524239:OWA524258 OME524239:OME524258 OCI524239:OCI524258 NSM524239:NSM524258 NIQ524239:NIQ524258 MYU524239:MYU524258 MOY524239:MOY524258 MFC524239:MFC524258 LVG524239:LVG524258 LLK524239:LLK524258 LBO524239:LBO524258 KRS524239:KRS524258 KHW524239:KHW524258 JYA524239:JYA524258 JOE524239:JOE524258 JEI524239:JEI524258 IUM524239:IUM524258 IKQ524239:IKQ524258 IAU524239:IAU524258 HQY524239:HQY524258 HHC524239:HHC524258 GXG524239:GXG524258 GNK524239:GNK524258 GDO524239:GDO524258 FTS524239:FTS524258 FJW524239:FJW524258 FAA524239:FAA524258 EQE524239:EQE524258 EGI524239:EGI524258 DWM524239:DWM524258 DMQ524239:DMQ524258 DCU524239:DCU524258 CSY524239:CSY524258 CJC524239:CJC524258 BZG524239:BZG524258 BPK524239:BPK524258 BFO524239:BFO524258 AVS524239:AVS524258 ALW524239:ALW524258 ACA524239:ACA524258 SE524239:SE524258 II524239:II524258 WUU458703:WUU458722 WKY458703:WKY458722 WBC458703:WBC458722 VRG458703:VRG458722 VHK458703:VHK458722 UXO458703:UXO458722 UNS458703:UNS458722 UDW458703:UDW458722 TUA458703:TUA458722 TKE458703:TKE458722 TAI458703:TAI458722 SQM458703:SQM458722 SGQ458703:SGQ458722 RWU458703:RWU458722 RMY458703:RMY458722 RDC458703:RDC458722 QTG458703:QTG458722 QJK458703:QJK458722 PZO458703:PZO458722 PPS458703:PPS458722 PFW458703:PFW458722 OWA458703:OWA458722 OME458703:OME458722 OCI458703:OCI458722 NSM458703:NSM458722 NIQ458703:NIQ458722 MYU458703:MYU458722 MOY458703:MOY458722 MFC458703:MFC458722 LVG458703:LVG458722 LLK458703:LLK458722 LBO458703:LBO458722 KRS458703:KRS458722 KHW458703:KHW458722 JYA458703:JYA458722 JOE458703:JOE458722 JEI458703:JEI458722 IUM458703:IUM458722 IKQ458703:IKQ458722 IAU458703:IAU458722 HQY458703:HQY458722 HHC458703:HHC458722 GXG458703:GXG458722 GNK458703:GNK458722 GDO458703:GDO458722 FTS458703:FTS458722 FJW458703:FJW458722 FAA458703:FAA458722 EQE458703:EQE458722 EGI458703:EGI458722 DWM458703:DWM458722 DMQ458703:DMQ458722 DCU458703:DCU458722 CSY458703:CSY458722 CJC458703:CJC458722 BZG458703:BZG458722 BPK458703:BPK458722 BFO458703:BFO458722 AVS458703:AVS458722 ALW458703:ALW458722 ACA458703:ACA458722 SE458703:SE458722 II458703:II458722 WUU393167:WUU393186 WKY393167:WKY393186 WBC393167:WBC393186 VRG393167:VRG393186 VHK393167:VHK393186 UXO393167:UXO393186 UNS393167:UNS393186 UDW393167:UDW393186 TUA393167:TUA393186 TKE393167:TKE393186 TAI393167:TAI393186 SQM393167:SQM393186 SGQ393167:SGQ393186 RWU393167:RWU393186 RMY393167:RMY393186 RDC393167:RDC393186 QTG393167:QTG393186 QJK393167:QJK393186 PZO393167:PZO393186 PPS393167:PPS393186 PFW393167:PFW393186 OWA393167:OWA393186 OME393167:OME393186 OCI393167:OCI393186 NSM393167:NSM393186 NIQ393167:NIQ393186 MYU393167:MYU393186 MOY393167:MOY393186 MFC393167:MFC393186 LVG393167:LVG393186 LLK393167:LLK393186 LBO393167:LBO393186 KRS393167:KRS393186 KHW393167:KHW393186 JYA393167:JYA393186 JOE393167:JOE393186 JEI393167:JEI393186 IUM393167:IUM393186 IKQ393167:IKQ393186 IAU393167:IAU393186 HQY393167:HQY393186 HHC393167:HHC393186 GXG393167:GXG393186 GNK393167:GNK393186 GDO393167:GDO393186 FTS393167:FTS393186 FJW393167:FJW393186 FAA393167:FAA393186 EQE393167:EQE393186 EGI393167:EGI393186 DWM393167:DWM393186 DMQ393167:DMQ393186 DCU393167:DCU393186 CSY393167:CSY393186 CJC393167:CJC393186 BZG393167:BZG393186 BPK393167:BPK393186 BFO393167:BFO393186 AVS393167:AVS393186 ALW393167:ALW393186 ACA393167:ACA393186 SE393167:SE393186 II393167:II393186 WUU327631:WUU327650 WKY327631:WKY327650 WBC327631:WBC327650 VRG327631:VRG327650 VHK327631:VHK327650 UXO327631:UXO327650 UNS327631:UNS327650 UDW327631:UDW327650 TUA327631:TUA327650 TKE327631:TKE327650 TAI327631:TAI327650 SQM327631:SQM327650 SGQ327631:SGQ327650 RWU327631:RWU327650 RMY327631:RMY327650 RDC327631:RDC327650 QTG327631:QTG327650 QJK327631:QJK327650 PZO327631:PZO327650 PPS327631:PPS327650 PFW327631:PFW327650 OWA327631:OWA327650 OME327631:OME327650 OCI327631:OCI327650 NSM327631:NSM327650 NIQ327631:NIQ327650 MYU327631:MYU327650 MOY327631:MOY327650 MFC327631:MFC327650 LVG327631:LVG327650 LLK327631:LLK327650 LBO327631:LBO327650 KRS327631:KRS327650 KHW327631:KHW327650 JYA327631:JYA327650 JOE327631:JOE327650 JEI327631:JEI327650 IUM327631:IUM327650 IKQ327631:IKQ327650 IAU327631:IAU327650 HQY327631:HQY327650 HHC327631:HHC327650 GXG327631:GXG327650 GNK327631:GNK327650 GDO327631:GDO327650 FTS327631:FTS327650 FJW327631:FJW327650 FAA327631:FAA327650 EQE327631:EQE327650 EGI327631:EGI327650 DWM327631:DWM327650 DMQ327631:DMQ327650 DCU327631:DCU327650 CSY327631:CSY327650 CJC327631:CJC327650 BZG327631:BZG327650 BPK327631:BPK327650 BFO327631:BFO327650 AVS327631:AVS327650 ALW327631:ALW327650 ACA327631:ACA327650 SE327631:SE327650 II327631:II327650 WUU262095:WUU262114 WKY262095:WKY262114 WBC262095:WBC262114 VRG262095:VRG262114 VHK262095:VHK262114 UXO262095:UXO262114 UNS262095:UNS262114 UDW262095:UDW262114 TUA262095:TUA262114 TKE262095:TKE262114 TAI262095:TAI262114 SQM262095:SQM262114 SGQ262095:SGQ262114 RWU262095:RWU262114 RMY262095:RMY262114 RDC262095:RDC262114 QTG262095:QTG262114 QJK262095:QJK262114 PZO262095:PZO262114 PPS262095:PPS262114 PFW262095:PFW262114 OWA262095:OWA262114 OME262095:OME262114 OCI262095:OCI262114 NSM262095:NSM262114 NIQ262095:NIQ262114 MYU262095:MYU262114 MOY262095:MOY262114 MFC262095:MFC262114 LVG262095:LVG262114 LLK262095:LLK262114 LBO262095:LBO262114 KRS262095:KRS262114 KHW262095:KHW262114 JYA262095:JYA262114 JOE262095:JOE262114 JEI262095:JEI262114 IUM262095:IUM262114 IKQ262095:IKQ262114 IAU262095:IAU262114 HQY262095:HQY262114 HHC262095:HHC262114 GXG262095:GXG262114 GNK262095:GNK262114 GDO262095:GDO262114 FTS262095:FTS262114 FJW262095:FJW262114 FAA262095:FAA262114 EQE262095:EQE262114 EGI262095:EGI262114 DWM262095:DWM262114 DMQ262095:DMQ262114 DCU262095:DCU262114 CSY262095:CSY262114 CJC262095:CJC262114 BZG262095:BZG262114 BPK262095:BPK262114 BFO262095:BFO262114 AVS262095:AVS262114 ALW262095:ALW262114 ACA262095:ACA262114 SE262095:SE262114 II262095:II262114 WUU196559:WUU196578 WKY196559:WKY196578 WBC196559:WBC196578 VRG196559:VRG196578 VHK196559:VHK196578 UXO196559:UXO196578 UNS196559:UNS196578 UDW196559:UDW196578 TUA196559:TUA196578 TKE196559:TKE196578 TAI196559:TAI196578 SQM196559:SQM196578 SGQ196559:SGQ196578 RWU196559:RWU196578 RMY196559:RMY196578 RDC196559:RDC196578 QTG196559:QTG196578 QJK196559:QJK196578 PZO196559:PZO196578 PPS196559:PPS196578 PFW196559:PFW196578 OWA196559:OWA196578 OME196559:OME196578 OCI196559:OCI196578 NSM196559:NSM196578 NIQ196559:NIQ196578 MYU196559:MYU196578 MOY196559:MOY196578 MFC196559:MFC196578 LVG196559:LVG196578 LLK196559:LLK196578 LBO196559:LBO196578 KRS196559:KRS196578 KHW196559:KHW196578 JYA196559:JYA196578 JOE196559:JOE196578 JEI196559:JEI196578 IUM196559:IUM196578 IKQ196559:IKQ196578 IAU196559:IAU196578 HQY196559:HQY196578 HHC196559:HHC196578 GXG196559:GXG196578 GNK196559:GNK196578 GDO196559:GDO196578 FTS196559:FTS196578 FJW196559:FJW196578 FAA196559:FAA196578 EQE196559:EQE196578 EGI196559:EGI196578 DWM196559:DWM196578 DMQ196559:DMQ196578 DCU196559:DCU196578 CSY196559:CSY196578 CJC196559:CJC196578 BZG196559:BZG196578 BPK196559:BPK196578 BFO196559:BFO196578 AVS196559:AVS196578 ALW196559:ALW196578 ACA196559:ACA196578 SE196559:SE196578 II196559:II196578 WUU131023:WUU131042 WKY131023:WKY131042 WBC131023:WBC131042 VRG131023:VRG131042 VHK131023:VHK131042 UXO131023:UXO131042 UNS131023:UNS131042 UDW131023:UDW131042 TUA131023:TUA131042 TKE131023:TKE131042 TAI131023:TAI131042 SQM131023:SQM131042 SGQ131023:SGQ131042 RWU131023:RWU131042 RMY131023:RMY131042 RDC131023:RDC131042 QTG131023:QTG131042 QJK131023:QJK131042 PZO131023:PZO131042 PPS131023:PPS131042 PFW131023:PFW131042 OWA131023:OWA131042 OME131023:OME131042 OCI131023:OCI131042 NSM131023:NSM131042 NIQ131023:NIQ131042 MYU131023:MYU131042 MOY131023:MOY131042 MFC131023:MFC131042 LVG131023:LVG131042 LLK131023:LLK131042 LBO131023:LBO131042 KRS131023:KRS131042 KHW131023:KHW131042 JYA131023:JYA131042 JOE131023:JOE131042 JEI131023:JEI131042 IUM131023:IUM131042 IKQ131023:IKQ131042 IAU131023:IAU131042 HQY131023:HQY131042 HHC131023:HHC131042 GXG131023:GXG131042 GNK131023:GNK131042 GDO131023:GDO131042 FTS131023:FTS131042 FJW131023:FJW131042 FAA131023:FAA131042 EQE131023:EQE131042 EGI131023:EGI131042 DWM131023:DWM131042 DMQ131023:DMQ131042 DCU131023:DCU131042 CSY131023:CSY131042 CJC131023:CJC131042 BZG131023:BZG131042 BPK131023:BPK131042 BFO131023:BFO131042 AVS131023:AVS131042 ALW131023:ALW131042 ACA131023:ACA131042 SE131023:SE131042 II131023:II131042 WUU65487:WUU65506 WKY65487:WKY65506 WBC65487:WBC65506 VRG65487:VRG65506 VHK65487:VHK65506 UXO65487:UXO65506 UNS65487:UNS65506 UDW65487:UDW65506 TUA65487:TUA65506 TKE65487:TKE65506 TAI65487:TAI65506 SQM65487:SQM65506 SGQ65487:SGQ65506 RWU65487:RWU65506 RMY65487:RMY65506 RDC65487:RDC65506 QTG65487:QTG65506 QJK65487:QJK65506 PZO65487:PZO65506 PPS65487:PPS65506 PFW65487:PFW65506 OWA65487:OWA65506 OME65487:OME65506 OCI65487:OCI65506 NSM65487:NSM65506 NIQ65487:NIQ65506 MYU65487:MYU65506 MOY65487:MOY65506 MFC65487:MFC65506 LVG65487:LVG65506 LLK65487:LLK65506 LBO65487:LBO65506 KRS65487:KRS65506 KHW65487:KHW65506 JYA65487:JYA65506 JOE65487:JOE65506 JEI65487:JEI65506 IUM65487:IUM65506 IKQ65487:IKQ65506 IAU65487:IAU65506 HQY65487:HQY65506 HHC65487:HHC65506 GXG65487:GXG65506 GNK65487:GNK65506 GDO65487:GDO65506 FTS65487:FTS65506 FJW65487:FJW65506 FAA65487:FAA65506 EQE65487:EQE65506 EGI65487:EGI65506 DWM65487:DWM65506 DMQ65487:DMQ65506 DCU65487:DCU65506 CSY65487:CSY65506 CJC65487:CJC65506 BZG65487:BZG65506 BPK65487:BPK65506 BFO65487:BFO65506 AVS65487:AVS65506 ALW65487:ALW65506 ACA65487:ACA65506 SE65487:SE65506 II65487:II65506">
      <formula1>$B$4:$B$5</formula1>
    </dataValidation>
    <dataValidation type="list" showInputMessage="1" showErrorMessage="1" prompt="空白にする時は、「Delete」キーを押してください。" sqref="WUS982991:WUS983010 IG65487:IG65506 SC65487:SC65506 ABY65487:ABY65506 ALU65487:ALU65506 AVQ65487:AVQ65506 BFM65487:BFM65506 BPI65487:BPI65506 BZE65487:BZE65506 CJA65487:CJA65506 CSW65487:CSW65506 DCS65487:DCS65506 DMO65487:DMO65506 DWK65487:DWK65506 EGG65487:EGG65506 EQC65487:EQC65506 EZY65487:EZY65506 FJU65487:FJU65506 FTQ65487:FTQ65506 GDM65487:GDM65506 GNI65487:GNI65506 GXE65487:GXE65506 HHA65487:HHA65506 HQW65487:HQW65506 IAS65487:IAS65506 IKO65487:IKO65506 IUK65487:IUK65506 JEG65487:JEG65506 JOC65487:JOC65506 JXY65487:JXY65506 KHU65487:KHU65506 KRQ65487:KRQ65506 LBM65487:LBM65506 LLI65487:LLI65506 LVE65487:LVE65506 MFA65487:MFA65506 MOW65487:MOW65506 MYS65487:MYS65506 NIO65487:NIO65506 NSK65487:NSK65506 OCG65487:OCG65506 OMC65487:OMC65506 OVY65487:OVY65506 PFU65487:PFU65506 PPQ65487:PPQ65506 PZM65487:PZM65506 QJI65487:QJI65506 QTE65487:QTE65506 RDA65487:RDA65506 RMW65487:RMW65506 RWS65487:RWS65506 SGO65487:SGO65506 SQK65487:SQK65506 TAG65487:TAG65506 TKC65487:TKC65506 TTY65487:TTY65506 UDU65487:UDU65506 UNQ65487:UNQ65506 UXM65487:UXM65506 VHI65487:VHI65506 VRE65487:VRE65506 WBA65487:WBA65506 WKW65487:WKW65506 WUS65487:WUS65506 IG131023:IG131042 SC131023:SC131042 ABY131023:ABY131042 ALU131023:ALU131042 AVQ131023:AVQ131042 BFM131023:BFM131042 BPI131023:BPI131042 BZE131023:BZE131042 CJA131023:CJA131042 CSW131023:CSW131042 DCS131023:DCS131042 DMO131023:DMO131042 DWK131023:DWK131042 EGG131023:EGG131042 EQC131023:EQC131042 EZY131023:EZY131042 FJU131023:FJU131042 FTQ131023:FTQ131042 GDM131023:GDM131042 GNI131023:GNI131042 GXE131023:GXE131042 HHA131023:HHA131042 HQW131023:HQW131042 IAS131023:IAS131042 IKO131023:IKO131042 IUK131023:IUK131042 JEG131023:JEG131042 JOC131023:JOC131042 JXY131023:JXY131042 KHU131023:KHU131042 KRQ131023:KRQ131042 LBM131023:LBM131042 LLI131023:LLI131042 LVE131023:LVE131042 MFA131023:MFA131042 MOW131023:MOW131042 MYS131023:MYS131042 NIO131023:NIO131042 NSK131023:NSK131042 OCG131023:OCG131042 OMC131023:OMC131042 OVY131023:OVY131042 PFU131023:PFU131042 PPQ131023:PPQ131042 PZM131023:PZM131042 QJI131023:QJI131042 QTE131023:QTE131042 RDA131023:RDA131042 RMW131023:RMW131042 RWS131023:RWS131042 SGO131023:SGO131042 SQK131023:SQK131042 TAG131023:TAG131042 TKC131023:TKC131042 TTY131023:TTY131042 UDU131023:UDU131042 UNQ131023:UNQ131042 UXM131023:UXM131042 VHI131023:VHI131042 VRE131023:VRE131042 WBA131023:WBA131042 WKW131023:WKW131042 WUS131023:WUS131042 IG196559:IG196578 SC196559:SC196578 ABY196559:ABY196578 ALU196559:ALU196578 AVQ196559:AVQ196578 BFM196559:BFM196578 BPI196559:BPI196578 BZE196559:BZE196578 CJA196559:CJA196578 CSW196559:CSW196578 DCS196559:DCS196578 DMO196559:DMO196578 DWK196559:DWK196578 EGG196559:EGG196578 EQC196559:EQC196578 EZY196559:EZY196578 FJU196559:FJU196578 FTQ196559:FTQ196578 GDM196559:GDM196578 GNI196559:GNI196578 GXE196559:GXE196578 HHA196559:HHA196578 HQW196559:HQW196578 IAS196559:IAS196578 IKO196559:IKO196578 IUK196559:IUK196578 JEG196559:JEG196578 JOC196559:JOC196578 JXY196559:JXY196578 KHU196559:KHU196578 KRQ196559:KRQ196578 LBM196559:LBM196578 LLI196559:LLI196578 LVE196559:LVE196578 MFA196559:MFA196578 MOW196559:MOW196578 MYS196559:MYS196578 NIO196559:NIO196578 NSK196559:NSK196578 OCG196559:OCG196578 OMC196559:OMC196578 OVY196559:OVY196578 PFU196559:PFU196578 PPQ196559:PPQ196578 PZM196559:PZM196578 QJI196559:QJI196578 QTE196559:QTE196578 RDA196559:RDA196578 RMW196559:RMW196578 RWS196559:RWS196578 SGO196559:SGO196578 SQK196559:SQK196578 TAG196559:TAG196578 TKC196559:TKC196578 TTY196559:TTY196578 UDU196559:UDU196578 UNQ196559:UNQ196578 UXM196559:UXM196578 VHI196559:VHI196578 VRE196559:VRE196578 WBA196559:WBA196578 WKW196559:WKW196578 WUS196559:WUS196578 IG262095:IG262114 SC262095:SC262114 ABY262095:ABY262114 ALU262095:ALU262114 AVQ262095:AVQ262114 BFM262095:BFM262114 BPI262095:BPI262114 BZE262095:BZE262114 CJA262095:CJA262114 CSW262095:CSW262114 DCS262095:DCS262114 DMO262095:DMO262114 DWK262095:DWK262114 EGG262095:EGG262114 EQC262095:EQC262114 EZY262095:EZY262114 FJU262095:FJU262114 FTQ262095:FTQ262114 GDM262095:GDM262114 GNI262095:GNI262114 GXE262095:GXE262114 HHA262095:HHA262114 HQW262095:HQW262114 IAS262095:IAS262114 IKO262095:IKO262114 IUK262095:IUK262114 JEG262095:JEG262114 JOC262095:JOC262114 JXY262095:JXY262114 KHU262095:KHU262114 KRQ262095:KRQ262114 LBM262095:LBM262114 LLI262095:LLI262114 LVE262095:LVE262114 MFA262095:MFA262114 MOW262095:MOW262114 MYS262095:MYS262114 NIO262095:NIO262114 NSK262095:NSK262114 OCG262095:OCG262114 OMC262095:OMC262114 OVY262095:OVY262114 PFU262095:PFU262114 PPQ262095:PPQ262114 PZM262095:PZM262114 QJI262095:QJI262114 QTE262095:QTE262114 RDA262095:RDA262114 RMW262095:RMW262114 RWS262095:RWS262114 SGO262095:SGO262114 SQK262095:SQK262114 TAG262095:TAG262114 TKC262095:TKC262114 TTY262095:TTY262114 UDU262095:UDU262114 UNQ262095:UNQ262114 UXM262095:UXM262114 VHI262095:VHI262114 VRE262095:VRE262114 WBA262095:WBA262114 WKW262095:WKW262114 WUS262095:WUS262114 IG327631:IG327650 SC327631:SC327650 ABY327631:ABY327650 ALU327631:ALU327650 AVQ327631:AVQ327650 BFM327631:BFM327650 BPI327631:BPI327650 BZE327631:BZE327650 CJA327631:CJA327650 CSW327631:CSW327650 DCS327631:DCS327650 DMO327631:DMO327650 DWK327631:DWK327650 EGG327631:EGG327650 EQC327631:EQC327650 EZY327631:EZY327650 FJU327631:FJU327650 FTQ327631:FTQ327650 GDM327631:GDM327650 GNI327631:GNI327650 GXE327631:GXE327650 HHA327631:HHA327650 HQW327631:HQW327650 IAS327631:IAS327650 IKO327631:IKO327650 IUK327631:IUK327650 JEG327631:JEG327650 JOC327631:JOC327650 JXY327631:JXY327650 KHU327631:KHU327650 KRQ327631:KRQ327650 LBM327631:LBM327650 LLI327631:LLI327650 LVE327631:LVE327650 MFA327631:MFA327650 MOW327631:MOW327650 MYS327631:MYS327650 NIO327631:NIO327650 NSK327631:NSK327650 OCG327631:OCG327650 OMC327631:OMC327650 OVY327631:OVY327650 PFU327631:PFU327650 PPQ327631:PPQ327650 PZM327631:PZM327650 QJI327631:QJI327650 QTE327631:QTE327650 RDA327631:RDA327650 RMW327631:RMW327650 RWS327631:RWS327650 SGO327631:SGO327650 SQK327631:SQK327650 TAG327631:TAG327650 TKC327631:TKC327650 TTY327631:TTY327650 UDU327631:UDU327650 UNQ327631:UNQ327650 UXM327631:UXM327650 VHI327631:VHI327650 VRE327631:VRE327650 WBA327631:WBA327650 WKW327631:WKW327650 WUS327631:WUS327650 IG393167:IG393186 SC393167:SC393186 ABY393167:ABY393186 ALU393167:ALU393186 AVQ393167:AVQ393186 BFM393167:BFM393186 BPI393167:BPI393186 BZE393167:BZE393186 CJA393167:CJA393186 CSW393167:CSW393186 DCS393167:DCS393186 DMO393167:DMO393186 DWK393167:DWK393186 EGG393167:EGG393186 EQC393167:EQC393186 EZY393167:EZY393186 FJU393167:FJU393186 FTQ393167:FTQ393186 GDM393167:GDM393186 GNI393167:GNI393186 GXE393167:GXE393186 HHA393167:HHA393186 HQW393167:HQW393186 IAS393167:IAS393186 IKO393167:IKO393186 IUK393167:IUK393186 JEG393167:JEG393186 JOC393167:JOC393186 JXY393167:JXY393186 KHU393167:KHU393186 KRQ393167:KRQ393186 LBM393167:LBM393186 LLI393167:LLI393186 LVE393167:LVE393186 MFA393167:MFA393186 MOW393167:MOW393186 MYS393167:MYS393186 NIO393167:NIO393186 NSK393167:NSK393186 OCG393167:OCG393186 OMC393167:OMC393186 OVY393167:OVY393186 PFU393167:PFU393186 PPQ393167:PPQ393186 PZM393167:PZM393186 QJI393167:QJI393186 QTE393167:QTE393186 RDA393167:RDA393186 RMW393167:RMW393186 RWS393167:RWS393186 SGO393167:SGO393186 SQK393167:SQK393186 TAG393167:TAG393186 TKC393167:TKC393186 TTY393167:TTY393186 UDU393167:UDU393186 UNQ393167:UNQ393186 UXM393167:UXM393186 VHI393167:VHI393186 VRE393167:VRE393186 WBA393167:WBA393186 WKW393167:WKW393186 WUS393167:WUS393186 IG458703:IG458722 SC458703:SC458722 ABY458703:ABY458722 ALU458703:ALU458722 AVQ458703:AVQ458722 BFM458703:BFM458722 BPI458703:BPI458722 BZE458703:BZE458722 CJA458703:CJA458722 CSW458703:CSW458722 DCS458703:DCS458722 DMO458703:DMO458722 DWK458703:DWK458722 EGG458703:EGG458722 EQC458703:EQC458722 EZY458703:EZY458722 FJU458703:FJU458722 FTQ458703:FTQ458722 GDM458703:GDM458722 GNI458703:GNI458722 GXE458703:GXE458722 HHA458703:HHA458722 HQW458703:HQW458722 IAS458703:IAS458722 IKO458703:IKO458722 IUK458703:IUK458722 JEG458703:JEG458722 JOC458703:JOC458722 JXY458703:JXY458722 KHU458703:KHU458722 KRQ458703:KRQ458722 LBM458703:LBM458722 LLI458703:LLI458722 LVE458703:LVE458722 MFA458703:MFA458722 MOW458703:MOW458722 MYS458703:MYS458722 NIO458703:NIO458722 NSK458703:NSK458722 OCG458703:OCG458722 OMC458703:OMC458722 OVY458703:OVY458722 PFU458703:PFU458722 PPQ458703:PPQ458722 PZM458703:PZM458722 QJI458703:QJI458722 QTE458703:QTE458722 RDA458703:RDA458722 RMW458703:RMW458722 RWS458703:RWS458722 SGO458703:SGO458722 SQK458703:SQK458722 TAG458703:TAG458722 TKC458703:TKC458722 TTY458703:TTY458722 UDU458703:UDU458722 UNQ458703:UNQ458722 UXM458703:UXM458722 VHI458703:VHI458722 VRE458703:VRE458722 WBA458703:WBA458722 WKW458703:WKW458722 WUS458703:WUS458722 IG524239:IG524258 SC524239:SC524258 ABY524239:ABY524258 ALU524239:ALU524258 AVQ524239:AVQ524258 BFM524239:BFM524258 BPI524239:BPI524258 BZE524239:BZE524258 CJA524239:CJA524258 CSW524239:CSW524258 DCS524239:DCS524258 DMO524239:DMO524258 DWK524239:DWK524258 EGG524239:EGG524258 EQC524239:EQC524258 EZY524239:EZY524258 FJU524239:FJU524258 FTQ524239:FTQ524258 GDM524239:GDM524258 GNI524239:GNI524258 GXE524239:GXE524258 HHA524239:HHA524258 HQW524239:HQW524258 IAS524239:IAS524258 IKO524239:IKO524258 IUK524239:IUK524258 JEG524239:JEG524258 JOC524239:JOC524258 JXY524239:JXY524258 KHU524239:KHU524258 KRQ524239:KRQ524258 LBM524239:LBM524258 LLI524239:LLI524258 LVE524239:LVE524258 MFA524239:MFA524258 MOW524239:MOW524258 MYS524239:MYS524258 NIO524239:NIO524258 NSK524239:NSK524258 OCG524239:OCG524258 OMC524239:OMC524258 OVY524239:OVY524258 PFU524239:PFU524258 PPQ524239:PPQ524258 PZM524239:PZM524258 QJI524239:QJI524258 QTE524239:QTE524258 RDA524239:RDA524258 RMW524239:RMW524258 RWS524239:RWS524258 SGO524239:SGO524258 SQK524239:SQK524258 TAG524239:TAG524258 TKC524239:TKC524258 TTY524239:TTY524258 UDU524239:UDU524258 UNQ524239:UNQ524258 UXM524239:UXM524258 VHI524239:VHI524258 VRE524239:VRE524258 WBA524239:WBA524258 WKW524239:WKW524258 WUS524239:WUS524258 IG589775:IG589794 SC589775:SC589794 ABY589775:ABY589794 ALU589775:ALU589794 AVQ589775:AVQ589794 BFM589775:BFM589794 BPI589775:BPI589794 BZE589775:BZE589794 CJA589775:CJA589794 CSW589775:CSW589794 DCS589775:DCS589794 DMO589775:DMO589794 DWK589775:DWK589794 EGG589775:EGG589794 EQC589775:EQC589794 EZY589775:EZY589794 FJU589775:FJU589794 FTQ589775:FTQ589794 GDM589775:GDM589794 GNI589775:GNI589794 GXE589775:GXE589794 HHA589775:HHA589794 HQW589775:HQW589794 IAS589775:IAS589794 IKO589775:IKO589794 IUK589775:IUK589794 JEG589775:JEG589794 JOC589775:JOC589794 JXY589775:JXY589794 KHU589775:KHU589794 KRQ589775:KRQ589794 LBM589775:LBM589794 LLI589775:LLI589794 LVE589775:LVE589794 MFA589775:MFA589794 MOW589775:MOW589794 MYS589775:MYS589794 NIO589775:NIO589794 NSK589775:NSK589794 OCG589775:OCG589794 OMC589775:OMC589794 OVY589775:OVY589794 PFU589775:PFU589794 PPQ589775:PPQ589794 PZM589775:PZM589794 QJI589775:QJI589794 QTE589775:QTE589794 RDA589775:RDA589794 RMW589775:RMW589794 RWS589775:RWS589794 SGO589775:SGO589794 SQK589775:SQK589794 TAG589775:TAG589794 TKC589775:TKC589794 TTY589775:TTY589794 UDU589775:UDU589794 UNQ589775:UNQ589794 UXM589775:UXM589794 VHI589775:VHI589794 VRE589775:VRE589794 WBA589775:WBA589794 WKW589775:WKW589794 WUS589775:WUS589794 IG655311:IG655330 SC655311:SC655330 ABY655311:ABY655330 ALU655311:ALU655330 AVQ655311:AVQ655330 BFM655311:BFM655330 BPI655311:BPI655330 BZE655311:BZE655330 CJA655311:CJA655330 CSW655311:CSW655330 DCS655311:DCS655330 DMO655311:DMO655330 DWK655311:DWK655330 EGG655311:EGG655330 EQC655311:EQC655330 EZY655311:EZY655330 FJU655311:FJU655330 FTQ655311:FTQ655330 GDM655311:GDM655330 GNI655311:GNI655330 GXE655311:GXE655330 HHA655311:HHA655330 HQW655311:HQW655330 IAS655311:IAS655330 IKO655311:IKO655330 IUK655311:IUK655330 JEG655311:JEG655330 JOC655311:JOC655330 JXY655311:JXY655330 KHU655311:KHU655330 KRQ655311:KRQ655330 LBM655311:LBM655330 LLI655311:LLI655330 LVE655311:LVE655330 MFA655311:MFA655330 MOW655311:MOW655330 MYS655311:MYS655330 NIO655311:NIO655330 NSK655311:NSK655330 OCG655311:OCG655330 OMC655311:OMC655330 OVY655311:OVY655330 PFU655311:PFU655330 PPQ655311:PPQ655330 PZM655311:PZM655330 QJI655311:QJI655330 QTE655311:QTE655330 RDA655311:RDA655330 RMW655311:RMW655330 RWS655311:RWS655330 SGO655311:SGO655330 SQK655311:SQK655330 TAG655311:TAG655330 TKC655311:TKC655330 TTY655311:TTY655330 UDU655311:UDU655330 UNQ655311:UNQ655330 UXM655311:UXM655330 VHI655311:VHI655330 VRE655311:VRE655330 WBA655311:WBA655330 WKW655311:WKW655330 WUS655311:WUS655330 IG720847:IG720866 SC720847:SC720866 ABY720847:ABY720866 ALU720847:ALU720866 AVQ720847:AVQ720866 BFM720847:BFM720866 BPI720847:BPI720866 BZE720847:BZE720866 CJA720847:CJA720866 CSW720847:CSW720866 DCS720847:DCS720866 DMO720847:DMO720866 DWK720847:DWK720866 EGG720847:EGG720866 EQC720847:EQC720866 EZY720847:EZY720866 FJU720847:FJU720866 FTQ720847:FTQ720866 GDM720847:GDM720866 GNI720847:GNI720866 GXE720847:GXE720866 HHA720847:HHA720866 HQW720847:HQW720866 IAS720847:IAS720866 IKO720847:IKO720866 IUK720847:IUK720866 JEG720847:JEG720866 JOC720847:JOC720866 JXY720847:JXY720866 KHU720847:KHU720866 KRQ720847:KRQ720866 LBM720847:LBM720866 LLI720847:LLI720866 LVE720847:LVE720866 MFA720847:MFA720866 MOW720847:MOW720866 MYS720847:MYS720866 NIO720847:NIO720866 NSK720847:NSK720866 OCG720847:OCG720866 OMC720847:OMC720866 OVY720847:OVY720866 PFU720847:PFU720866 PPQ720847:PPQ720866 PZM720847:PZM720866 QJI720847:QJI720866 QTE720847:QTE720866 RDA720847:RDA720866 RMW720847:RMW720866 RWS720847:RWS720866 SGO720847:SGO720866 SQK720847:SQK720866 TAG720847:TAG720866 TKC720847:TKC720866 TTY720847:TTY720866 UDU720847:UDU720866 UNQ720847:UNQ720866 UXM720847:UXM720866 VHI720847:VHI720866 VRE720847:VRE720866 WBA720847:WBA720866 WKW720847:WKW720866 WUS720847:WUS720866 IG786383:IG786402 SC786383:SC786402 ABY786383:ABY786402 ALU786383:ALU786402 AVQ786383:AVQ786402 BFM786383:BFM786402 BPI786383:BPI786402 BZE786383:BZE786402 CJA786383:CJA786402 CSW786383:CSW786402 DCS786383:DCS786402 DMO786383:DMO786402 DWK786383:DWK786402 EGG786383:EGG786402 EQC786383:EQC786402 EZY786383:EZY786402 FJU786383:FJU786402 FTQ786383:FTQ786402 GDM786383:GDM786402 GNI786383:GNI786402 GXE786383:GXE786402 HHA786383:HHA786402 HQW786383:HQW786402 IAS786383:IAS786402 IKO786383:IKO786402 IUK786383:IUK786402 JEG786383:JEG786402 JOC786383:JOC786402 JXY786383:JXY786402 KHU786383:KHU786402 KRQ786383:KRQ786402 LBM786383:LBM786402 LLI786383:LLI786402 LVE786383:LVE786402 MFA786383:MFA786402 MOW786383:MOW786402 MYS786383:MYS786402 NIO786383:NIO786402 NSK786383:NSK786402 OCG786383:OCG786402 OMC786383:OMC786402 OVY786383:OVY786402 PFU786383:PFU786402 PPQ786383:PPQ786402 PZM786383:PZM786402 QJI786383:QJI786402 QTE786383:QTE786402 RDA786383:RDA786402 RMW786383:RMW786402 RWS786383:RWS786402 SGO786383:SGO786402 SQK786383:SQK786402 TAG786383:TAG786402 TKC786383:TKC786402 TTY786383:TTY786402 UDU786383:UDU786402 UNQ786383:UNQ786402 UXM786383:UXM786402 VHI786383:VHI786402 VRE786383:VRE786402 WBA786383:WBA786402 WKW786383:WKW786402 WUS786383:WUS786402 IG851919:IG851938 SC851919:SC851938 ABY851919:ABY851938 ALU851919:ALU851938 AVQ851919:AVQ851938 BFM851919:BFM851938 BPI851919:BPI851938 BZE851919:BZE851938 CJA851919:CJA851938 CSW851919:CSW851938 DCS851919:DCS851938 DMO851919:DMO851938 DWK851919:DWK851938 EGG851919:EGG851938 EQC851919:EQC851938 EZY851919:EZY851938 FJU851919:FJU851938 FTQ851919:FTQ851938 GDM851919:GDM851938 GNI851919:GNI851938 GXE851919:GXE851938 HHA851919:HHA851938 HQW851919:HQW851938 IAS851919:IAS851938 IKO851919:IKO851938 IUK851919:IUK851938 JEG851919:JEG851938 JOC851919:JOC851938 JXY851919:JXY851938 KHU851919:KHU851938 KRQ851919:KRQ851938 LBM851919:LBM851938 LLI851919:LLI851938 LVE851919:LVE851938 MFA851919:MFA851938 MOW851919:MOW851938 MYS851919:MYS851938 NIO851919:NIO851938 NSK851919:NSK851938 OCG851919:OCG851938 OMC851919:OMC851938 OVY851919:OVY851938 PFU851919:PFU851938 PPQ851919:PPQ851938 PZM851919:PZM851938 QJI851919:QJI851938 QTE851919:QTE851938 RDA851919:RDA851938 RMW851919:RMW851938 RWS851919:RWS851938 SGO851919:SGO851938 SQK851919:SQK851938 TAG851919:TAG851938 TKC851919:TKC851938 TTY851919:TTY851938 UDU851919:UDU851938 UNQ851919:UNQ851938 UXM851919:UXM851938 VHI851919:VHI851938 VRE851919:VRE851938 WBA851919:WBA851938 WKW851919:WKW851938 WUS851919:WUS851938 IG917455:IG917474 SC917455:SC917474 ABY917455:ABY917474 ALU917455:ALU917474 AVQ917455:AVQ917474 BFM917455:BFM917474 BPI917455:BPI917474 BZE917455:BZE917474 CJA917455:CJA917474 CSW917455:CSW917474 DCS917455:DCS917474 DMO917455:DMO917474 DWK917455:DWK917474 EGG917455:EGG917474 EQC917455:EQC917474 EZY917455:EZY917474 FJU917455:FJU917474 FTQ917455:FTQ917474 GDM917455:GDM917474 GNI917455:GNI917474 GXE917455:GXE917474 HHA917455:HHA917474 HQW917455:HQW917474 IAS917455:IAS917474 IKO917455:IKO917474 IUK917455:IUK917474 JEG917455:JEG917474 JOC917455:JOC917474 JXY917455:JXY917474 KHU917455:KHU917474 KRQ917455:KRQ917474 LBM917455:LBM917474 LLI917455:LLI917474 LVE917455:LVE917474 MFA917455:MFA917474 MOW917455:MOW917474 MYS917455:MYS917474 NIO917455:NIO917474 NSK917455:NSK917474 OCG917455:OCG917474 OMC917455:OMC917474 OVY917455:OVY917474 PFU917455:PFU917474 PPQ917455:PPQ917474 PZM917455:PZM917474 QJI917455:QJI917474 QTE917455:QTE917474 RDA917455:RDA917474 RMW917455:RMW917474 RWS917455:RWS917474 SGO917455:SGO917474 SQK917455:SQK917474 TAG917455:TAG917474 TKC917455:TKC917474 TTY917455:TTY917474 UDU917455:UDU917474 UNQ917455:UNQ917474 UXM917455:UXM917474 VHI917455:VHI917474 VRE917455:VRE917474 WBA917455:WBA917474 WKW917455:WKW917474 WUS917455:WUS917474 IG982991:IG983010 SC982991:SC983010 ABY982991:ABY983010 ALU982991:ALU983010 AVQ982991:AVQ983010 BFM982991:BFM983010 BPI982991:BPI983010 BZE982991:BZE983010 CJA982991:CJA983010 CSW982991:CSW983010 DCS982991:DCS983010 DMO982991:DMO983010 DWK982991:DWK983010 EGG982991:EGG983010 EQC982991:EQC983010 EZY982991:EZY983010 FJU982991:FJU983010 FTQ982991:FTQ983010 GDM982991:GDM983010 GNI982991:GNI983010 GXE982991:GXE983010 HHA982991:HHA983010 HQW982991:HQW983010 IAS982991:IAS983010 IKO982991:IKO983010 IUK982991:IUK983010 JEG982991:JEG983010 JOC982991:JOC983010 JXY982991:JXY983010 KHU982991:KHU983010 KRQ982991:KRQ983010 LBM982991:LBM983010 LLI982991:LLI983010 LVE982991:LVE983010 MFA982991:MFA983010 MOW982991:MOW983010 MYS982991:MYS983010 NIO982991:NIO983010 NSK982991:NSK983010 OCG982991:OCG983010 OMC982991:OMC983010 OVY982991:OVY983010 PFU982991:PFU983010 PPQ982991:PPQ983010 PZM982991:PZM983010 QJI982991:QJI983010 QTE982991:QTE983010 RDA982991:RDA983010 RMW982991:RMW983010 RWS982991:RWS983010 SGO982991:SGO983010 SQK982991:SQK983010 TAG982991:TAG983010 TKC982991:TKC983010 TTY982991:TTY983010 UDU982991:UDU983010 UNQ982991:UNQ983010 UXM982991:UXM983010 VHI982991:VHI983010 VRE982991:VRE983010 WBA982991:WBA983010 WKW982991:WKW983010">
      <formula1>",×"</formula1>
    </dataValidation>
    <dataValidation type="list" allowBlank="1" showInputMessage="1" showErrorMessage="1" sqref="WUQ982991:WUQ983010 H65488:H65507 IE65487:IE65506 SA65487:SA65506 ABW65487:ABW65506 ALS65487:ALS65506 AVO65487:AVO65506 BFK65487:BFK65506 BPG65487:BPG65506 BZC65487:BZC65506 CIY65487:CIY65506 CSU65487:CSU65506 DCQ65487:DCQ65506 DMM65487:DMM65506 DWI65487:DWI65506 EGE65487:EGE65506 EQA65487:EQA65506 EZW65487:EZW65506 FJS65487:FJS65506 FTO65487:FTO65506 GDK65487:GDK65506 GNG65487:GNG65506 GXC65487:GXC65506 HGY65487:HGY65506 HQU65487:HQU65506 IAQ65487:IAQ65506 IKM65487:IKM65506 IUI65487:IUI65506 JEE65487:JEE65506 JOA65487:JOA65506 JXW65487:JXW65506 KHS65487:KHS65506 KRO65487:KRO65506 LBK65487:LBK65506 LLG65487:LLG65506 LVC65487:LVC65506 MEY65487:MEY65506 MOU65487:MOU65506 MYQ65487:MYQ65506 NIM65487:NIM65506 NSI65487:NSI65506 OCE65487:OCE65506 OMA65487:OMA65506 OVW65487:OVW65506 PFS65487:PFS65506 PPO65487:PPO65506 PZK65487:PZK65506 QJG65487:QJG65506 QTC65487:QTC65506 RCY65487:RCY65506 RMU65487:RMU65506 RWQ65487:RWQ65506 SGM65487:SGM65506 SQI65487:SQI65506 TAE65487:TAE65506 TKA65487:TKA65506 TTW65487:TTW65506 UDS65487:UDS65506 UNO65487:UNO65506 UXK65487:UXK65506 VHG65487:VHG65506 VRC65487:VRC65506 WAY65487:WAY65506 WKU65487:WKU65506 WUQ65487:WUQ65506 H131024:H131043 IE131023:IE131042 SA131023:SA131042 ABW131023:ABW131042 ALS131023:ALS131042 AVO131023:AVO131042 BFK131023:BFK131042 BPG131023:BPG131042 BZC131023:BZC131042 CIY131023:CIY131042 CSU131023:CSU131042 DCQ131023:DCQ131042 DMM131023:DMM131042 DWI131023:DWI131042 EGE131023:EGE131042 EQA131023:EQA131042 EZW131023:EZW131042 FJS131023:FJS131042 FTO131023:FTO131042 GDK131023:GDK131042 GNG131023:GNG131042 GXC131023:GXC131042 HGY131023:HGY131042 HQU131023:HQU131042 IAQ131023:IAQ131042 IKM131023:IKM131042 IUI131023:IUI131042 JEE131023:JEE131042 JOA131023:JOA131042 JXW131023:JXW131042 KHS131023:KHS131042 KRO131023:KRO131042 LBK131023:LBK131042 LLG131023:LLG131042 LVC131023:LVC131042 MEY131023:MEY131042 MOU131023:MOU131042 MYQ131023:MYQ131042 NIM131023:NIM131042 NSI131023:NSI131042 OCE131023:OCE131042 OMA131023:OMA131042 OVW131023:OVW131042 PFS131023:PFS131042 PPO131023:PPO131042 PZK131023:PZK131042 QJG131023:QJG131042 QTC131023:QTC131042 RCY131023:RCY131042 RMU131023:RMU131042 RWQ131023:RWQ131042 SGM131023:SGM131042 SQI131023:SQI131042 TAE131023:TAE131042 TKA131023:TKA131042 TTW131023:TTW131042 UDS131023:UDS131042 UNO131023:UNO131042 UXK131023:UXK131042 VHG131023:VHG131042 VRC131023:VRC131042 WAY131023:WAY131042 WKU131023:WKU131042 WUQ131023:WUQ131042 H196560:H196579 IE196559:IE196578 SA196559:SA196578 ABW196559:ABW196578 ALS196559:ALS196578 AVO196559:AVO196578 BFK196559:BFK196578 BPG196559:BPG196578 BZC196559:BZC196578 CIY196559:CIY196578 CSU196559:CSU196578 DCQ196559:DCQ196578 DMM196559:DMM196578 DWI196559:DWI196578 EGE196559:EGE196578 EQA196559:EQA196578 EZW196559:EZW196578 FJS196559:FJS196578 FTO196559:FTO196578 GDK196559:GDK196578 GNG196559:GNG196578 GXC196559:GXC196578 HGY196559:HGY196578 HQU196559:HQU196578 IAQ196559:IAQ196578 IKM196559:IKM196578 IUI196559:IUI196578 JEE196559:JEE196578 JOA196559:JOA196578 JXW196559:JXW196578 KHS196559:KHS196578 KRO196559:KRO196578 LBK196559:LBK196578 LLG196559:LLG196578 LVC196559:LVC196578 MEY196559:MEY196578 MOU196559:MOU196578 MYQ196559:MYQ196578 NIM196559:NIM196578 NSI196559:NSI196578 OCE196559:OCE196578 OMA196559:OMA196578 OVW196559:OVW196578 PFS196559:PFS196578 PPO196559:PPO196578 PZK196559:PZK196578 QJG196559:QJG196578 QTC196559:QTC196578 RCY196559:RCY196578 RMU196559:RMU196578 RWQ196559:RWQ196578 SGM196559:SGM196578 SQI196559:SQI196578 TAE196559:TAE196578 TKA196559:TKA196578 TTW196559:TTW196578 UDS196559:UDS196578 UNO196559:UNO196578 UXK196559:UXK196578 VHG196559:VHG196578 VRC196559:VRC196578 WAY196559:WAY196578 WKU196559:WKU196578 WUQ196559:WUQ196578 H262096:H262115 IE262095:IE262114 SA262095:SA262114 ABW262095:ABW262114 ALS262095:ALS262114 AVO262095:AVO262114 BFK262095:BFK262114 BPG262095:BPG262114 BZC262095:BZC262114 CIY262095:CIY262114 CSU262095:CSU262114 DCQ262095:DCQ262114 DMM262095:DMM262114 DWI262095:DWI262114 EGE262095:EGE262114 EQA262095:EQA262114 EZW262095:EZW262114 FJS262095:FJS262114 FTO262095:FTO262114 GDK262095:GDK262114 GNG262095:GNG262114 GXC262095:GXC262114 HGY262095:HGY262114 HQU262095:HQU262114 IAQ262095:IAQ262114 IKM262095:IKM262114 IUI262095:IUI262114 JEE262095:JEE262114 JOA262095:JOA262114 JXW262095:JXW262114 KHS262095:KHS262114 KRO262095:KRO262114 LBK262095:LBK262114 LLG262095:LLG262114 LVC262095:LVC262114 MEY262095:MEY262114 MOU262095:MOU262114 MYQ262095:MYQ262114 NIM262095:NIM262114 NSI262095:NSI262114 OCE262095:OCE262114 OMA262095:OMA262114 OVW262095:OVW262114 PFS262095:PFS262114 PPO262095:PPO262114 PZK262095:PZK262114 QJG262095:QJG262114 QTC262095:QTC262114 RCY262095:RCY262114 RMU262095:RMU262114 RWQ262095:RWQ262114 SGM262095:SGM262114 SQI262095:SQI262114 TAE262095:TAE262114 TKA262095:TKA262114 TTW262095:TTW262114 UDS262095:UDS262114 UNO262095:UNO262114 UXK262095:UXK262114 VHG262095:VHG262114 VRC262095:VRC262114 WAY262095:WAY262114 WKU262095:WKU262114 WUQ262095:WUQ262114 H327632:H327651 IE327631:IE327650 SA327631:SA327650 ABW327631:ABW327650 ALS327631:ALS327650 AVO327631:AVO327650 BFK327631:BFK327650 BPG327631:BPG327650 BZC327631:BZC327650 CIY327631:CIY327650 CSU327631:CSU327650 DCQ327631:DCQ327650 DMM327631:DMM327650 DWI327631:DWI327650 EGE327631:EGE327650 EQA327631:EQA327650 EZW327631:EZW327650 FJS327631:FJS327650 FTO327631:FTO327650 GDK327631:GDK327650 GNG327631:GNG327650 GXC327631:GXC327650 HGY327631:HGY327650 HQU327631:HQU327650 IAQ327631:IAQ327650 IKM327631:IKM327650 IUI327631:IUI327650 JEE327631:JEE327650 JOA327631:JOA327650 JXW327631:JXW327650 KHS327631:KHS327650 KRO327631:KRO327650 LBK327631:LBK327650 LLG327631:LLG327650 LVC327631:LVC327650 MEY327631:MEY327650 MOU327631:MOU327650 MYQ327631:MYQ327650 NIM327631:NIM327650 NSI327631:NSI327650 OCE327631:OCE327650 OMA327631:OMA327650 OVW327631:OVW327650 PFS327631:PFS327650 PPO327631:PPO327650 PZK327631:PZK327650 QJG327631:QJG327650 QTC327631:QTC327650 RCY327631:RCY327650 RMU327631:RMU327650 RWQ327631:RWQ327650 SGM327631:SGM327650 SQI327631:SQI327650 TAE327631:TAE327650 TKA327631:TKA327650 TTW327631:TTW327650 UDS327631:UDS327650 UNO327631:UNO327650 UXK327631:UXK327650 VHG327631:VHG327650 VRC327631:VRC327650 WAY327631:WAY327650 WKU327631:WKU327650 WUQ327631:WUQ327650 H393168:H393187 IE393167:IE393186 SA393167:SA393186 ABW393167:ABW393186 ALS393167:ALS393186 AVO393167:AVO393186 BFK393167:BFK393186 BPG393167:BPG393186 BZC393167:BZC393186 CIY393167:CIY393186 CSU393167:CSU393186 DCQ393167:DCQ393186 DMM393167:DMM393186 DWI393167:DWI393186 EGE393167:EGE393186 EQA393167:EQA393186 EZW393167:EZW393186 FJS393167:FJS393186 FTO393167:FTO393186 GDK393167:GDK393186 GNG393167:GNG393186 GXC393167:GXC393186 HGY393167:HGY393186 HQU393167:HQU393186 IAQ393167:IAQ393186 IKM393167:IKM393186 IUI393167:IUI393186 JEE393167:JEE393186 JOA393167:JOA393186 JXW393167:JXW393186 KHS393167:KHS393186 KRO393167:KRO393186 LBK393167:LBK393186 LLG393167:LLG393186 LVC393167:LVC393186 MEY393167:MEY393186 MOU393167:MOU393186 MYQ393167:MYQ393186 NIM393167:NIM393186 NSI393167:NSI393186 OCE393167:OCE393186 OMA393167:OMA393186 OVW393167:OVW393186 PFS393167:PFS393186 PPO393167:PPO393186 PZK393167:PZK393186 QJG393167:QJG393186 QTC393167:QTC393186 RCY393167:RCY393186 RMU393167:RMU393186 RWQ393167:RWQ393186 SGM393167:SGM393186 SQI393167:SQI393186 TAE393167:TAE393186 TKA393167:TKA393186 TTW393167:TTW393186 UDS393167:UDS393186 UNO393167:UNO393186 UXK393167:UXK393186 VHG393167:VHG393186 VRC393167:VRC393186 WAY393167:WAY393186 WKU393167:WKU393186 WUQ393167:WUQ393186 H458704:H458723 IE458703:IE458722 SA458703:SA458722 ABW458703:ABW458722 ALS458703:ALS458722 AVO458703:AVO458722 BFK458703:BFK458722 BPG458703:BPG458722 BZC458703:BZC458722 CIY458703:CIY458722 CSU458703:CSU458722 DCQ458703:DCQ458722 DMM458703:DMM458722 DWI458703:DWI458722 EGE458703:EGE458722 EQA458703:EQA458722 EZW458703:EZW458722 FJS458703:FJS458722 FTO458703:FTO458722 GDK458703:GDK458722 GNG458703:GNG458722 GXC458703:GXC458722 HGY458703:HGY458722 HQU458703:HQU458722 IAQ458703:IAQ458722 IKM458703:IKM458722 IUI458703:IUI458722 JEE458703:JEE458722 JOA458703:JOA458722 JXW458703:JXW458722 KHS458703:KHS458722 KRO458703:KRO458722 LBK458703:LBK458722 LLG458703:LLG458722 LVC458703:LVC458722 MEY458703:MEY458722 MOU458703:MOU458722 MYQ458703:MYQ458722 NIM458703:NIM458722 NSI458703:NSI458722 OCE458703:OCE458722 OMA458703:OMA458722 OVW458703:OVW458722 PFS458703:PFS458722 PPO458703:PPO458722 PZK458703:PZK458722 QJG458703:QJG458722 QTC458703:QTC458722 RCY458703:RCY458722 RMU458703:RMU458722 RWQ458703:RWQ458722 SGM458703:SGM458722 SQI458703:SQI458722 TAE458703:TAE458722 TKA458703:TKA458722 TTW458703:TTW458722 UDS458703:UDS458722 UNO458703:UNO458722 UXK458703:UXK458722 VHG458703:VHG458722 VRC458703:VRC458722 WAY458703:WAY458722 WKU458703:WKU458722 WUQ458703:WUQ458722 H524240:H524259 IE524239:IE524258 SA524239:SA524258 ABW524239:ABW524258 ALS524239:ALS524258 AVO524239:AVO524258 BFK524239:BFK524258 BPG524239:BPG524258 BZC524239:BZC524258 CIY524239:CIY524258 CSU524239:CSU524258 DCQ524239:DCQ524258 DMM524239:DMM524258 DWI524239:DWI524258 EGE524239:EGE524258 EQA524239:EQA524258 EZW524239:EZW524258 FJS524239:FJS524258 FTO524239:FTO524258 GDK524239:GDK524258 GNG524239:GNG524258 GXC524239:GXC524258 HGY524239:HGY524258 HQU524239:HQU524258 IAQ524239:IAQ524258 IKM524239:IKM524258 IUI524239:IUI524258 JEE524239:JEE524258 JOA524239:JOA524258 JXW524239:JXW524258 KHS524239:KHS524258 KRO524239:KRO524258 LBK524239:LBK524258 LLG524239:LLG524258 LVC524239:LVC524258 MEY524239:MEY524258 MOU524239:MOU524258 MYQ524239:MYQ524258 NIM524239:NIM524258 NSI524239:NSI524258 OCE524239:OCE524258 OMA524239:OMA524258 OVW524239:OVW524258 PFS524239:PFS524258 PPO524239:PPO524258 PZK524239:PZK524258 QJG524239:QJG524258 QTC524239:QTC524258 RCY524239:RCY524258 RMU524239:RMU524258 RWQ524239:RWQ524258 SGM524239:SGM524258 SQI524239:SQI524258 TAE524239:TAE524258 TKA524239:TKA524258 TTW524239:TTW524258 UDS524239:UDS524258 UNO524239:UNO524258 UXK524239:UXK524258 VHG524239:VHG524258 VRC524239:VRC524258 WAY524239:WAY524258 WKU524239:WKU524258 WUQ524239:WUQ524258 H589776:H589795 IE589775:IE589794 SA589775:SA589794 ABW589775:ABW589794 ALS589775:ALS589794 AVO589775:AVO589794 BFK589775:BFK589794 BPG589775:BPG589794 BZC589775:BZC589794 CIY589775:CIY589794 CSU589775:CSU589794 DCQ589775:DCQ589794 DMM589775:DMM589794 DWI589775:DWI589794 EGE589775:EGE589794 EQA589775:EQA589794 EZW589775:EZW589794 FJS589775:FJS589794 FTO589775:FTO589794 GDK589775:GDK589794 GNG589775:GNG589794 GXC589775:GXC589794 HGY589775:HGY589794 HQU589775:HQU589794 IAQ589775:IAQ589794 IKM589775:IKM589794 IUI589775:IUI589794 JEE589775:JEE589794 JOA589775:JOA589794 JXW589775:JXW589794 KHS589775:KHS589794 KRO589775:KRO589794 LBK589775:LBK589794 LLG589775:LLG589794 LVC589775:LVC589794 MEY589775:MEY589794 MOU589775:MOU589794 MYQ589775:MYQ589794 NIM589775:NIM589794 NSI589775:NSI589794 OCE589775:OCE589794 OMA589775:OMA589794 OVW589775:OVW589794 PFS589775:PFS589794 PPO589775:PPO589794 PZK589775:PZK589794 QJG589775:QJG589794 QTC589775:QTC589794 RCY589775:RCY589794 RMU589775:RMU589794 RWQ589775:RWQ589794 SGM589775:SGM589794 SQI589775:SQI589794 TAE589775:TAE589794 TKA589775:TKA589794 TTW589775:TTW589794 UDS589775:UDS589794 UNO589775:UNO589794 UXK589775:UXK589794 VHG589775:VHG589794 VRC589775:VRC589794 WAY589775:WAY589794 WKU589775:WKU589794 WUQ589775:WUQ589794 H655312:H655331 IE655311:IE655330 SA655311:SA655330 ABW655311:ABW655330 ALS655311:ALS655330 AVO655311:AVO655330 BFK655311:BFK655330 BPG655311:BPG655330 BZC655311:BZC655330 CIY655311:CIY655330 CSU655311:CSU655330 DCQ655311:DCQ655330 DMM655311:DMM655330 DWI655311:DWI655330 EGE655311:EGE655330 EQA655311:EQA655330 EZW655311:EZW655330 FJS655311:FJS655330 FTO655311:FTO655330 GDK655311:GDK655330 GNG655311:GNG655330 GXC655311:GXC655330 HGY655311:HGY655330 HQU655311:HQU655330 IAQ655311:IAQ655330 IKM655311:IKM655330 IUI655311:IUI655330 JEE655311:JEE655330 JOA655311:JOA655330 JXW655311:JXW655330 KHS655311:KHS655330 KRO655311:KRO655330 LBK655311:LBK655330 LLG655311:LLG655330 LVC655311:LVC655330 MEY655311:MEY655330 MOU655311:MOU655330 MYQ655311:MYQ655330 NIM655311:NIM655330 NSI655311:NSI655330 OCE655311:OCE655330 OMA655311:OMA655330 OVW655311:OVW655330 PFS655311:PFS655330 PPO655311:PPO655330 PZK655311:PZK655330 QJG655311:QJG655330 QTC655311:QTC655330 RCY655311:RCY655330 RMU655311:RMU655330 RWQ655311:RWQ655330 SGM655311:SGM655330 SQI655311:SQI655330 TAE655311:TAE655330 TKA655311:TKA655330 TTW655311:TTW655330 UDS655311:UDS655330 UNO655311:UNO655330 UXK655311:UXK655330 VHG655311:VHG655330 VRC655311:VRC655330 WAY655311:WAY655330 WKU655311:WKU655330 WUQ655311:WUQ655330 H720848:H720867 IE720847:IE720866 SA720847:SA720866 ABW720847:ABW720866 ALS720847:ALS720866 AVO720847:AVO720866 BFK720847:BFK720866 BPG720847:BPG720866 BZC720847:BZC720866 CIY720847:CIY720866 CSU720847:CSU720866 DCQ720847:DCQ720866 DMM720847:DMM720866 DWI720847:DWI720866 EGE720847:EGE720866 EQA720847:EQA720866 EZW720847:EZW720866 FJS720847:FJS720866 FTO720847:FTO720866 GDK720847:GDK720866 GNG720847:GNG720866 GXC720847:GXC720866 HGY720847:HGY720866 HQU720847:HQU720866 IAQ720847:IAQ720866 IKM720847:IKM720866 IUI720847:IUI720866 JEE720847:JEE720866 JOA720847:JOA720866 JXW720847:JXW720866 KHS720847:KHS720866 KRO720847:KRO720866 LBK720847:LBK720866 LLG720847:LLG720866 LVC720847:LVC720866 MEY720847:MEY720866 MOU720847:MOU720866 MYQ720847:MYQ720866 NIM720847:NIM720866 NSI720847:NSI720866 OCE720847:OCE720866 OMA720847:OMA720866 OVW720847:OVW720866 PFS720847:PFS720866 PPO720847:PPO720866 PZK720847:PZK720866 QJG720847:QJG720866 QTC720847:QTC720866 RCY720847:RCY720866 RMU720847:RMU720866 RWQ720847:RWQ720866 SGM720847:SGM720866 SQI720847:SQI720866 TAE720847:TAE720866 TKA720847:TKA720866 TTW720847:TTW720866 UDS720847:UDS720866 UNO720847:UNO720866 UXK720847:UXK720866 VHG720847:VHG720866 VRC720847:VRC720866 WAY720847:WAY720866 WKU720847:WKU720866 WUQ720847:WUQ720866 H786384:H786403 IE786383:IE786402 SA786383:SA786402 ABW786383:ABW786402 ALS786383:ALS786402 AVO786383:AVO786402 BFK786383:BFK786402 BPG786383:BPG786402 BZC786383:BZC786402 CIY786383:CIY786402 CSU786383:CSU786402 DCQ786383:DCQ786402 DMM786383:DMM786402 DWI786383:DWI786402 EGE786383:EGE786402 EQA786383:EQA786402 EZW786383:EZW786402 FJS786383:FJS786402 FTO786383:FTO786402 GDK786383:GDK786402 GNG786383:GNG786402 GXC786383:GXC786402 HGY786383:HGY786402 HQU786383:HQU786402 IAQ786383:IAQ786402 IKM786383:IKM786402 IUI786383:IUI786402 JEE786383:JEE786402 JOA786383:JOA786402 JXW786383:JXW786402 KHS786383:KHS786402 KRO786383:KRO786402 LBK786383:LBK786402 LLG786383:LLG786402 LVC786383:LVC786402 MEY786383:MEY786402 MOU786383:MOU786402 MYQ786383:MYQ786402 NIM786383:NIM786402 NSI786383:NSI786402 OCE786383:OCE786402 OMA786383:OMA786402 OVW786383:OVW786402 PFS786383:PFS786402 PPO786383:PPO786402 PZK786383:PZK786402 QJG786383:QJG786402 QTC786383:QTC786402 RCY786383:RCY786402 RMU786383:RMU786402 RWQ786383:RWQ786402 SGM786383:SGM786402 SQI786383:SQI786402 TAE786383:TAE786402 TKA786383:TKA786402 TTW786383:TTW786402 UDS786383:UDS786402 UNO786383:UNO786402 UXK786383:UXK786402 VHG786383:VHG786402 VRC786383:VRC786402 WAY786383:WAY786402 WKU786383:WKU786402 WUQ786383:WUQ786402 H851920:H851939 IE851919:IE851938 SA851919:SA851938 ABW851919:ABW851938 ALS851919:ALS851938 AVO851919:AVO851938 BFK851919:BFK851938 BPG851919:BPG851938 BZC851919:BZC851938 CIY851919:CIY851938 CSU851919:CSU851938 DCQ851919:DCQ851938 DMM851919:DMM851938 DWI851919:DWI851938 EGE851919:EGE851938 EQA851919:EQA851938 EZW851919:EZW851938 FJS851919:FJS851938 FTO851919:FTO851938 GDK851919:GDK851938 GNG851919:GNG851938 GXC851919:GXC851938 HGY851919:HGY851938 HQU851919:HQU851938 IAQ851919:IAQ851938 IKM851919:IKM851938 IUI851919:IUI851938 JEE851919:JEE851938 JOA851919:JOA851938 JXW851919:JXW851938 KHS851919:KHS851938 KRO851919:KRO851938 LBK851919:LBK851938 LLG851919:LLG851938 LVC851919:LVC851938 MEY851919:MEY851938 MOU851919:MOU851938 MYQ851919:MYQ851938 NIM851919:NIM851938 NSI851919:NSI851938 OCE851919:OCE851938 OMA851919:OMA851938 OVW851919:OVW851938 PFS851919:PFS851938 PPO851919:PPO851938 PZK851919:PZK851938 QJG851919:QJG851938 QTC851919:QTC851938 RCY851919:RCY851938 RMU851919:RMU851938 RWQ851919:RWQ851938 SGM851919:SGM851938 SQI851919:SQI851938 TAE851919:TAE851938 TKA851919:TKA851938 TTW851919:TTW851938 UDS851919:UDS851938 UNO851919:UNO851938 UXK851919:UXK851938 VHG851919:VHG851938 VRC851919:VRC851938 WAY851919:WAY851938 WKU851919:WKU851938 WUQ851919:WUQ851938 H917456:H917475 IE917455:IE917474 SA917455:SA917474 ABW917455:ABW917474 ALS917455:ALS917474 AVO917455:AVO917474 BFK917455:BFK917474 BPG917455:BPG917474 BZC917455:BZC917474 CIY917455:CIY917474 CSU917455:CSU917474 DCQ917455:DCQ917474 DMM917455:DMM917474 DWI917455:DWI917474 EGE917455:EGE917474 EQA917455:EQA917474 EZW917455:EZW917474 FJS917455:FJS917474 FTO917455:FTO917474 GDK917455:GDK917474 GNG917455:GNG917474 GXC917455:GXC917474 HGY917455:HGY917474 HQU917455:HQU917474 IAQ917455:IAQ917474 IKM917455:IKM917474 IUI917455:IUI917474 JEE917455:JEE917474 JOA917455:JOA917474 JXW917455:JXW917474 KHS917455:KHS917474 KRO917455:KRO917474 LBK917455:LBK917474 LLG917455:LLG917474 LVC917455:LVC917474 MEY917455:MEY917474 MOU917455:MOU917474 MYQ917455:MYQ917474 NIM917455:NIM917474 NSI917455:NSI917474 OCE917455:OCE917474 OMA917455:OMA917474 OVW917455:OVW917474 PFS917455:PFS917474 PPO917455:PPO917474 PZK917455:PZK917474 QJG917455:QJG917474 QTC917455:QTC917474 RCY917455:RCY917474 RMU917455:RMU917474 RWQ917455:RWQ917474 SGM917455:SGM917474 SQI917455:SQI917474 TAE917455:TAE917474 TKA917455:TKA917474 TTW917455:TTW917474 UDS917455:UDS917474 UNO917455:UNO917474 UXK917455:UXK917474 VHG917455:VHG917474 VRC917455:VRC917474 WAY917455:WAY917474 WKU917455:WKU917474 WUQ917455:WUQ917474 H982992:H983011 IE982991:IE983010 SA982991:SA983010 ABW982991:ABW983010 ALS982991:ALS983010 AVO982991:AVO983010 BFK982991:BFK983010 BPG982991:BPG983010 BZC982991:BZC983010 CIY982991:CIY983010 CSU982991:CSU983010 DCQ982991:DCQ983010 DMM982991:DMM983010 DWI982991:DWI983010 EGE982991:EGE983010 EQA982991:EQA983010 EZW982991:EZW983010 FJS982991:FJS983010 FTO982991:FTO983010 GDK982991:GDK983010 GNG982991:GNG983010 GXC982991:GXC983010 HGY982991:HGY983010 HQU982991:HQU983010 IAQ982991:IAQ983010 IKM982991:IKM983010 IUI982991:IUI983010 JEE982991:JEE983010 JOA982991:JOA983010 JXW982991:JXW983010 KHS982991:KHS983010 KRO982991:KRO983010 LBK982991:LBK983010 LLG982991:LLG983010 LVC982991:LVC983010 MEY982991:MEY983010 MOU982991:MOU983010 MYQ982991:MYQ983010 NIM982991:NIM983010 NSI982991:NSI983010 OCE982991:OCE983010 OMA982991:OMA983010 OVW982991:OVW983010 PFS982991:PFS983010 PPO982991:PPO983010 PZK982991:PZK983010 QJG982991:QJG983010 QTC982991:QTC983010 RCY982991:RCY983010 RMU982991:RMU983010 RWQ982991:RWQ983010 SGM982991:SGM983010 SQI982991:SQI983010 TAE982991:TAE983010 TKA982991:TKA983010 TTW982991:TTW983010 UDS982991:UDS983010 UNO982991:UNO983010 UXK982991:UXK983010 VHG982991:VHG983010 VRC982991:VRC983010 WAY982991:WAY983010 WKU982991:WKU983010 F8:F37">
      <formula1>"常勤,非常勤"</formula1>
    </dataValidation>
    <dataValidation type="list" allowBlank="1" showInputMessage="1" showErrorMessage="1" sqref="WUR982991:WUR983010 I65488:I65507 IF65487:IF65506 SB65487:SB65506 ABX65487:ABX65506 ALT65487:ALT65506 AVP65487:AVP65506 BFL65487:BFL65506 BPH65487:BPH65506 BZD65487:BZD65506 CIZ65487:CIZ65506 CSV65487:CSV65506 DCR65487:DCR65506 DMN65487:DMN65506 DWJ65487:DWJ65506 EGF65487:EGF65506 EQB65487:EQB65506 EZX65487:EZX65506 FJT65487:FJT65506 FTP65487:FTP65506 GDL65487:GDL65506 GNH65487:GNH65506 GXD65487:GXD65506 HGZ65487:HGZ65506 HQV65487:HQV65506 IAR65487:IAR65506 IKN65487:IKN65506 IUJ65487:IUJ65506 JEF65487:JEF65506 JOB65487:JOB65506 JXX65487:JXX65506 KHT65487:KHT65506 KRP65487:KRP65506 LBL65487:LBL65506 LLH65487:LLH65506 LVD65487:LVD65506 MEZ65487:MEZ65506 MOV65487:MOV65506 MYR65487:MYR65506 NIN65487:NIN65506 NSJ65487:NSJ65506 OCF65487:OCF65506 OMB65487:OMB65506 OVX65487:OVX65506 PFT65487:PFT65506 PPP65487:PPP65506 PZL65487:PZL65506 QJH65487:QJH65506 QTD65487:QTD65506 RCZ65487:RCZ65506 RMV65487:RMV65506 RWR65487:RWR65506 SGN65487:SGN65506 SQJ65487:SQJ65506 TAF65487:TAF65506 TKB65487:TKB65506 TTX65487:TTX65506 UDT65487:UDT65506 UNP65487:UNP65506 UXL65487:UXL65506 VHH65487:VHH65506 VRD65487:VRD65506 WAZ65487:WAZ65506 WKV65487:WKV65506 WUR65487:WUR65506 I131024:I131043 IF131023:IF131042 SB131023:SB131042 ABX131023:ABX131042 ALT131023:ALT131042 AVP131023:AVP131042 BFL131023:BFL131042 BPH131023:BPH131042 BZD131023:BZD131042 CIZ131023:CIZ131042 CSV131023:CSV131042 DCR131023:DCR131042 DMN131023:DMN131042 DWJ131023:DWJ131042 EGF131023:EGF131042 EQB131023:EQB131042 EZX131023:EZX131042 FJT131023:FJT131042 FTP131023:FTP131042 GDL131023:GDL131042 GNH131023:GNH131042 GXD131023:GXD131042 HGZ131023:HGZ131042 HQV131023:HQV131042 IAR131023:IAR131042 IKN131023:IKN131042 IUJ131023:IUJ131042 JEF131023:JEF131042 JOB131023:JOB131042 JXX131023:JXX131042 KHT131023:KHT131042 KRP131023:KRP131042 LBL131023:LBL131042 LLH131023:LLH131042 LVD131023:LVD131042 MEZ131023:MEZ131042 MOV131023:MOV131042 MYR131023:MYR131042 NIN131023:NIN131042 NSJ131023:NSJ131042 OCF131023:OCF131042 OMB131023:OMB131042 OVX131023:OVX131042 PFT131023:PFT131042 PPP131023:PPP131042 PZL131023:PZL131042 QJH131023:QJH131042 QTD131023:QTD131042 RCZ131023:RCZ131042 RMV131023:RMV131042 RWR131023:RWR131042 SGN131023:SGN131042 SQJ131023:SQJ131042 TAF131023:TAF131042 TKB131023:TKB131042 TTX131023:TTX131042 UDT131023:UDT131042 UNP131023:UNP131042 UXL131023:UXL131042 VHH131023:VHH131042 VRD131023:VRD131042 WAZ131023:WAZ131042 WKV131023:WKV131042 WUR131023:WUR131042 I196560:I196579 IF196559:IF196578 SB196559:SB196578 ABX196559:ABX196578 ALT196559:ALT196578 AVP196559:AVP196578 BFL196559:BFL196578 BPH196559:BPH196578 BZD196559:BZD196578 CIZ196559:CIZ196578 CSV196559:CSV196578 DCR196559:DCR196578 DMN196559:DMN196578 DWJ196559:DWJ196578 EGF196559:EGF196578 EQB196559:EQB196578 EZX196559:EZX196578 FJT196559:FJT196578 FTP196559:FTP196578 GDL196559:GDL196578 GNH196559:GNH196578 GXD196559:GXD196578 HGZ196559:HGZ196578 HQV196559:HQV196578 IAR196559:IAR196578 IKN196559:IKN196578 IUJ196559:IUJ196578 JEF196559:JEF196578 JOB196559:JOB196578 JXX196559:JXX196578 KHT196559:KHT196578 KRP196559:KRP196578 LBL196559:LBL196578 LLH196559:LLH196578 LVD196559:LVD196578 MEZ196559:MEZ196578 MOV196559:MOV196578 MYR196559:MYR196578 NIN196559:NIN196578 NSJ196559:NSJ196578 OCF196559:OCF196578 OMB196559:OMB196578 OVX196559:OVX196578 PFT196559:PFT196578 PPP196559:PPP196578 PZL196559:PZL196578 QJH196559:QJH196578 QTD196559:QTD196578 RCZ196559:RCZ196578 RMV196559:RMV196578 RWR196559:RWR196578 SGN196559:SGN196578 SQJ196559:SQJ196578 TAF196559:TAF196578 TKB196559:TKB196578 TTX196559:TTX196578 UDT196559:UDT196578 UNP196559:UNP196578 UXL196559:UXL196578 VHH196559:VHH196578 VRD196559:VRD196578 WAZ196559:WAZ196578 WKV196559:WKV196578 WUR196559:WUR196578 I262096:I262115 IF262095:IF262114 SB262095:SB262114 ABX262095:ABX262114 ALT262095:ALT262114 AVP262095:AVP262114 BFL262095:BFL262114 BPH262095:BPH262114 BZD262095:BZD262114 CIZ262095:CIZ262114 CSV262095:CSV262114 DCR262095:DCR262114 DMN262095:DMN262114 DWJ262095:DWJ262114 EGF262095:EGF262114 EQB262095:EQB262114 EZX262095:EZX262114 FJT262095:FJT262114 FTP262095:FTP262114 GDL262095:GDL262114 GNH262095:GNH262114 GXD262095:GXD262114 HGZ262095:HGZ262114 HQV262095:HQV262114 IAR262095:IAR262114 IKN262095:IKN262114 IUJ262095:IUJ262114 JEF262095:JEF262114 JOB262095:JOB262114 JXX262095:JXX262114 KHT262095:KHT262114 KRP262095:KRP262114 LBL262095:LBL262114 LLH262095:LLH262114 LVD262095:LVD262114 MEZ262095:MEZ262114 MOV262095:MOV262114 MYR262095:MYR262114 NIN262095:NIN262114 NSJ262095:NSJ262114 OCF262095:OCF262114 OMB262095:OMB262114 OVX262095:OVX262114 PFT262095:PFT262114 PPP262095:PPP262114 PZL262095:PZL262114 QJH262095:QJH262114 QTD262095:QTD262114 RCZ262095:RCZ262114 RMV262095:RMV262114 RWR262095:RWR262114 SGN262095:SGN262114 SQJ262095:SQJ262114 TAF262095:TAF262114 TKB262095:TKB262114 TTX262095:TTX262114 UDT262095:UDT262114 UNP262095:UNP262114 UXL262095:UXL262114 VHH262095:VHH262114 VRD262095:VRD262114 WAZ262095:WAZ262114 WKV262095:WKV262114 WUR262095:WUR262114 I327632:I327651 IF327631:IF327650 SB327631:SB327650 ABX327631:ABX327650 ALT327631:ALT327650 AVP327631:AVP327650 BFL327631:BFL327650 BPH327631:BPH327650 BZD327631:BZD327650 CIZ327631:CIZ327650 CSV327631:CSV327650 DCR327631:DCR327650 DMN327631:DMN327650 DWJ327631:DWJ327650 EGF327631:EGF327650 EQB327631:EQB327650 EZX327631:EZX327650 FJT327631:FJT327650 FTP327631:FTP327650 GDL327631:GDL327650 GNH327631:GNH327650 GXD327631:GXD327650 HGZ327631:HGZ327650 HQV327631:HQV327650 IAR327631:IAR327650 IKN327631:IKN327650 IUJ327631:IUJ327650 JEF327631:JEF327650 JOB327631:JOB327650 JXX327631:JXX327650 KHT327631:KHT327650 KRP327631:KRP327650 LBL327631:LBL327650 LLH327631:LLH327650 LVD327631:LVD327650 MEZ327631:MEZ327650 MOV327631:MOV327650 MYR327631:MYR327650 NIN327631:NIN327650 NSJ327631:NSJ327650 OCF327631:OCF327650 OMB327631:OMB327650 OVX327631:OVX327650 PFT327631:PFT327650 PPP327631:PPP327650 PZL327631:PZL327650 QJH327631:QJH327650 QTD327631:QTD327650 RCZ327631:RCZ327650 RMV327631:RMV327650 RWR327631:RWR327650 SGN327631:SGN327650 SQJ327631:SQJ327650 TAF327631:TAF327650 TKB327631:TKB327650 TTX327631:TTX327650 UDT327631:UDT327650 UNP327631:UNP327650 UXL327631:UXL327650 VHH327631:VHH327650 VRD327631:VRD327650 WAZ327631:WAZ327650 WKV327631:WKV327650 WUR327631:WUR327650 I393168:I393187 IF393167:IF393186 SB393167:SB393186 ABX393167:ABX393186 ALT393167:ALT393186 AVP393167:AVP393186 BFL393167:BFL393186 BPH393167:BPH393186 BZD393167:BZD393186 CIZ393167:CIZ393186 CSV393167:CSV393186 DCR393167:DCR393186 DMN393167:DMN393186 DWJ393167:DWJ393186 EGF393167:EGF393186 EQB393167:EQB393186 EZX393167:EZX393186 FJT393167:FJT393186 FTP393167:FTP393186 GDL393167:GDL393186 GNH393167:GNH393186 GXD393167:GXD393186 HGZ393167:HGZ393186 HQV393167:HQV393186 IAR393167:IAR393186 IKN393167:IKN393186 IUJ393167:IUJ393186 JEF393167:JEF393186 JOB393167:JOB393186 JXX393167:JXX393186 KHT393167:KHT393186 KRP393167:KRP393186 LBL393167:LBL393186 LLH393167:LLH393186 LVD393167:LVD393186 MEZ393167:MEZ393186 MOV393167:MOV393186 MYR393167:MYR393186 NIN393167:NIN393186 NSJ393167:NSJ393186 OCF393167:OCF393186 OMB393167:OMB393186 OVX393167:OVX393186 PFT393167:PFT393186 PPP393167:PPP393186 PZL393167:PZL393186 QJH393167:QJH393186 QTD393167:QTD393186 RCZ393167:RCZ393186 RMV393167:RMV393186 RWR393167:RWR393186 SGN393167:SGN393186 SQJ393167:SQJ393186 TAF393167:TAF393186 TKB393167:TKB393186 TTX393167:TTX393186 UDT393167:UDT393186 UNP393167:UNP393186 UXL393167:UXL393186 VHH393167:VHH393186 VRD393167:VRD393186 WAZ393167:WAZ393186 WKV393167:WKV393186 WUR393167:WUR393186 I458704:I458723 IF458703:IF458722 SB458703:SB458722 ABX458703:ABX458722 ALT458703:ALT458722 AVP458703:AVP458722 BFL458703:BFL458722 BPH458703:BPH458722 BZD458703:BZD458722 CIZ458703:CIZ458722 CSV458703:CSV458722 DCR458703:DCR458722 DMN458703:DMN458722 DWJ458703:DWJ458722 EGF458703:EGF458722 EQB458703:EQB458722 EZX458703:EZX458722 FJT458703:FJT458722 FTP458703:FTP458722 GDL458703:GDL458722 GNH458703:GNH458722 GXD458703:GXD458722 HGZ458703:HGZ458722 HQV458703:HQV458722 IAR458703:IAR458722 IKN458703:IKN458722 IUJ458703:IUJ458722 JEF458703:JEF458722 JOB458703:JOB458722 JXX458703:JXX458722 KHT458703:KHT458722 KRP458703:KRP458722 LBL458703:LBL458722 LLH458703:LLH458722 LVD458703:LVD458722 MEZ458703:MEZ458722 MOV458703:MOV458722 MYR458703:MYR458722 NIN458703:NIN458722 NSJ458703:NSJ458722 OCF458703:OCF458722 OMB458703:OMB458722 OVX458703:OVX458722 PFT458703:PFT458722 PPP458703:PPP458722 PZL458703:PZL458722 QJH458703:QJH458722 QTD458703:QTD458722 RCZ458703:RCZ458722 RMV458703:RMV458722 RWR458703:RWR458722 SGN458703:SGN458722 SQJ458703:SQJ458722 TAF458703:TAF458722 TKB458703:TKB458722 TTX458703:TTX458722 UDT458703:UDT458722 UNP458703:UNP458722 UXL458703:UXL458722 VHH458703:VHH458722 VRD458703:VRD458722 WAZ458703:WAZ458722 WKV458703:WKV458722 WUR458703:WUR458722 I524240:I524259 IF524239:IF524258 SB524239:SB524258 ABX524239:ABX524258 ALT524239:ALT524258 AVP524239:AVP524258 BFL524239:BFL524258 BPH524239:BPH524258 BZD524239:BZD524258 CIZ524239:CIZ524258 CSV524239:CSV524258 DCR524239:DCR524258 DMN524239:DMN524258 DWJ524239:DWJ524258 EGF524239:EGF524258 EQB524239:EQB524258 EZX524239:EZX524258 FJT524239:FJT524258 FTP524239:FTP524258 GDL524239:GDL524258 GNH524239:GNH524258 GXD524239:GXD524258 HGZ524239:HGZ524258 HQV524239:HQV524258 IAR524239:IAR524258 IKN524239:IKN524258 IUJ524239:IUJ524258 JEF524239:JEF524258 JOB524239:JOB524258 JXX524239:JXX524258 KHT524239:KHT524258 KRP524239:KRP524258 LBL524239:LBL524258 LLH524239:LLH524258 LVD524239:LVD524258 MEZ524239:MEZ524258 MOV524239:MOV524258 MYR524239:MYR524258 NIN524239:NIN524258 NSJ524239:NSJ524258 OCF524239:OCF524258 OMB524239:OMB524258 OVX524239:OVX524258 PFT524239:PFT524258 PPP524239:PPP524258 PZL524239:PZL524258 QJH524239:QJH524258 QTD524239:QTD524258 RCZ524239:RCZ524258 RMV524239:RMV524258 RWR524239:RWR524258 SGN524239:SGN524258 SQJ524239:SQJ524258 TAF524239:TAF524258 TKB524239:TKB524258 TTX524239:TTX524258 UDT524239:UDT524258 UNP524239:UNP524258 UXL524239:UXL524258 VHH524239:VHH524258 VRD524239:VRD524258 WAZ524239:WAZ524258 WKV524239:WKV524258 WUR524239:WUR524258 I589776:I589795 IF589775:IF589794 SB589775:SB589794 ABX589775:ABX589794 ALT589775:ALT589794 AVP589775:AVP589794 BFL589775:BFL589794 BPH589775:BPH589794 BZD589775:BZD589794 CIZ589775:CIZ589794 CSV589775:CSV589794 DCR589775:DCR589794 DMN589775:DMN589794 DWJ589775:DWJ589794 EGF589775:EGF589794 EQB589775:EQB589794 EZX589775:EZX589794 FJT589775:FJT589794 FTP589775:FTP589794 GDL589775:GDL589794 GNH589775:GNH589794 GXD589775:GXD589794 HGZ589775:HGZ589794 HQV589775:HQV589794 IAR589775:IAR589794 IKN589775:IKN589794 IUJ589775:IUJ589794 JEF589775:JEF589794 JOB589775:JOB589794 JXX589775:JXX589794 KHT589775:KHT589794 KRP589775:KRP589794 LBL589775:LBL589794 LLH589775:LLH589794 LVD589775:LVD589794 MEZ589775:MEZ589794 MOV589775:MOV589794 MYR589775:MYR589794 NIN589775:NIN589794 NSJ589775:NSJ589794 OCF589775:OCF589794 OMB589775:OMB589794 OVX589775:OVX589794 PFT589775:PFT589794 PPP589775:PPP589794 PZL589775:PZL589794 QJH589775:QJH589794 QTD589775:QTD589794 RCZ589775:RCZ589794 RMV589775:RMV589794 RWR589775:RWR589794 SGN589775:SGN589794 SQJ589775:SQJ589794 TAF589775:TAF589794 TKB589775:TKB589794 TTX589775:TTX589794 UDT589775:UDT589794 UNP589775:UNP589794 UXL589775:UXL589794 VHH589775:VHH589794 VRD589775:VRD589794 WAZ589775:WAZ589794 WKV589775:WKV589794 WUR589775:WUR589794 I655312:I655331 IF655311:IF655330 SB655311:SB655330 ABX655311:ABX655330 ALT655311:ALT655330 AVP655311:AVP655330 BFL655311:BFL655330 BPH655311:BPH655330 BZD655311:BZD655330 CIZ655311:CIZ655330 CSV655311:CSV655330 DCR655311:DCR655330 DMN655311:DMN655330 DWJ655311:DWJ655330 EGF655311:EGF655330 EQB655311:EQB655330 EZX655311:EZX655330 FJT655311:FJT655330 FTP655311:FTP655330 GDL655311:GDL655330 GNH655311:GNH655330 GXD655311:GXD655330 HGZ655311:HGZ655330 HQV655311:HQV655330 IAR655311:IAR655330 IKN655311:IKN655330 IUJ655311:IUJ655330 JEF655311:JEF655330 JOB655311:JOB655330 JXX655311:JXX655330 KHT655311:KHT655330 KRP655311:KRP655330 LBL655311:LBL655330 LLH655311:LLH655330 LVD655311:LVD655330 MEZ655311:MEZ655330 MOV655311:MOV655330 MYR655311:MYR655330 NIN655311:NIN655330 NSJ655311:NSJ655330 OCF655311:OCF655330 OMB655311:OMB655330 OVX655311:OVX655330 PFT655311:PFT655330 PPP655311:PPP655330 PZL655311:PZL655330 QJH655311:QJH655330 QTD655311:QTD655330 RCZ655311:RCZ655330 RMV655311:RMV655330 RWR655311:RWR655330 SGN655311:SGN655330 SQJ655311:SQJ655330 TAF655311:TAF655330 TKB655311:TKB655330 TTX655311:TTX655330 UDT655311:UDT655330 UNP655311:UNP655330 UXL655311:UXL655330 VHH655311:VHH655330 VRD655311:VRD655330 WAZ655311:WAZ655330 WKV655311:WKV655330 WUR655311:WUR655330 I720848:I720867 IF720847:IF720866 SB720847:SB720866 ABX720847:ABX720866 ALT720847:ALT720866 AVP720847:AVP720866 BFL720847:BFL720866 BPH720847:BPH720866 BZD720847:BZD720866 CIZ720847:CIZ720866 CSV720847:CSV720866 DCR720847:DCR720866 DMN720847:DMN720866 DWJ720847:DWJ720866 EGF720847:EGF720866 EQB720847:EQB720866 EZX720847:EZX720866 FJT720847:FJT720866 FTP720847:FTP720866 GDL720847:GDL720866 GNH720847:GNH720866 GXD720847:GXD720866 HGZ720847:HGZ720866 HQV720847:HQV720866 IAR720847:IAR720866 IKN720847:IKN720866 IUJ720847:IUJ720866 JEF720847:JEF720866 JOB720847:JOB720866 JXX720847:JXX720866 KHT720847:KHT720866 KRP720847:KRP720866 LBL720847:LBL720866 LLH720847:LLH720866 LVD720847:LVD720866 MEZ720847:MEZ720866 MOV720847:MOV720866 MYR720847:MYR720866 NIN720847:NIN720866 NSJ720847:NSJ720866 OCF720847:OCF720866 OMB720847:OMB720866 OVX720847:OVX720866 PFT720847:PFT720866 PPP720847:PPP720866 PZL720847:PZL720866 QJH720847:QJH720866 QTD720847:QTD720866 RCZ720847:RCZ720866 RMV720847:RMV720866 RWR720847:RWR720866 SGN720847:SGN720866 SQJ720847:SQJ720866 TAF720847:TAF720866 TKB720847:TKB720866 TTX720847:TTX720866 UDT720847:UDT720866 UNP720847:UNP720866 UXL720847:UXL720866 VHH720847:VHH720866 VRD720847:VRD720866 WAZ720847:WAZ720866 WKV720847:WKV720866 WUR720847:WUR720866 I786384:I786403 IF786383:IF786402 SB786383:SB786402 ABX786383:ABX786402 ALT786383:ALT786402 AVP786383:AVP786402 BFL786383:BFL786402 BPH786383:BPH786402 BZD786383:BZD786402 CIZ786383:CIZ786402 CSV786383:CSV786402 DCR786383:DCR786402 DMN786383:DMN786402 DWJ786383:DWJ786402 EGF786383:EGF786402 EQB786383:EQB786402 EZX786383:EZX786402 FJT786383:FJT786402 FTP786383:FTP786402 GDL786383:GDL786402 GNH786383:GNH786402 GXD786383:GXD786402 HGZ786383:HGZ786402 HQV786383:HQV786402 IAR786383:IAR786402 IKN786383:IKN786402 IUJ786383:IUJ786402 JEF786383:JEF786402 JOB786383:JOB786402 JXX786383:JXX786402 KHT786383:KHT786402 KRP786383:KRP786402 LBL786383:LBL786402 LLH786383:LLH786402 LVD786383:LVD786402 MEZ786383:MEZ786402 MOV786383:MOV786402 MYR786383:MYR786402 NIN786383:NIN786402 NSJ786383:NSJ786402 OCF786383:OCF786402 OMB786383:OMB786402 OVX786383:OVX786402 PFT786383:PFT786402 PPP786383:PPP786402 PZL786383:PZL786402 QJH786383:QJH786402 QTD786383:QTD786402 RCZ786383:RCZ786402 RMV786383:RMV786402 RWR786383:RWR786402 SGN786383:SGN786402 SQJ786383:SQJ786402 TAF786383:TAF786402 TKB786383:TKB786402 TTX786383:TTX786402 UDT786383:UDT786402 UNP786383:UNP786402 UXL786383:UXL786402 VHH786383:VHH786402 VRD786383:VRD786402 WAZ786383:WAZ786402 WKV786383:WKV786402 WUR786383:WUR786402 I851920:I851939 IF851919:IF851938 SB851919:SB851938 ABX851919:ABX851938 ALT851919:ALT851938 AVP851919:AVP851938 BFL851919:BFL851938 BPH851919:BPH851938 BZD851919:BZD851938 CIZ851919:CIZ851938 CSV851919:CSV851938 DCR851919:DCR851938 DMN851919:DMN851938 DWJ851919:DWJ851938 EGF851919:EGF851938 EQB851919:EQB851938 EZX851919:EZX851938 FJT851919:FJT851938 FTP851919:FTP851938 GDL851919:GDL851938 GNH851919:GNH851938 GXD851919:GXD851938 HGZ851919:HGZ851938 HQV851919:HQV851938 IAR851919:IAR851938 IKN851919:IKN851938 IUJ851919:IUJ851938 JEF851919:JEF851938 JOB851919:JOB851938 JXX851919:JXX851938 KHT851919:KHT851938 KRP851919:KRP851938 LBL851919:LBL851938 LLH851919:LLH851938 LVD851919:LVD851938 MEZ851919:MEZ851938 MOV851919:MOV851938 MYR851919:MYR851938 NIN851919:NIN851938 NSJ851919:NSJ851938 OCF851919:OCF851938 OMB851919:OMB851938 OVX851919:OVX851938 PFT851919:PFT851938 PPP851919:PPP851938 PZL851919:PZL851938 QJH851919:QJH851938 QTD851919:QTD851938 RCZ851919:RCZ851938 RMV851919:RMV851938 RWR851919:RWR851938 SGN851919:SGN851938 SQJ851919:SQJ851938 TAF851919:TAF851938 TKB851919:TKB851938 TTX851919:TTX851938 UDT851919:UDT851938 UNP851919:UNP851938 UXL851919:UXL851938 VHH851919:VHH851938 VRD851919:VRD851938 WAZ851919:WAZ851938 WKV851919:WKV851938 WUR851919:WUR851938 I917456:I917475 IF917455:IF917474 SB917455:SB917474 ABX917455:ABX917474 ALT917455:ALT917474 AVP917455:AVP917474 BFL917455:BFL917474 BPH917455:BPH917474 BZD917455:BZD917474 CIZ917455:CIZ917474 CSV917455:CSV917474 DCR917455:DCR917474 DMN917455:DMN917474 DWJ917455:DWJ917474 EGF917455:EGF917474 EQB917455:EQB917474 EZX917455:EZX917474 FJT917455:FJT917474 FTP917455:FTP917474 GDL917455:GDL917474 GNH917455:GNH917474 GXD917455:GXD917474 HGZ917455:HGZ917474 HQV917455:HQV917474 IAR917455:IAR917474 IKN917455:IKN917474 IUJ917455:IUJ917474 JEF917455:JEF917474 JOB917455:JOB917474 JXX917455:JXX917474 KHT917455:KHT917474 KRP917455:KRP917474 LBL917455:LBL917474 LLH917455:LLH917474 LVD917455:LVD917474 MEZ917455:MEZ917474 MOV917455:MOV917474 MYR917455:MYR917474 NIN917455:NIN917474 NSJ917455:NSJ917474 OCF917455:OCF917474 OMB917455:OMB917474 OVX917455:OVX917474 PFT917455:PFT917474 PPP917455:PPP917474 PZL917455:PZL917474 QJH917455:QJH917474 QTD917455:QTD917474 RCZ917455:RCZ917474 RMV917455:RMV917474 RWR917455:RWR917474 SGN917455:SGN917474 SQJ917455:SQJ917474 TAF917455:TAF917474 TKB917455:TKB917474 TTX917455:TTX917474 UDT917455:UDT917474 UNP917455:UNP917474 UXL917455:UXL917474 VHH917455:VHH917474 VRD917455:VRD917474 WAZ917455:WAZ917474 WKV917455:WKV917474 WUR917455:WUR917474 I982992:I983011 IF982991:IF983010 SB982991:SB983010 ABX982991:ABX983010 ALT982991:ALT983010 AVP982991:AVP983010 BFL982991:BFL983010 BPH982991:BPH983010 BZD982991:BZD983010 CIZ982991:CIZ983010 CSV982991:CSV983010 DCR982991:DCR983010 DMN982991:DMN983010 DWJ982991:DWJ983010 EGF982991:EGF983010 EQB982991:EQB983010 EZX982991:EZX983010 FJT982991:FJT983010 FTP982991:FTP983010 GDL982991:GDL983010 GNH982991:GNH983010 GXD982991:GXD983010 HGZ982991:HGZ983010 HQV982991:HQV983010 IAR982991:IAR983010 IKN982991:IKN983010 IUJ982991:IUJ983010 JEF982991:JEF983010 JOB982991:JOB983010 JXX982991:JXX983010 KHT982991:KHT983010 KRP982991:KRP983010 LBL982991:LBL983010 LLH982991:LLH983010 LVD982991:LVD983010 MEZ982991:MEZ983010 MOV982991:MOV983010 MYR982991:MYR983010 NIN982991:NIN983010 NSJ982991:NSJ983010 OCF982991:OCF983010 OMB982991:OMB983010 OVX982991:OVX983010 PFT982991:PFT983010 PPP982991:PPP983010 PZL982991:PZL983010 QJH982991:QJH983010 QTD982991:QTD983010 RCZ982991:RCZ983010 RMV982991:RMV983010 RWR982991:RWR983010 SGN982991:SGN983010 SQJ982991:SQJ983010 TAF982991:TAF983010 TKB982991:TKB983010 TTX982991:TTX983010 UDT982991:UDT983010 UNP982991:UNP983010 UXL982991:UXL983010 VHH982991:VHH983010 VRD982991:VRD983010 WAZ982991:WAZ983010 WKV982991:WKV983010">
      <formula1>"教育・保育従事者,教育・保育従事者以外"</formula1>
    </dataValidation>
    <dataValidation type="custom" allowBlank="1" showInputMessage="1" showErrorMessage="1" sqref="X65487:X65506 X131023:X131042 X196559:X196578 X262095:X262114 X327631:X327650 X393167:X393186 X458703:X458722 X524239:X524258 X589775:X589794 X655311:X655330 X720847:X720866 X786383:X786402 X851919:X851938 X917455:X917474 X982991:X983010 WUV982991:WVW983010 VRH982991:VSI983010 WBD982991:WCE983010 IJ65487:JK65506 SF65487:TG65506 ACB65487:ADC65506 ALX65487:AMY65506 AVT65487:AWU65506 BFP65487:BGQ65506 BPL65487:BQM65506 BZH65487:CAI65506 CJD65487:CKE65506 CSZ65487:CUA65506 DCV65487:DDW65506 DMR65487:DNS65506 DWN65487:DXO65506 EGJ65487:EHK65506 EQF65487:ERG65506 FAB65487:FBC65506 FJX65487:FKY65506 FTT65487:FUU65506 GDP65487:GEQ65506 GNL65487:GOM65506 GXH65487:GYI65506 HHD65487:HIE65506 HQZ65487:HSA65506 IAV65487:IBW65506 IKR65487:ILS65506 IUN65487:IVO65506 JEJ65487:JFK65506 JOF65487:JPG65506 JYB65487:JZC65506 KHX65487:KIY65506 KRT65487:KSU65506 LBP65487:LCQ65506 LLL65487:LMM65506 LVH65487:LWI65506 MFD65487:MGE65506 MOZ65487:MQA65506 MYV65487:MZW65506 NIR65487:NJS65506 NSN65487:NTO65506 OCJ65487:ODK65506 OMF65487:ONG65506 OWB65487:OXC65506 PFX65487:PGY65506 PPT65487:PQU65506 PZP65487:QAQ65506 QJL65487:QKM65506 QTH65487:QUI65506 RDD65487:REE65506 RMZ65487:ROA65506 RWV65487:RXW65506 SGR65487:SHS65506 SQN65487:SRO65506 TAJ65487:TBK65506 TKF65487:TLG65506 TUB65487:TVC65506 UDX65487:UEY65506 UNT65487:UOU65506 UXP65487:UYQ65506 VHL65487:VIM65506 VRH65487:VSI65506 WBD65487:WCE65506 WKZ65487:WMA65506 WUV65487:WVW65506 IJ131023:JK131042 SF131023:TG131042 ACB131023:ADC131042 ALX131023:AMY131042 AVT131023:AWU131042 BFP131023:BGQ131042 BPL131023:BQM131042 BZH131023:CAI131042 CJD131023:CKE131042 CSZ131023:CUA131042 DCV131023:DDW131042 DMR131023:DNS131042 DWN131023:DXO131042 EGJ131023:EHK131042 EQF131023:ERG131042 FAB131023:FBC131042 FJX131023:FKY131042 FTT131023:FUU131042 GDP131023:GEQ131042 GNL131023:GOM131042 GXH131023:GYI131042 HHD131023:HIE131042 HQZ131023:HSA131042 IAV131023:IBW131042 IKR131023:ILS131042 IUN131023:IVO131042 JEJ131023:JFK131042 JOF131023:JPG131042 JYB131023:JZC131042 KHX131023:KIY131042 KRT131023:KSU131042 LBP131023:LCQ131042 LLL131023:LMM131042 LVH131023:LWI131042 MFD131023:MGE131042 MOZ131023:MQA131042 MYV131023:MZW131042 NIR131023:NJS131042 NSN131023:NTO131042 OCJ131023:ODK131042 OMF131023:ONG131042 OWB131023:OXC131042 PFX131023:PGY131042 PPT131023:PQU131042 PZP131023:QAQ131042 QJL131023:QKM131042 QTH131023:QUI131042 RDD131023:REE131042 RMZ131023:ROA131042 RWV131023:RXW131042 SGR131023:SHS131042 SQN131023:SRO131042 TAJ131023:TBK131042 TKF131023:TLG131042 TUB131023:TVC131042 UDX131023:UEY131042 UNT131023:UOU131042 UXP131023:UYQ131042 VHL131023:VIM131042 VRH131023:VSI131042 WBD131023:WCE131042 WKZ131023:WMA131042 WUV131023:WVW131042 IJ196559:JK196578 SF196559:TG196578 ACB196559:ADC196578 ALX196559:AMY196578 AVT196559:AWU196578 BFP196559:BGQ196578 BPL196559:BQM196578 BZH196559:CAI196578 CJD196559:CKE196578 CSZ196559:CUA196578 DCV196559:DDW196578 DMR196559:DNS196578 DWN196559:DXO196578 EGJ196559:EHK196578 EQF196559:ERG196578 FAB196559:FBC196578 FJX196559:FKY196578 FTT196559:FUU196578 GDP196559:GEQ196578 GNL196559:GOM196578 GXH196559:GYI196578 HHD196559:HIE196578 HQZ196559:HSA196578 IAV196559:IBW196578 IKR196559:ILS196578 IUN196559:IVO196578 JEJ196559:JFK196578 JOF196559:JPG196578 JYB196559:JZC196578 KHX196559:KIY196578 KRT196559:KSU196578 LBP196559:LCQ196578 LLL196559:LMM196578 LVH196559:LWI196578 MFD196559:MGE196578 MOZ196559:MQA196578 MYV196559:MZW196578 NIR196559:NJS196578 NSN196559:NTO196578 OCJ196559:ODK196578 OMF196559:ONG196578 OWB196559:OXC196578 PFX196559:PGY196578 PPT196559:PQU196578 PZP196559:QAQ196578 QJL196559:QKM196578 QTH196559:QUI196578 RDD196559:REE196578 RMZ196559:ROA196578 RWV196559:RXW196578 SGR196559:SHS196578 SQN196559:SRO196578 TAJ196559:TBK196578 TKF196559:TLG196578 TUB196559:TVC196578 UDX196559:UEY196578 UNT196559:UOU196578 UXP196559:UYQ196578 VHL196559:VIM196578 VRH196559:VSI196578 WBD196559:WCE196578 WKZ196559:WMA196578 WUV196559:WVW196578 IJ262095:JK262114 SF262095:TG262114 ACB262095:ADC262114 ALX262095:AMY262114 AVT262095:AWU262114 BFP262095:BGQ262114 BPL262095:BQM262114 BZH262095:CAI262114 CJD262095:CKE262114 CSZ262095:CUA262114 DCV262095:DDW262114 DMR262095:DNS262114 DWN262095:DXO262114 EGJ262095:EHK262114 EQF262095:ERG262114 FAB262095:FBC262114 FJX262095:FKY262114 FTT262095:FUU262114 GDP262095:GEQ262114 GNL262095:GOM262114 GXH262095:GYI262114 HHD262095:HIE262114 HQZ262095:HSA262114 IAV262095:IBW262114 IKR262095:ILS262114 IUN262095:IVO262114 JEJ262095:JFK262114 JOF262095:JPG262114 JYB262095:JZC262114 KHX262095:KIY262114 KRT262095:KSU262114 LBP262095:LCQ262114 LLL262095:LMM262114 LVH262095:LWI262114 MFD262095:MGE262114 MOZ262095:MQA262114 MYV262095:MZW262114 NIR262095:NJS262114 NSN262095:NTO262114 OCJ262095:ODK262114 OMF262095:ONG262114 OWB262095:OXC262114 PFX262095:PGY262114 PPT262095:PQU262114 PZP262095:QAQ262114 QJL262095:QKM262114 QTH262095:QUI262114 RDD262095:REE262114 RMZ262095:ROA262114 RWV262095:RXW262114 SGR262095:SHS262114 SQN262095:SRO262114 TAJ262095:TBK262114 TKF262095:TLG262114 TUB262095:TVC262114 UDX262095:UEY262114 UNT262095:UOU262114 UXP262095:UYQ262114 VHL262095:VIM262114 VRH262095:VSI262114 WBD262095:WCE262114 WKZ262095:WMA262114 WUV262095:WVW262114 IJ327631:JK327650 SF327631:TG327650 ACB327631:ADC327650 ALX327631:AMY327650 AVT327631:AWU327650 BFP327631:BGQ327650 BPL327631:BQM327650 BZH327631:CAI327650 CJD327631:CKE327650 CSZ327631:CUA327650 DCV327631:DDW327650 DMR327631:DNS327650 DWN327631:DXO327650 EGJ327631:EHK327650 EQF327631:ERG327650 FAB327631:FBC327650 FJX327631:FKY327650 FTT327631:FUU327650 GDP327631:GEQ327650 GNL327631:GOM327650 GXH327631:GYI327650 HHD327631:HIE327650 HQZ327631:HSA327650 IAV327631:IBW327650 IKR327631:ILS327650 IUN327631:IVO327650 JEJ327631:JFK327650 JOF327631:JPG327650 JYB327631:JZC327650 KHX327631:KIY327650 KRT327631:KSU327650 LBP327631:LCQ327650 LLL327631:LMM327650 LVH327631:LWI327650 MFD327631:MGE327650 MOZ327631:MQA327650 MYV327631:MZW327650 NIR327631:NJS327650 NSN327631:NTO327650 OCJ327631:ODK327650 OMF327631:ONG327650 OWB327631:OXC327650 PFX327631:PGY327650 PPT327631:PQU327650 PZP327631:QAQ327650 QJL327631:QKM327650 QTH327631:QUI327650 RDD327631:REE327650 RMZ327631:ROA327650 RWV327631:RXW327650 SGR327631:SHS327650 SQN327631:SRO327650 TAJ327631:TBK327650 TKF327631:TLG327650 TUB327631:TVC327650 UDX327631:UEY327650 UNT327631:UOU327650 UXP327631:UYQ327650 VHL327631:VIM327650 VRH327631:VSI327650 WBD327631:WCE327650 WKZ327631:WMA327650 WUV327631:WVW327650 IJ393167:JK393186 SF393167:TG393186 ACB393167:ADC393186 ALX393167:AMY393186 AVT393167:AWU393186 BFP393167:BGQ393186 BPL393167:BQM393186 BZH393167:CAI393186 CJD393167:CKE393186 CSZ393167:CUA393186 DCV393167:DDW393186 DMR393167:DNS393186 DWN393167:DXO393186 EGJ393167:EHK393186 EQF393167:ERG393186 FAB393167:FBC393186 FJX393167:FKY393186 FTT393167:FUU393186 GDP393167:GEQ393186 GNL393167:GOM393186 GXH393167:GYI393186 HHD393167:HIE393186 HQZ393167:HSA393186 IAV393167:IBW393186 IKR393167:ILS393186 IUN393167:IVO393186 JEJ393167:JFK393186 JOF393167:JPG393186 JYB393167:JZC393186 KHX393167:KIY393186 KRT393167:KSU393186 LBP393167:LCQ393186 LLL393167:LMM393186 LVH393167:LWI393186 MFD393167:MGE393186 MOZ393167:MQA393186 MYV393167:MZW393186 NIR393167:NJS393186 NSN393167:NTO393186 OCJ393167:ODK393186 OMF393167:ONG393186 OWB393167:OXC393186 PFX393167:PGY393186 PPT393167:PQU393186 PZP393167:QAQ393186 QJL393167:QKM393186 QTH393167:QUI393186 RDD393167:REE393186 RMZ393167:ROA393186 RWV393167:RXW393186 SGR393167:SHS393186 SQN393167:SRO393186 TAJ393167:TBK393186 TKF393167:TLG393186 TUB393167:TVC393186 UDX393167:UEY393186 UNT393167:UOU393186 UXP393167:UYQ393186 VHL393167:VIM393186 VRH393167:VSI393186 WBD393167:WCE393186 WKZ393167:WMA393186 WUV393167:WVW393186 IJ458703:JK458722 SF458703:TG458722 ACB458703:ADC458722 ALX458703:AMY458722 AVT458703:AWU458722 BFP458703:BGQ458722 BPL458703:BQM458722 BZH458703:CAI458722 CJD458703:CKE458722 CSZ458703:CUA458722 DCV458703:DDW458722 DMR458703:DNS458722 DWN458703:DXO458722 EGJ458703:EHK458722 EQF458703:ERG458722 FAB458703:FBC458722 FJX458703:FKY458722 FTT458703:FUU458722 GDP458703:GEQ458722 GNL458703:GOM458722 GXH458703:GYI458722 HHD458703:HIE458722 HQZ458703:HSA458722 IAV458703:IBW458722 IKR458703:ILS458722 IUN458703:IVO458722 JEJ458703:JFK458722 JOF458703:JPG458722 JYB458703:JZC458722 KHX458703:KIY458722 KRT458703:KSU458722 LBP458703:LCQ458722 LLL458703:LMM458722 LVH458703:LWI458722 MFD458703:MGE458722 MOZ458703:MQA458722 MYV458703:MZW458722 NIR458703:NJS458722 NSN458703:NTO458722 OCJ458703:ODK458722 OMF458703:ONG458722 OWB458703:OXC458722 PFX458703:PGY458722 PPT458703:PQU458722 PZP458703:QAQ458722 QJL458703:QKM458722 QTH458703:QUI458722 RDD458703:REE458722 RMZ458703:ROA458722 RWV458703:RXW458722 SGR458703:SHS458722 SQN458703:SRO458722 TAJ458703:TBK458722 TKF458703:TLG458722 TUB458703:TVC458722 UDX458703:UEY458722 UNT458703:UOU458722 UXP458703:UYQ458722 VHL458703:VIM458722 VRH458703:VSI458722 WBD458703:WCE458722 WKZ458703:WMA458722 WUV458703:WVW458722 IJ524239:JK524258 SF524239:TG524258 ACB524239:ADC524258 ALX524239:AMY524258 AVT524239:AWU524258 BFP524239:BGQ524258 BPL524239:BQM524258 BZH524239:CAI524258 CJD524239:CKE524258 CSZ524239:CUA524258 DCV524239:DDW524258 DMR524239:DNS524258 DWN524239:DXO524258 EGJ524239:EHK524258 EQF524239:ERG524258 FAB524239:FBC524258 FJX524239:FKY524258 FTT524239:FUU524258 GDP524239:GEQ524258 GNL524239:GOM524258 GXH524239:GYI524258 HHD524239:HIE524258 HQZ524239:HSA524258 IAV524239:IBW524258 IKR524239:ILS524258 IUN524239:IVO524258 JEJ524239:JFK524258 JOF524239:JPG524258 JYB524239:JZC524258 KHX524239:KIY524258 KRT524239:KSU524258 LBP524239:LCQ524258 LLL524239:LMM524258 LVH524239:LWI524258 MFD524239:MGE524258 MOZ524239:MQA524258 MYV524239:MZW524258 NIR524239:NJS524258 NSN524239:NTO524258 OCJ524239:ODK524258 OMF524239:ONG524258 OWB524239:OXC524258 PFX524239:PGY524258 PPT524239:PQU524258 PZP524239:QAQ524258 QJL524239:QKM524258 QTH524239:QUI524258 RDD524239:REE524258 RMZ524239:ROA524258 RWV524239:RXW524258 SGR524239:SHS524258 SQN524239:SRO524258 TAJ524239:TBK524258 TKF524239:TLG524258 TUB524239:TVC524258 UDX524239:UEY524258 UNT524239:UOU524258 UXP524239:UYQ524258 VHL524239:VIM524258 VRH524239:VSI524258 WBD524239:WCE524258 WKZ524239:WMA524258 WUV524239:WVW524258 IJ589775:JK589794 SF589775:TG589794 ACB589775:ADC589794 ALX589775:AMY589794 AVT589775:AWU589794 BFP589775:BGQ589794 BPL589775:BQM589794 BZH589775:CAI589794 CJD589775:CKE589794 CSZ589775:CUA589794 DCV589775:DDW589794 DMR589775:DNS589794 DWN589775:DXO589794 EGJ589775:EHK589794 EQF589775:ERG589794 FAB589775:FBC589794 FJX589775:FKY589794 FTT589775:FUU589794 GDP589775:GEQ589794 GNL589775:GOM589794 GXH589775:GYI589794 HHD589775:HIE589794 HQZ589775:HSA589794 IAV589775:IBW589794 IKR589775:ILS589794 IUN589775:IVO589794 JEJ589775:JFK589794 JOF589775:JPG589794 JYB589775:JZC589794 KHX589775:KIY589794 KRT589775:KSU589794 LBP589775:LCQ589794 LLL589775:LMM589794 LVH589775:LWI589794 MFD589775:MGE589794 MOZ589775:MQA589794 MYV589775:MZW589794 NIR589775:NJS589794 NSN589775:NTO589794 OCJ589775:ODK589794 OMF589775:ONG589794 OWB589775:OXC589794 PFX589775:PGY589794 PPT589775:PQU589794 PZP589775:QAQ589794 QJL589775:QKM589794 QTH589775:QUI589794 RDD589775:REE589794 RMZ589775:ROA589794 RWV589775:RXW589794 SGR589775:SHS589794 SQN589775:SRO589794 TAJ589775:TBK589794 TKF589775:TLG589794 TUB589775:TVC589794 UDX589775:UEY589794 UNT589775:UOU589794 UXP589775:UYQ589794 VHL589775:VIM589794 VRH589775:VSI589794 WBD589775:WCE589794 WKZ589775:WMA589794 WUV589775:WVW589794 IJ655311:JK655330 SF655311:TG655330 ACB655311:ADC655330 ALX655311:AMY655330 AVT655311:AWU655330 BFP655311:BGQ655330 BPL655311:BQM655330 BZH655311:CAI655330 CJD655311:CKE655330 CSZ655311:CUA655330 DCV655311:DDW655330 DMR655311:DNS655330 DWN655311:DXO655330 EGJ655311:EHK655330 EQF655311:ERG655330 FAB655311:FBC655330 FJX655311:FKY655330 FTT655311:FUU655330 GDP655311:GEQ655330 GNL655311:GOM655330 GXH655311:GYI655330 HHD655311:HIE655330 HQZ655311:HSA655330 IAV655311:IBW655330 IKR655311:ILS655330 IUN655311:IVO655330 JEJ655311:JFK655330 JOF655311:JPG655330 JYB655311:JZC655330 KHX655311:KIY655330 KRT655311:KSU655330 LBP655311:LCQ655330 LLL655311:LMM655330 LVH655311:LWI655330 MFD655311:MGE655330 MOZ655311:MQA655330 MYV655311:MZW655330 NIR655311:NJS655330 NSN655311:NTO655330 OCJ655311:ODK655330 OMF655311:ONG655330 OWB655311:OXC655330 PFX655311:PGY655330 PPT655311:PQU655330 PZP655311:QAQ655330 QJL655311:QKM655330 QTH655311:QUI655330 RDD655311:REE655330 RMZ655311:ROA655330 RWV655311:RXW655330 SGR655311:SHS655330 SQN655311:SRO655330 TAJ655311:TBK655330 TKF655311:TLG655330 TUB655311:TVC655330 UDX655311:UEY655330 UNT655311:UOU655330 UXP655311:UYQ655330 VHL655311:VIM655330 VRH655311:VSI655330 WBD655311:WCE655330 WKZ655311:WMA655330 WUV655311:WVW655330 IJ720847:JK720866 SF720847:TG720866 ACB720847:ADC720866 ALX720847:AMY720866 AVT720847:AWU720866 BFP720847:BGQ720866 BPL720847:BQM720866 BZH720847:CAI720866 CJD720847:CKE720866 CSZ720847:CUA720866 DCV720847:DDW720866 DMR720847:DNS720866 DWN720847:DXO720866 EGJ720847:EHK720866 EQF720847:ERG720866 FAB720847:FBC720866 FJX720847:FKY720866 FTT720847:FUU720866 GDP720847:GEQ720866 GNL720847:GOM720866 GXH720847:GYI720866 HHD720847:HIE720866 HQZ720847:HSA720866 IAV720847:IBW720866 IKR720847:ILS720866 IUN720847:IVO720866 JEJ720847:JFK720866 JOF720847:JPG720866 JYB720847:JZC720866 KHX720847:KIY720866 KRT720847:KSU720866 LBP720847:LCQ720866 LLL720847:LMM720866 LVH720847:LWI720866 MFD720847:MGE720866 MOZ720847:MQA720866 MYV720847:MZW720866 NIR720847:NJS720866 NSN720847:NTO720866 OCJ720847:ODK720866 OMF720847:ONG720866 OWB720847:OXC720866 PFX720847:PGY720866 PPT720847:PQU720866 PZP720847:QAQ720866 QJL720847:QKM720866 QTH720847:QUI720866 RDD720847:REE720866 RMZ720847:ROA720866 RWV720847:RXW720866 SGR720847:SHS720866 SQN720847:SRO720866 TAJ720847:TBK720866 TKF720847:TLG720866 TUB720847:TVC720866 UDX720847:UEY720866 UNT720847:UOU720866 UXP720847:UYQ720866 VHL720847:VIM720866 VRH720847:VSI720866 WBD720847:WCE720866 WKZ720847:WMA720866 WUV720847:WVW720866 IJ786383:JK786402 SF786383:TG786402 ACB786383:ADC786402 ALX786383:AMY786402 AVT786383:AWU786402 BFP786383:BGQ786402 BPL786383:BQM786402 BZH786383:CAI786402 CJD786383:CKE786402 CSZ786383:CUA786402 DCV786383:DDW786402 DMR786383:DNS786402 DWN786383:DXO786402 EGJ786383:EHK786402 EQF786383:ERG786402 FAB786383:FBC786402 FJX786383:FKY786402 FTT786383:FUU786402 GDP786383:GEQ786402 GNL786383:GOM786402 GXH786383:GYI786402 HHD786383:HIE786402 HQZ786383:HSA786402 IAV786383:IBW786402 IKR786383:ILS786402 IUN786383:IVO786402 JEJ786383:JFK786402 JOF786383:JPG786402 JYB786383:JZC786402 KHX786383:KIY786402 KRT786383:KSU786402 LBP786383:LCQ786402 LLL786383:LMM786402 LVH786383:LWI786402 MFD786383:MGE786402 MOZ786383:MQA786402 MYV786383:MZW786402 NIR786383:NJS786402 NSN786383:NTO786402 OCJ786383:ODK786402 OMF786383:ONG786402 OWB786383:OXC786402 PFX786383:PGY786402 PPT786383:PQU786402 PZP786383:QAQ786402 QJL786383:QKM786402 QTH786383:QUI786402 RDD786383:REE786402 RMZ786383:ROA786402 RWV786383:RXW786402 SGR786383:SHS786402 SQN786383:SRO786402 TAJ786383:TBK786402 TKF786383:TLG786402 TUB786383:TVC786402 UDX786383:UEY786402 UNT786383:UOU786402 UXP786383:UYQ786402 VHL786383:VIM786402 VRH786383:VSI786402 WBD786383:WCE786402 WKZ786383:WMA786402 WUV786383:WVW786402 IJ851919:JK851938 SF851919:TG851938 ACB851919:ADC851938 ALX851919:AMY851938 AVT851919:AWU851938 BFP851919:BGQ851938 BPL851919:BQM851938 BZH851919:CAI851938 CJD851919:CKE851938 CSZ851919:CUA851938 DCV851919:DDW851938 DMR851919:DNS851938 DWN851919:DXO851938 EGJ851919:EHK851938 EQF851919:ERG851938 FAB851919:FBC851938 FJX851919:FKY851938 FTT851919:FUU851938 GDP851919:GEQ851938 GNL851919:GOM851938 GXH851919:GYI851938 HHD851919:HIE851938 HQZ851919:HSA851938 IAV851919:IBW851938 IKR851919:ILS851938 IUN851919:IVO851938 JEJ851919:JFK851938 JOF851919:JPG851938 JYB851919:JZC851938 KHX851919:KIY851938 KRT851919:KSU851938 LBP851919:LCQ851938 LLL851919:LMM851938 LVH851919:LWI851938 MFD851919:MGE851938 MOZ851919:MQA851938 MYV851919:MZW851938 NIR851919:NJS851938 NSN851919:NTO851938 OCJ851919:ODK851938 OMF851919:ONG851938 OWB851919:OXC851938 PFX851919:PGY851938 PPT851919:PQU851938 PZP851919:QAQ851938 QJL851919:QKM851938 QTH851919:QUI851938 RDD851919:REE851938 RMZ851919:ROA851938 RWV851919:RXW851938 SGR851919:SHS851938 SQN851919:SRO851938 TAJ851919:TBK851938 TKF851919:TLG851938 TUB851919:TVC851938 UDX851919:UEY851938 UNT851919:UOU851938 UXP851919:UYQ851938 VHL851919:VIM851938 VRH851919:VSI851938 WBD851919:WCE851938 WKZ851919:WMA851938 WUV851919:WVW851938 IJ917455:JK917474 SF917455:TG917474 ACB917455:ADC917474 ALX917455:AMY917474 AVT917455:AWU917474 BFP917455:BGQ917474 BPL917455:BQM917474 BZH917455:CAI917474 CJD917455:CKE917474 CSZ917455:CUA917474 DCV917455:DDW917474 DMR917455:DNS917474 DWN917455:DXO917474 EGJ917455:EHK917474 EQF917455:ERG917474 FAB917455:FBC917474 FJX917455:FKY917474 FTT917455:FUU917474 GDP917455:GEQ917474 GNL917455:GOM917474 GXH917455:GYI917474 HHD917455:HIE917474 HQZ917455:HSA917474 IAV917455:IBW917474 IKR917455:ILS917474 IUN917455:IVO917474 JEJ917455:JFK917474 JOF917455:JPG917474 JYB917455:JZC917474 KHX917455:KIY917474 KRT917455:KSU917474 LBP917455:LCQ917474 LLL917455:LMM917474 LVH917455:LWI917474 MFD917455:MGE917474 MOZ917455:MQA917474 MYV917455:MZW917474 NIR917455:NJS917474 NSN917455:NTO917474 OCJ917455:ODK917474 OMF917455:ONG917474 OWB917455:OXC917474 PFX917455:PGY917474 PPT917455:PQU917474 PZP917455:QAQ917474 QJL917455:QKM917474 QTH917455:QUI917474 RDD917455:REE917474 RMZ917455:ROA917474 RWV917455:RXW917474 SGR917455:SHS917474 SQN917455:SRO917474 TAJ917455:TBK917474 TKF917455:TLG917474 TUB917455:TVC917474 UDX917455:UEY917474 UNT917455:UOU917474 UXP917455:UYQ917474 VHL917455:VIM917474 VRH917455:VSI917474 WBD917455:WCE917474 WKZ917455:WMA917474 WUV917455:WVW917474 IJ982991:JK983010 SF982991:TG983010 ACB982991:ADC983010 ALX982991:AMY983010 AVT982991:AWU983010 BFP982991:BGQ983010 BPL982991:BQM983010 BZH982991:CAI983010 CJD982991:CKE983010 CSZ982991:CUA983010 DCV982991:DDW983010 DMR982991:DNS983010 DWN982991:DXO983010 EGJ982991:EHK983010 EQF982991:ERG983010 FAB982991:FBC983010 FJX982991:FKY983010 FTT982991:FUU983010 GDP982991:GEQ983010 GNL982991:GOM983010 GXH982991:GYI983010 HHD982991:HIE983010 HQZ982991:HSA983010 IAV982991:IBW983010 IKR982991:ILS983010 IUN982991:IVO983010 JEJ982991:JFK983010 JOF982991:JPG983010 JYB982991:JZC983010 KHX982991:KIY983010 KRT982991:KSU983010 LBP982991:LCQ983010 LLL982991:LMM983010 LVH982991:LWI983010 MFD982991:MGE983010 MOZ982991:MQA983010 MYV982991:MZW983010 NIR982991:NJS983010 NSN982991:NTO983010 OCJ982991:ODK983010 OMF982991:ONG983010 OWB982991:OXC983010 PFX982991:PGY983010 PPT982991:PQU983010 PZP982991:QAQ983010 QJL982991:QKM983010 QTH982991:QUI983010 RDD982991:REE983010 RMZ982991:ROA983010 RWV982991:RXW983010 SGR982991:SHS983010 SQN982991:SRO983010 TAJ982991:TBK983010 TKF982991:TLG983010 TUB982991:TVC983010 UDX982991:UEY983010 UNT982991:UOU983010 UXP982991:UYQ983010 VHL982991:VIM983010 WKZ982991:WMA983010 K982992:W983011 K917456:W917475 K851920:W851939 K786384:W786403 K720848:W720867 K655312:W655331 K589776:W589795 K524240:W524259 K458704:W458723 K393168:W393187 K327632:W327651 K262096:W262115 K196560:W196579 K131024:W131043 K65488:W65507">
      <formula1>IF(#REF!="×","")</formula1>
    </dataValidation>
    <dataValidation showErrorMessage="1" sqref="G8:G37"/>
    <dataValidation type="list" allowBlank="1" showInputMessage="1" showErrorMessage="1" sqref="E8:E37">
      <formula1>"保育士,幼稚園教諭,事務員,調理員,その他"</formula1>
    </dataValidation>
  </dataValidations>
  <printOptions horizontalCentered="1"/>
  <pageMargins left="0.51181102362204722" right="0.51181102362204722" top="0.74803149606299213" bottom="0.74803149606299213" header="0.31496062992125984" footer="0.31496062992125984"/>
  <pageSetup paperSize="9" scale="50"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F19"/>
  <sheetViews>
    <sheetView showGridLines="0" view="pageBreakPreview" zoomScaleNormal="100" zoomScaleSheetLayoutView="100" workbookViewId="0">
      <selection activeCell="F17" sqref="F17"/>
    </sheetView>
  </sheetViews>
  <sheetFormatPr defaultColWidth="9" defaultRowHeight="18" customHeight="1"/>
  <cols>
    <col min="1" max="1" width="5" style="1" customWidth="1"/>
    <col min="2" max="2" width="15.625" style="1" customWidth="1"/>
    <col min="3" max="3" width="14.625" style="1" customWidth="1"/>
    <col min="4" max="4" width="22" style="1" customWidth="1"/>
    <col min="5" max="6" width="13.75" style="1" customWidth="1"/>
    <col min="7" max="16384" width="9" style="1"/>
  </cols>
  <sheetData>
    <row r="1" spans="1:6" ht="18" customHeight="1" thickBot="1">
      <c r="A1" s="1293" t="s">
        <v>1079</v>
      </c>
      <c r="B1" s="1294"/>
      <c r="C1" s="1294"/>
      <c r="D1" s="1294"/>
      <c r="E1" s="1294"/>
      <c r="F1" s="1294"/>
    </row>
    <row r="2" spans="1:6" ht="18" customHeight="1" thickBot="1">
      <c r="A2" s="1294"/>
      <c r="B2" s="1294"/>
      <c r="C2" s="1294"/>
      <c r="D2" s="1295" t="s">
        <v>242</v>
      </c>
      <c r="E2" s="3166">
        <f>【様式８】実績報告書Ⅱ!V5</f>
        <v>0</v>
      </c>
      <c r="F2" s="3167"/>
    </row>
    <row r="3" spans="1:6" ht="18" customHeight="1">
      <c r="A3" s="1294"/>
      <c r="B3" s="1294"/>
      <c r="C3" s="1294"/>
      <c r="D3" s="1294"/>
      <c r="E3" s="1294"/>
      <c r="F3" s="1294"/>
    </row>
    <row r="4" spans="1:6" ht="18" customHeight="1">
      <c r="A4" s="3168" t="s">
        <v>320</v>
      </c>
      <c r="B4" s="3168"/>
      <c r="C4" s="3168"/>
      <c r="D4" s="3168"/>
      <c r="E4" s="3168"/>
      <c r="F4" s="3168"/>
    </row>
    <row r="5" spans="1:6" ht="18" customHeight="1" thickBot="1">
      <c r="A5" s="1296"/>
      <c r="B5" s="1296"/>
      <c r="C5" s="1296"/>
      <c r="D5" s="1296"/>
      <c r="E5" s="1296"/>
      <c r="F5" s="1296"/>
    </row>
    <row r="6" spans="1:6" ht="35.25" customHeight="1" thickBot="1">
      <c r="A6" s="1297" t="s">
        <v>21</v>
      </c>
      <c r="B6" s="1298" t="s">
        <v>19</v>
      </c>
      <c r="C6" s="1298" t="s">
        <v>20</v>
      </c>
      <c r="D6" s="1299" t="s">
        <v>1080</v>
      </c>
      <c r="E6" s="1299" t="s">
        <v>1081</v>
      </c>
      <c r="F6" s="1300" t="s">
        <v>1082</v>
      </c>
    </row>
    <row r="7" spans="1:6" ht="18" customHeight="1">
      <c r="A7" s="1301" t="s">
        <v>167</v>
      </c>
      <c r="B7" s="1302" t="s">
        <v>121</v>
      </c>
      <c r="C7" s="1302" t="s">
        <v>122</v>
      </c>
      <c r="D7" s="1302" t="s">
        <v>123</v>
      </c>
      <c r="E7" s="1303">
        <v>200000</v>
      </c>
      <c r="F7" s="1304"/>
    </row>
    <row r="8" spans="1:6" ht="18" customHeight="1">
      <c r="A8" s="915">
        <v>1</v>
      </c>
      <c r="B8" s="1305"/>
      <c r="C8" s="1305"/>
      <c r="D8" s="1305"/>
      <c r="E8" s="1306"/>
      <c r="F8" s="1307"/>
    </row>
    <row r="9" spans="1:6" ht="18" customHeight="1">
      <c r="A9" s="915">
        <v>2</v>
      </c>
      <c r="B9" s="1305"/>
      <c r="C9" s="1305"/>
      <c r="D9" s="1305"/>
      <c r="E9" s="1306"/>
      <c r="F9" s="1307"/>
    </row>
    <row r="10" spans="1:6" ht="18" customHeight="1">
      <c r="A10" s="915">
        <v>3</v>
      </c>
      <c r="B10" s="1305"/>
      <c r="C10" s="1305"/>
      <c r="D10" s="1305"/>
      <c r="E10" s="1306"/>
      <c r="F10" s="1307"/>
    </row>
    <row r="11" spans="1:6" ht="18" customHeight="1">
      <c r="A11" s="915">
        <v>4</v>
      </c>
      <c r="B11" s="1305"/>
      <c r="C11" s="1305"/>
      <c r="D11" s="1305"/>
      <c r="E11" s="1306"/>
      <c r="F11" s="1307"/>
    </row>
    <row r="12" spans="1:6" ht="18" customHeight="1">
      <c r="A12" s="915">
        <v>5</v>
      </c>
      <c r="B12" s="1305"/>
      <c r="C12" s="1305"/>
      <c r="D12" s="1305"/>
      <c r="E12" s="1306"/>
      <c r="F12" s="1307"/>
    </row>
    <row r="13" spans="1:6" ht="18" customHeight="1">
      <c r="A13" s="915">
        <v>6</v>
      </c>
      <c r="B13" s="1305"/>
      <c r="C13" s="1305"/>
      <c r="D13" s="1305"/>
      <c r="E13" s="1306"/>
      <c r="F13" s="1307"/>
    </row>
    <row r="14" spans="1:6" ht="18" customHeight="1">
      <c r="A14" s="915">
        <v>7</v>
      </c>
      <c r="B14" s="1305"/>
      <c r="C14" s="1305"/>
      <c r="D14" s="1305"/>
      <c r="E14" s="1306"/>
      <c r="F14" s="1307"/>
    </row>
    <row r="15" spans="1:6" ht="18" customHeight="1">
      <c r="A15" s="915">
        <v>8</v>
      </c>
      <c r="B15" s="1305"/>
      <c r="C15" s="1305"/>
      <c r="D15" s="1305"/>
      <c r="E15" s="1306"/>
      <c r="F15" s="1307"/>
    </row>
    <row r="16" spans="1:6" ht="18" customHeight="1" thickBot="1">
      <c r="A16" s="915">
        <v>9</v>
      </c>
      <c r="B16" s="1308"/>
      <c r="C16" s="1308"/>
      <c r="D16" s="1308"/>
      <c r="E16" s="1309"/>
      <c r="F16" s="1310"/>
    </row>
    <row r="17" spans="1:6" ht="18" customHeight="1" thickBot="1">
      <c r="A17" s="3169" t="s">
        <v>120</v>
      </c>
      <c r="B17" s="3170"/>
      <c r="C17" s="3170"/>
      <c r="D17" s="3171"/>
      <c r="E17" s="1311">
        <f>SUM(E8:E16)</f>
        <v>0</v>
      </c>
      <c r="F17" s="1312">
        <f>SUM(F8:F16)</f>
        <v>0</v>
      </c>
    </row>
    <row r="18" spans="1:6" ht="18" customHeight="1">
      <c r="A18" s="1313" t="s">
        <v>157</v>
      </c>
      <c r="B18" s="3172" t="s">
        <v>1083</v>
      </c>
      <c r="C18" s="3172"/>
      <c r="D18" s="3172"/>
      <c r="E18" s="3172"/>
      <c r="F18" s="3172"/>
    </row>
    <row r="19" spans="1:6" ht="18" customHeight="1">
      <c r="A19" s="1314"/>
      <c r="B19" s="3173"/>
      <c r="C19" s="3173"/>
      <c r="D19" s="3173"/>
      <c r="E19" s="3173"/>
      <c r="F19" s="3173"/>
    </row>
  </sheetData>
  <sheetProtection insertColumns="0" insertRows="0"/>
  <mergeCells count="4">
    <mergeCell ref="E2:F2"/>
    <mergeCell ref="A4:F4"/>
    <mergeCell ref="A17:D17"/>
    <mergeCell ref="B18:F19"/>
  </mergeCells>
  <phoneticPr fontId="6"/>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91"/>
  <sheetViews>
    <sheetView view="pageBreakPreview" topLeftCell="A27" zoomScaleNormal="85" zoomScaleSheetLayoutView="100" workbookViewId="0">
      <selection activeCell="Q10" sqref="Q10:T10"/>
    </sheetView>
  </sheetViews>
  <sheetFormatPr defaultColWidth="9" defaultRowHeight="13.5"/>
  <cols>
    <col min="1" max="1" width="2.25" style="577" customWidth="1"/>
    <col min="2" max="2" width="1.625" style="577" customWidth="1"/>
    <col min="3" max="3" width="14.125" style="577" customWidth="1"/>
    <col min="4" max="4" width="6.875" style="577" customWidth="1"/>
    <col min="5" max="16" width="6.625" style="577" customWidth="1"/>
    <col min="17" max="17" width="7.5" style="577" customWidth="1"/>
    <col min="18" max="16384" width="9" style="577"/>
  </cols>
  <sheetData>
    <row r="1" spans="1:18" ht="40.5" customHeight="1">
      <c r="A1" s="1558" t="s">
        <v>557</v>
      </c>
      <c r="B1" s="1558"/>
      <c r="C1" s="1558"/>
      <c r="D1" s="1558"/>
      <c r="E1" s="1558"/>
      <c r="F1" s="1558"/>
      <c r="G1" s="1558"/>
      <c r="H1" s="1558"/>
      <c r="I1" s="1558"/>
      <c r="J1" s="1558"/>
      <c r="K1" s="1558"/>
      <c r="L1" s="1558"/>
      <c r="M1" s="1558"/>
      <c r="N1" s="1558"/>
      <c r="O1" s="1558"/>
      <c r="P1" s="1558"/>
      <c r="Q1" s="1558"/>
    </row>
    <row r="2" spans="1:18" ht="18" customHeight="1" thickBot="1">
      <c r="B2" s="654"/>
      <c r="C2" s="654"/>
      <c r="R2" s="798" t="s">
        <v>556</v>
      </c>
    </row>
    <row r="3" spans="1:18" ht="18" customHeight="1" thickBot="1">
      <c r="B3" s="654"/>
      <c r="C3" s="654"/>
      <c r="H3" s="1559" t="s">
        <v>555</v>
      </c>
      <c r="I3" s="1560"/>
      <c r="J3" s="1560"/>
      <c r="K3" s="1560"/>
      <c r="L3" s="1561"/>
      <c r="M3" s="1562" t="str">
        <f>【様式１】加算率!U8</f>
        <v>テスト保育園</v>
      </c>
      <c r="N3" s="1563"/>
      <c r="O3" s="1563"/>
      <c r="P3" s="1563"/>
      <c r="Q3" s="1564"/>
      <c r="R3" s="578"/>
    </row>
    <row r="4" spans="1:18" ht="18" customHeight="1">
      <c r="B4" s="654"/>
      <c r="C4" s="654"/>
      <c r="H4" s="652"/>
      <c r="I4" s="652"/>
      <c r="J4" s="652"/>
      <c r="K4" s="652"/>
      <c r="L4" s="652"/>
      <c r="M4" s="652"/>
      <c r="N4" s="652"/>
      <c r="O4" s="652"/>
      <c r="P4" s="652"/>
      <c r="Q4" s="652"/>
      <c r="R4" s="578"/>
    </row>
    <row r="5" spans="1:18" ht="18" customHeight="1">
      <c r="B5" s="577" t="s">
        <v>554</v>
      </c>
      <c r="H5" s="652"/>
      <c r="I5" s="652"/>
      <c r="J5" s="652"/>
      <c r="K5" s="652"/>
      <c r="L5" s="652"/>
      <c r="M5" s="652"/>
      <c r="N5" s="652"/>
      <c r="O5" s="652"/>
      <c r="P5" s="652"/>
      <c r="Q5" s="652"/>
      <c r="R5" s="578"/>
    </row>
    <row r="6" spans="1:18" ht="18" customHeight="1">
      <c r="B6" s="577" t="s">
        <v>553</v>
      </c>
      <c r="H6" s="652"/>
      <c r="I6" s="652"/>
      <c r="J6" s="652"/>
      <c r="K6" s="652"/>
      <c r="L6" s="652"/>
      <c r="M6" s="652"/>
      <c r="N6" s="652"/>
      <c r="O6" s="652"/>
      <c r="P6" s="652"/>
      <c r="Q6" s="652"/>
      <c r="R6" s="578"/>
    </row>
    <row r="7" spans="1:18" ht="18" customHeight="1">
      <c r="B7" s="577" t="s">
        <v>552</v>
      </c>
      <c r="C7" s="653"/>
      <c r="H7" s="652"/>
      <c r="I7" s="652"/>
      <c r="J7" s="652"/>
      <c r="K7" s="652"/>
      <c r="L7" s="652"/>
      <c r="M7" s="652"/>
      <c r="N7" s="652"/>
      <c r="O7" s="652"/>
      <c r="P7" s="652"/>
      <c r="Q7" s="652"/>
      <c r="R7" s="578"/>
    </row>
    <row r="8" spans="1:18" ht="18" customHeight="1">
      <c r="B8" s="653"/>
      <c r="C8" s="653"/>
      <c r="H8" s="652"/>
      <c r="I8" s="652"/>
      <c r="J8" s="652"/>
      <c r="K8" s="652"/>
      <c r="L8" s="652"/>
      <c r="M8" s="652"/>
      <c r="N8" s="652"/>
      <c r="O8" s="652"/>
      <c r="P8" s="652"/>
      <c r="Q8" s="652"/>
      <c r="R8" s="578"/>
    </row>
    <row r="9" spans="1:18" ht="18" customHeight="1" thickBot="1">
      <c r="A9" s="651" t="s">
        <v>551</v>
      </c>
      <c r="R9" s="578"/>
    </row>
    <row r="10" spans="1:18" ht="17.25" customHeight="1">
      <c r="B10" s="1565" t="s">
        <v>550</v>
      </c>
      <c r="C10" s="1566"/>
      <c r="D10" s="1567"/>
      <c r="E10" s="609">
        <v>4</v>
      </c>
      <c r="F10" s="609">
        <v>5</v>
      </c>
      <c r="G10" s="609">
        <v>6</v>
      </c>
      <c r="H10" s="609">
        <v>7</v>
      </c>
      <c r="I10" s="609">
        <v>8</v>
      </c>
      <c r="J10" s="609">
        <v>9</v>
      </c>
      <c r="K10" s="609">
        <v>10</v>
      </c>
      <c r="L10" s="609">
        <v>11</v>
      </c>
      <c r="M10" s="609">
        <v>12</v>
      </c>
      <c r="N10" s="609">
        <v>1</v>
      </c>
      <c r="O10" s="609">
        <v>2</v>
      </c>
      <c r="P10" s="609">
        <v>3</v>
      </c>
      <c r="Q10" s="1571" t="s">
        <v>536</v>
      </c>
      <c r="R10" s="636" t="s">
        <v>549</v>
      </c>
    </row>
    <row r="11" spans="1:18" ht="17.25" customHeight="1">
      <c r="B11" s="1568"/>
      <c r="C11" s="1569"/>
      <c r="D11" s="1570"/>
      <c r="E11" s="1573" t="s">
        <v>535</v>
      </c>
      <c r="F11" s="1574"/>
      <c r="G11" s="1574"/>
      <c r="H11" s="1574"/>
      <c r="I11" s="1574"/>
      <c r="J11" s="1574"/>
      <c r="K11" s="1574"/>
      <c r="L11" s="1574"/>
      <c r="M11" s="1574"/>
      <c r="N11" s="1574"/>
      <c r="O11" s="1574"/>
      <c r="P11" s="1575"/>
      <c r="Q11" s="1572"/>
      <c r="R11" s="636" t="s">
        <v>548</v>
      </c>
    </row>
    <row r="12" spans="1:18" ht="17.25" customHeight="1">
      <c r="B12" s="1580" t="s">
        <v>533</v>
      </c>
      <c r="C12" s="1581"/>
      <c r="D12" s="601" t="s">
        <v>528</v>
      </c>
      <c r="E12" s="811">
        <v>23</v>
      </c>
      <c r="F12" s="811">
        <v>23</v>
      </c>
      <c r="G12" s="811">
        <v>23</v>
      </c>
      <c r="H12" s="811">
        <v>23</v>
      </c>
      <c r="I12" s="811">
        <v>22</v>
      </c>
      <c r="J12" s="811">
        <v>22</v>
      </c>
      <c r="K12" s="811">
        <v>22</v>
      </c>
      <c r="L12" s="811">
        <v>22</v>
      </c>
      <c r="M12" s="811">
        <v>23</v>
      </c>
      <c r="N12" s="811">
        <v>23</v>
      </c>
      <c r="O12" s="811">
        <v>23</v>
      </c>
      <c r="P12" s="811">
        <v>23</v>
      </c>
      <c r="Q12" s="645">
        <f>ROUND(SUM(E12:P12)/12,0)</f>
        <v>23</v>
      </c>
      <c r="R12" s="636"/>
    </row>
    <row r="13" spans="1:18" ht="17.25" customHeight="1">
      <c r="B13" s="1582"/>
      <c r="C13" s="1583"/>
      <c r="D13" s="648" t="s">
        <v>543</v>
      </c>
      <c r="E13" s="796"/>
      <c r="F13" s="647">
        <f t="shared" ref="F13:P13" si="0">F12/$E$12</f>
        <v>1</v>
      </c>
      <c r="G13" s="647">
        <f t="shared" si="0"/>
        <v>1</v>
      </c>
      <c r="H13" s="647">
        <f t="shared" si="0"/>
        <v>1</v>
      </c>
      <c r="I13" s="647">
        <f t="shared" si="0"/>
        <v>0.95652173913043481</v>
      </c>
      <c r="J13" s="647">
        <f t="shared" si="0"/>
        <v>0.95652173913043481</v>
      </c>
      <c r="K13" s="647">
        <f t="shared" si="0"/>
        <v>0.95652173913043481</v>
      </c>
      <c r="L13" s="647">
        <f t="shared" si="0"/>
        <v>0.95652173913043481</v>
      </c>
      <c r="M13" s="647">
        <f t="shared" si="0"/>
        <v>1</v>
      </c>
      <c r="N13" s="647">
        <f t="shared" si="0"/>
        <v>1</v>
      </c>
      <c r="O13" s="647">
        <f t="shared" si="0"/>
        <v>1</v>
      </c>
      <c r="P13" s="647">
        <f t="shared" si="0"/>
        <v>1</v>
      </c>
      <c r="Q13" s="646" t="s">
        <v>547</v>
      </c>
      <c r="R13" s="578"/>
    </row>
    <row r="14" spans="1:18" ht="17.25" customHeight="1">
      <c r="B14" s="1584" t="s">
        <v>532</v>
      </c>
      <c r="C14" s="1585"/>
      <c r="D14" s="601" t="s">
        <v>528</v>
      </c>
      <c r="E14" s="811">
        <v>13</v>
      </c>
      <c r="F14" s="811">
        <v>13</v>
      </c>
      <c r="G14" s="811">
        <v>12</v>
      </c>
      <c r="H14" s="811">
        <v>12</v>
      </c>
      <c r="I14" s="811">
        <v>12</v>
      </c>
      <c r="J14" s="811">
        <v>12</v>
      </c>
      <c r="K14" s="811">
        <v>11</v>
      </c>
      <c r="L14" s="811">
        <v>13</v>
      </c>
      <c r="M14" s="811">
        <v>13</v>
      </c>
      <c r="N14" s="811">
        <v>13</v>
      </c>
      <c r="O14" s="811">
        <v>13</v>
      </c>
      <c r="P14" s="811">
        <v>13</v>
      </c>
      <c r="Q14" s="645">
        <f>ROUND(SUM(E14:P14)/12,0)</f>
        <v>13</v>
      </c>
      <c r="R14" s="578"/>
    </row>
    <row r="15" spans="1:18" ht="17.25" customHeight="1">
      <c r="B15" s="1584"/>
      <c r="C15" s="1585"/>
      <c r="D15" s="648" t="s">
        <v>543</v>
      </c>
      <c r="E15" s="796"/>
      <c r="F15" s="647">
        <f t="shared" ref="F15:P15" si="1">F14/$E$14</f>
        <v>1</v>
      </c>
      <c r="G15" s="647">
        <f t="shared" si="1"/>
        <v>0.92307692307692313</v>
      </c>
      <c r="H15" s="647">
        <f t="shared" si="1"/>
        <v>0.92307692307692313</v>
      </c>
      <c r="I15" s="647">
        <f t="shared" si="1"/>
        <v>0.92307692307692313</v>
      </c>
      <c r="J15" s="647">
        <f t="shared" si="1"/>
        <v>0.92307692307692313</v>
      </c>
      <c r="K15" s="647">
        <f t="shared" si="1"/>
        <v>0.84615384615384615</v>
      </c>
      <c r="L15" s="647">
        <f t="shared" si="1"/>
        <v>1</v>
      </c>
      <c r="M15" s="647">
        <f t="shared" si="1"/>
        <v>1</v>
      </c>
      <c r="N15" s="647">
        <f t="shared" si="1"/>
        <v>1</v>
      </c>
      <c r="O15" s="647">
        <f t="shared" si="1"/>
        <v>1</v>
      </c>
      <c r="P15" s="647">
        <f t="shared" si="1"/>
        <v>1</v>
      </c>
      <c r="Q15" s="646"/>
      <c r="R15" s="578"/>
    </row>
    <row r="16" spans="1:18" ht="17.25" customHeight="1">
      <c r="B16" s="1586"/>
      <c r="C16" s="1588" t="s">
        <v>546</v>
      </c>
      <c r="D16" s="601" t="s">
        <v>528</v>
      </c>
      <c r="E16" s="812"/>
      <c r="F16" s="812"/>
      <c r="G16" s="812"/>
      <c r="H16" s="812"/>
      <c r="I16" s="812"/>
      <c r="J16" s="812"/>
      <c r="K16" s="812"/>
      <c r="L16" s="812"/>
      <c r="M16" s="812"/>
      <c r="N16" s="812"/>
      <c r="O16" s="812"/>
      <c r="P16" s="812"/>
      <c r="Q16" s="650">
        <f>ROUND(SUM(E16:P16)/12,0)</f>
        <v>0</v>
      </c>
      <c r="R16" s="578"/>
    </row>
    <row r="17" spans="1:18" ht="17.25" customHeight="1">
      <c r="B17" s="1587"/>
      <c r="C17" s="1589"/>
      <c r="D17" s="648" t="s">
        <v>543</v>
      </c>
      <c r="E17" s="796"/>
      <c r="F17" s="649" t="e">
        <f t="shared" ref="F17:P17" si="2">F16/$E$16</f>
        <v>#DIV/0!</v>
      </c>
      <c r="G17" s="649" t="e">
        <f t="shared" si="2"/>
        <v>#DIV/0!</v>
      </c>
      <c r="H17" s="649" t="e">
        <f t="shared" si="2"/>
        <v>#DIV/0!</v>
      </c>
      <c r="I17" s="649" t="e">
        <f t="shared" si="2"/>
        <v>#DIV/0!</v>
      </c>
      <c r="J17" s="649" t="e">
        <f t="shared" si="2"/>
        <v>#DIV/0!</v>
      </c>
      <c r="K17" s="649" t="e">
        <f t="shared" si="2"/>
        <v>#DIV/0!</v>
      </c>
      <c r="L17" s="649" t="e">
        <f t="shared" si="2"/>
        <v>#DIV/0!</v>
      </c>
      <c r="M17" s="649" t="e">
        <f t="shared" si="2"/>
        <v>#DIV/0!</v>
      </c>
      <c r="N17" s="649" t="e">
        <f t="shared" si="2"/>
        <v>#DIV/0!</v>
      </c>
      <c r="O17" s="649" t="e">
        <f t="shared" si="2"/>
        <v>#DIV/0!</v>
      </c>
      <c r="P17" s="649" t="e">
        <f t="shared" si="2"/>
        <v>#DIV/0!</v>
      </c>
      <c r="Q17" s="646"/>
      <c r="R17" s="636" t="s">
        <v>545</v>
      </c>
    </row>
    <row r="18" spans="1:18" ht="17.25" customHeight="1">
      <c r="B18" s="1580" t="s">
        <v>530</v>
      </c>
      <c r="C18" s="1581"/>
      <c r="D18" s="601" t="s">
        <v>528</v>
      </c>
      <c r="E18" s="811">
        <v>24</v>
      </c>
      <c r="F18" s="811">
        <v>24</v>
      </c>
      <c r="G18" s="811">
        <v>24</v>
      </c>
      <c r="H18" s="811">
        <v>24</v>
      </c>
      <c r="I18" s="811">
        <v>24</v>
      </c>
      <c r="J18" s="811">
        <v>24</v>
      </c>
      <c r="K18" s="811">
        <v>24</v>
      </c>
      <c r="L18" s="811">
        <v>24</v>
      </c>
      <c r="M18" s="811">
        <v>24</v>
      </c>
      <c r="N18" s="811">
        <v>24</v>
      </c>
      <c r="O18" s="811">
        <v>24</v>
      </c>
      <c r="P18" s="811">
        <v>24</v>
      </c>
      <c r="Q18" s="645">
        <f>ROUND(SUM(E18:P18)/12,0)</f>
        <v>24</v>
      </c>
      <c r="R18" s="636" t="s">
        <v>544</v>
      </c>
    </row>
    <row r="19" spans="1:18" ht="17.25" customHeight="1">
      <c r="B19" s="1582"/>
      <c r="C19" s="1590"/>
      <c r="D19" s="648" t="s">
        <v>543</v>
      </c>
      <c r="E19" s="796"/>
      <c r="F19" s="647">
        <f t="shared" ref="F19:P19" si="3">F18/$E$18</f>
        <v>1</v>
      </c>
      <c r="G19" s="647">
        <f t="shared" si="3"/>
        <v>1</v>
      </c>
      <c r="H19" s="647">
        <f t="shared" si="3"/>
        <v>1</v>
      </c>
      <c r="I19" s="647">
        <f t="shared" si="3"/>
        <v>1</v>
      </c>
      <c r="J19" s="647">
        <f t="shared" si="3"/>
        <v>1</v>
      </c>
      <c r="K19" s="647">
        <f t="shared" si="3"/>
        <v>1</v>
      </c>
      <c r="L19" s="647">
        <f t="shared" si="3"/>
        <v>1</v>
      </c>
      <c r="M19" s="647">
        <f t="shared" si="3"/>
        <v>1</v>
      </c>
      <c r="N19" s="647">
        <f t="shared" si="3"/>
        <v>1</v>
      </c>
      <c r="O19" s="647">
        <f t="shared" si="3"/>
        <v>1</v>
      </c>
      <c r="P19" s="647">
        <f t="shared" si="3"/>
        <v>1</v>
      </c>
      <c r="Q19" s="646"/>
      <c r="R19" s="578"/>
    </row>
    <row r="20" spans="1:18" ht="17.25" customHeight="1">
      <c r="B20" s="1580" t="s">
        <v>529</v>
      </c>
      <c r="C20" s="1591"/>
      <c r="D20" s="601" t="s">
        <v>528</v>
      </c>
      <c r="E20" s="811">
        <v>6</v>
      </c>
      <c r="F20" s="811">
        <v>6</v>
      </c>
      <c r="G20" s="811">
        <v>6</v>
      </c>
      <c r="H20" s="811">
        <v>5</v>
      </c>
      <c r="I20" s="811">
        <v>5</v>
      </c>
      <c r="J20" s="811">
        <v>6</v>
      </c>
      <c r="K20" s="811">
        <v>6</v>
      </c>
      <c r="L20" s="811">
        <v>6</v>
      </c>
      <c r="M20" s="811">
        <v>6</v>
      </c>
      <c r="N20" s="811">
        <v>6</v>
      </c>
      <c r="O20" s="811">
        <v>6</v>
      </c>
      <c r="P20" s="811">
        <v>6</v>
      </c>
      <c r="Q20" s="645">
        <f>ROUND(SUM(E20:P20)/12,0)</f>
        <v>6</v>
      </c>
      <c r="R20" s="578"/>
    </row>
    <row r="21" spans="1:18" ht="17.25" customHeight="1" thickBot="1">
      <c r="B21" s="1592"/>
      <c r="C21" s="1593"/>
      <c r="D21" s="644" t="s">
        <v>543</v>
      </c>
      <c r="E21" s="797"/>
      <c r="F21" s="643">
        <f t="shared" ref="F21:P21" si="4">F20/$E$20</f>
        <v>1</v>
      </c>
      <c r="G21" s="643">
        <f t="shared" si="4"/>
        <v>1</v>
      </c>
      <c r="H21" s="643">
        <f t="shared" si="4"/>
        <v>0.83333333333333337</v>
      </c>
      <c r="I21" s="643">
        <f t="shared" si="4"/>
        <v>0.83333333333333337</v>
      </c>
      <c r="J21" s="643">
        <f t="shared" si="4"/>
        <v>1</v>
      </c>
      <c r="K21" s="643">
        <f t="shared" si="4"/>
        <v>1</v>
      </c>
      <c r="L21" s="643">
        <f t="shared" si="4"/>
        <v>1</v>
      </c>
      <c r="M21" s="643">
        <f t="shared" si="4"/>
        <v>1</v>
      </c>
      <c r="N21" s="643">
        <f t="shared" si="4"/>
        <v>1</v>
      </c>
      <c r="O21" s="643">
        <f t="shared" si="4"/>
        <v>1</v>
      </c>
      <c r="P21" s="643">
        <f t="shared" si="4"/>
        <v>1</v>
      </c>
      <c r="Q21" s="642"/>
      <c r="R21" s="578"/>
    </row>
    <row r="22" spans="1:18" ht="17.25" customHeight="1" thickTop="1" thickBot="1">
      <c r="B22" s="1594" t="s">
        <v>527</v>
      </c>
      <c r="C22" s="1595"/>
      <c r="D22" s="641"/>
      <c r="E22" s="640">
        <f>SUM(E12+E14+E18+E20)</f>
        <v>66</v>
      </c>
      <c r="F22" s="587"/>
      <c r="G22" s="587"/>
      <c r="H22" s="587"/>
      <c r="I22" s="587"/>
      <c r="J22" s="587"/>
      <c r="K22" s="587"/>
      <c r="L22" s="587"/>
      <c r="M22" s="587"/>
      <c r="N22" s="587"/>
      <c r="O22" s="587"/>
      <c r="P22" s="587"/>
      <c r="Q22" s="639">
        <f>SUM(Q12+Q14+Q18+Q20)</f>
        <v>66</v>
      </c>
      <c r="R22" s="578"/>
    </row>
    <row r="23" spans="1:18" ht="17.25" customHeight="1">
      <c r="B23" s="638"/>
      <c r="C23" s="638"/>
      <c r="D23" s="638"/>
      <c r="E23" s="583"/>
      <c r="F23" s="637"/>
      <c r="G23" s="637"/>
      <c r="H23" s="637"/>
      <c r="I23" s="637"/>
      <c r="J23" s="637"/>
      <c r="K23" s="637"/>
      <c r="L23" s="637"/>
      <c r="M23" s="637"/>
      <c r="N23" s="637"/>
      <c r="O23" s="637"/>
      <c r="P23" s="637"/>
      <c r="R23" s="578"/>
    </row>
    <row r="24" spans="1:18" ht="17.25" customHeight="1">
      <c r="B24" s="638"/>
      <c r="C24" s="638"/>
      <c r="D24" s="638"/>
      <c r="E24" s="583"/>
      <c r="F24" s="637"/>
      <c r="G24" s="637"/>
      <c r="H24" s="637"/>
      <c r="I24" s="637"/>
      <c r="J24" s="637"/>
      <c r="K24" s="637"/>
      <c r="L24" s="637"/>
      <c r="M24" s="637"/>
      <c r="N24" s="637"/>
      <c r="O24" s="637"/>
      <c r="P24" s="637"/>
      <c r="R24" s="578"/>
    </row>
    <row r="25" spans="1:18" ht="17.25" customHeight="1" thickBot="1">
      <c r="A25" s="615" t="s">
        <v>542</v>
      </c>
      <c r="D25" s="613"/>
      <c r="E25" s="614"/>
      <c r="F25" s="613"/>
      <c r="G25" s="613"/>
      <c r="H25" s="613"/>
      <c r="I25" s="613"/>
      <c r="J25" s="613"/>
      <c r="K25" s="613"/>
      <c r="L25" s="613"/>
      <c r="M25" s="613"/>
      <c r="N25" s="613"/>
      <c r="O25" s="613"/>
      <c r="P25" s="613"/>
      <c r="R25" s="578"/>
    </row>
    <row r="26" spans="1:18" ht="17.25" customHeight="1">
      <c r="B26" s="1603" t="s">
        <v>537</v>
      </c>
      <c r="C26" s="1604"/>
      <c r="D26" s="1605"/>
      <c r="E26" s="610">
        <v>4</v>
      </c>
      <c r="F26" s="612">
        <v>5</v>
      </c>
      <c r="G26" s="609">
        <v>6</v>
      </c>
      <c r="H26" s="608">
        <v>7</v>
      </c>
      <c r="I26" s="612">
        <v>8</v>
      </c>
      <c r="J26" s="609">
        <v>9</v>
      </c>
      <c r="K26" s="609">
        <v>10</v>
      </c>
      <c r="L26" s="609">
        <v>11</v>
      </c>
      <c r="M26" s="609">
        <v>12</v>
      </c>
      <c r="N26" s="609">
        <v>1</v>
      </c>
      <c r="O26" s="609">
        <v>2</v>
      </c>
      <c r="P26" s="611">
        <v>3</v>
      </c>
      <c r="Q26" s="1596" t="s">
        <v>536</v>
      </c>
      <c r="R26" s="578"/>
    </row>
    <row r="27" spans="1:18" ht="17.25" customHeight="1">
      <c r="B27" s="1606"/>
      <c r="C27" s="1607"/>
      <c r="D27" s="1608"/>
      <c r="E27" s="1598" t="s">
        <v>535</v>
      </c>
      <c r="F27" s="1599"/>
      <c r="G27" s="1599"/>
      <c r="H27" s="1600"/>
      <c r="I27" s="1601" t="s">
        <v>541</v>
      </c>
      <c r="J27" s="1601"/>
      <c r="K27" s="1601"/>
      <c r="L27" s="1601"/>
      <c r="M27" s="1601"/>
      <c r="N27" s="1601"/>
      <c r="O27" s="1601"/>
      <c r="P27" s="1602"/>
      <c r="Q27" s="1597"/>
      <c r="R27" s="636" t="s">
        <v>600</v>
      </c>
    </row>
    <row r="28" spans="1:18" ht="17.25" customHeight="1">
      <c r="B28" s="1578" t="s">
        <v>533</v>
      </c>
      <c r="C28" s="1579"/>
      <c r="D28" s="631" t="s">
        <v>528</v>
      </c>
      <c r="E28" s="799">
        <v>23</v>
      </c>
      <c r="F28" s="800">
        <v>23</v>
      </c>
      <c r="G28" s="801">
        <v>23</v>
      </c>
      <c r="H28" s="802">
        <v>23</v>
      </c>
      <c r="I28" s="630">
        <f t="shared" ref="I28:P28" si="5">$E$28*I13</f>
        <v>22</v>
      </c>
      <c r="J28" s="629">
        <f t="shared" si="5"/>
        <v>22</v>
      </c>
      <c r="K28" s="629">
        <f t="shared" si="5"/>
        <v>22</v>
      </c>
      <c r="L28" s="629">
        <f t="shared" si="5"/>
        <v>22</v>
      </c>
      <c r="M28" s="629">
        <f t="shared" si="5"/>
        <v>23</v>
      </c>
      <c r="N28" s="629">
        <f t="shared" si="5"/>
        <v>23</v>
      </c>
      <c r="O28" s="629">
        <f t="shared" si="5"/>
        <v>23</v>
      </c>
      <c r="P28" s="628">
        <f t="shared" si="5"/>
        <v>23</v>
      </c>
      <c r="Q28" s="597">
        <f>ROUND(SUM(E28:P28)/12,0)</f>
        <v>23</v>
      </c>
      <c r="R28" s="636" t="s">
        <v>601</v>
      </c>
    </row>
    <row r="29" spans="1:18" ht="17.25" customHeight="1">
      <c r="B29" s="1584" t="s">
        <v>532</v>
      </c>
      <c r="C29" s="1585"/>
      <c r="D29" s="635" t="s">
        <v>528</v>
      </c>
      <c r="E29" s="799">
        <v>13</v>
      </c>
      <c r="F29" s="800">
        <v>12</v>
      </c>
      <c r="G29" s="801">
        <v>12</v>
      </c>
      <c r="H29" s="802">
        <v>13</v>
      </c>
      <c r="I29" s="630">
        <f t="shared" ref="I29:P29" si="6">$E$29*I15</f>
        <v>12</v>
      </c>
      <c r="J29" s="629">
        <f t="shared" si="6"/>
        <v>12</v>
      </c>
      <c r="K29" s="629">
        <f t="shared" si="6"/>
        <v>11</v>
      </c>
      <c r="L29" s="629">
        <f t="shared" si="6"/>
        <v>13</v>
      </c>
      <c r="M29" s="629">
        <f t="shared" si="6"/>
        <v>13</v>
      </c>
      <c r="N29" s="629">
        <f t="shared" si="6"/>
        <v>13</v>
      </c>
      <c r="O29" s="629">
        <f t="shared" si="6"/>
        <v>13</v>
      </c>
      <c r="P29" s="628">
        <f t="shared" si="6"/>
        <v>13</v>
      </c>
      <c r="Q29" s="597">
        <f>ROUND(SUM(E29:P29)/12,0)</f>
        <v>13</v>
      </c>
      <c r="R29" s="578"/>
    </row>
    <row r="30" spans="1:18" ht="25.5" customHeight="1">
      <c r="B30" s="607"/>
      <c r="C30" s="606" t="s">
        <v>531</v>
      </c>
      <c r="D30" s="631" t="s">
        <v>528</v>
      </c>
      <c r="E30" s="840"/>
      <c r="F30" s="841"/>
      <c r="G30" s="842"/>
      <c r="H30" s="843"/>
      <c r="I30" s="634" t="e">
        <f t="shared" ref="I30:P30" si="7">$E$30*I17</f>
        <v>#DIV/0!</v>
      </c>
      <c r="J30" s="633" t="e">
        <f t="shared" si="7"/>
        <v>#DIV/0!</v>
      </c>
      <c r="K30" s="633" t="e">
        <f t="shared" si="7"/>
        <v>#DIV/0!</v>
      </c>
      <c r="L30" s="633" t="e">
        <f t="shared" si="7"/>
        <v>#DIV/0!</v>
      </c>
      <c r="M30" s="633" t="e">
        <f t="shared" si="7"/>
        <v>#DIV/0!</v>
      </c>
      <c r="N30" s="633" t="e">
        <f t="shared" si="7"/>
        <v>#DIV/0!</v>
      </c>
      <c r="O30" s="633" t="e">
        <f t="shared" si="7"/>
        <v>#DIV/0!</v>
      </c>
      <c r="P30" s="632" t="e">
        <f t="shared" si="7"/>
        <v>#DIV/0!</v>
      </c>
      <c r="Q30" s="602" t="e">
        <f>ROUND(SUM(E30:P30)/12,0)</f>
        <v>#DIV/0!</v>
      </c>
      <c r="R30" s="578"/>
    </row>
    <row r="31" spans="1:18" ht="17.25" customHeight="1">
      <c r="B31" s="1578" t="s">
        <v>530</v>
      </c>
      <c r="C31" s="1579"/>
      <c r="D31" s="631" t="s">
        <v>528</v>
      </c>
      <c r="E31" s="799">
        <v>24</v>
      </c>
      <c r="F31" s="800">
        <v>23</v>
      </c>
      <c r="G31" s="801">
        <v>23</v>
      </c>
      <c r="H31" s="802">
        <v>24</v>
      </c>
      <c r="I31" s="630">
        <f t="shared" ref="I31:P31" si="8">$E$31*I19</f>
        <v>24</v>
      </c>
      <c r="J31" s="629">
        <f t="shared" si="8"/>
        <v>24</v>
      </c>
      <c r="K31" s="629">
        <f t="shared" si="8"/>
        <v>24</v>
      </c>
      <c r="L31" s="629">
        <f t="shared" si="8"/>
        <v>24</v>
      </c>
      <c r="M31" s="629">
        <f t="shared" si="8"/>
        <v>24</v>
      </c>
      <c r="N31" s="629">
        <f t="shared" si="8"/>
        <v>24</v>
      </c>
      <c r="O31" s="629">
        <f t="shared" si="8"/>
        <v>24</v>
      </c>
      <c r="P31" s="628">
        <f t="shared" si="8"/>
        <v>24</v>
      </c>
      <c r="Q31" s="597">
        <f>ROUND(SUM(E31:P31)/12,0)</f>
        <v>24</v>
      </c>
      <c r="R31" s="578"/>
    </row>
    <row r="32" spans="1:18" ht="17.25" customHeight="1" thickBot="1">
      <c r="B32" s="1576" t="s">
        <v>529</v>
      </c>
      <c r="C32" s="1577"/>
      <c r="D32" s="627" t="s">
        <v>528</v>
      </c>
      <c r="E32" s="803">
        <v>6</v>
      </c>
      <c r="F32" s="804">
        <v>6</v>
      </c>
      <c r="G32" s="805">
        <v>6</v>
      </c>
      <c r="H32" s="806">
        <v>6</v>
      </c>
      <c r="I32" s="626">
        <f t="shared" ref="I32:P32" si="9">$E$32*I21</f>
        <v>5</v>
      </c>
      <c r="J32" s="625">
        <f t="shared" si="9"/>
        <v>6</v>
      </c>
      <c r="K32" s="625">
        <f t="shared" si="9"/>
        <v>6</v>
      </c>
      <c r="L32" s="625">
        <f t="shared" si="9"/>
        <v>6</v>
      </c>
      <c r="M32" s="625">
        <f t="shared" si="9"/>
        <v>6</v>
      </c>
      <c r="N32" s="625">
        <f t="shared" si="9"/>
        <v>6</v>
      </c>
      <c r="O32" s="625">
        <f t="shared" si="9"/>
        <v>6</v>
      </c>
      <c r="P32" s="624">
        <f t="shared" si="9"/>
        <v>6</v>
      </c>
      <c r="Q32" s="592">
        <f>ROUND(SUM(E32:P32)/12,0)</f>
        <v>6</v>
      </c>
      <c r="R32" s="578"/>
    </row>
    <row r="33" spans="1:18" ht="17.25" customHeight="1" thickTop="1" thickBot="1">
      <c r="B33" s="1613" t="s">
        <v>527</v>
      </c>
      <c r="C33" s="1614"/>
      <c r="D33" s="623"/>
      <c r="E33" s="622">
        <f>SUM(E28+E29+E31+E32)</f>
        <v>66</v>
      </c>
      <c r="F33" s="621">
        <f>SUM(F28+F29+F31+F32)</f>
        <v>64</v>
      </c>
      <c r="G33" s="621">
        <f>SUM(G28+G29+G31+G32)</f>
        <v>64</v>
      </c>
      <c r="H33" s="620">
        <f>SUM(H28+H29+H31+H32)</f>
        <v>66</v>
      </c>
      <c r="I33" s="619"/>
      <c r="J33" s="618"/>
      <c r="K33" s="618"/>
      <c r="L33" s="618"/>
      <c r="M33" s="618"/>
      <c r="N33" s="618"/>
      <c r="O33" s="618"/>
      <c r="P33" s="617"/>
      <c r="Q33" s="585">
        <f>SUM(Q28+Q29+Q31+Q32)</f>
        <v>66</v>
      </c>
      <c r="R33" s="578"/>
    </row>
    <row r="34" spans="1:18" ht="17.25" customHeight="1">
      <c r="B34" s="584" t="s">
        <v>526</v>
      </c>
      <c r="C34" s="583"/>
      <c r="R34" s="578"/>
    </row>
    <row r="35" spans="1:18" ht="17.25" customHeight="1">
      <c r="B35" s="583"/>
      <c r="C35" s="583"/>
      <c r="R35" s="616" t="s">
        <v>540</v>
      </c>
    </row>
    <row r="36" spans="1:18" ht="17.25" customHeight="1">
      <c r="B36" s="583"/>
      <c r="C36" s="583"/>
      <c r="R36" s="616" t="s">
        <v>539</v>
      </c>
    </row>
    <row r="37" spans="1:18" ht="17.25" customHeight="1">
      <c r="B37" s="583"/>
      <c r="C37" s="583"/>
      <c r="R37" s="578"/>
    </row>
    <row r="38" spans="1:18" ht="17.25" customHeight="1">
      <c r="B38" s="613"/>
      <c r="C38" s="613"/>
      <c r="D38" s="613"/>
      <c r="E38" s="583"/>
      <c r="F38" s="613"/>
      <c r="G38" s="613"/>
      <c r="H38" s="613"/>
      <c r="I38" s="613"/>
      <c r="J38" s="613"/>
      <c r="K38" s="613"/>
      <c r="L38" s="613"/>
      <c r="M38" s="613"/>
      <c r="N38" s="613"/>
      <c r="O38" s="613"/>
      <c r="P38" s="613"/>
      <c r="Q38" s="613"/>
      <c r="R38" s="578"/>
    </row>
    <row r="39" spans="1:18" ht="17.25" customHeight="1" thickBot="1">
      <c r="A39" s="615" t="s">
        <v>538</v>
      </c>
      <c r="D39" s="613"/>
      <c r="E39" s="614"/>
      <c r="F39" s="613"/>
      <c r="G39" s="613"/>
      <c r="H39" s="613"/>
      <c r="I39" s="613"/>
      <c r="J39" s="613"/>
      <c r="K39" s="613"/>
      <c r="L39" s="613"/>
      <c r="M39" s="613"/>
      <c r="N39" s="613"/>
      <c r="O39" s="613"/>
      <c r="P39" s="613"/>
      <c r="Q39" s="613"/>
      <c r="R39" s="578"/>
    </row>
    <row r="40" spans="1:18" ht="17.25" customHeight="1">
      <c r="B40" s="1603" t="s">
        <v>537</v>
      </c>
      <c r="C40" s="1604"/>
      <c r="D40" s="1605"/>
      <c r="E40" s="610">
        <v>4</v>
      </c>
      <c r="F40" s="612">
        <v>5</v>
      </c>
      <c r="G40" s="609">
        <v>6</v>
      </c>
      <c r="H40" s="611">
        <v>7</v>
      </c>
      <c r="I40" s="610">
        <v>8</v>
      </c>
      <c r="J40" s="609">
        <v>9</v>
      </c>
      <c r="K40" s="609">
        <v>10</v>
      </c>
      <c r="L40" s="609">
        <v>11</v>
      </c>
      <c r="M40" s="609">
        <v>12</v>
      </c>
      <c r="N40" s="609">
        <v>1</v>
      </c>
      <c r="O40" s="609">
        <v>2</v>
      </c>
      <c r="P40" s="608">
        <v>3</v>
      </c>
      <c r="Q40" s="1596" t="s">
        <v>536</v>
      </c>
      <c r="R40" s="578"/>
    </row>
    <row r="41" spans="1:18" ht="17.25" customHeight="1">
      <c r="B41" s="1606"/>
      <c r="C41" s="1607"/>
      <c r="D41" s="1608"/>
      <c r="E41" s="1598" t="s">
        <v>535</v>
      </c>
      <c r="F41" s="1599"/>
      <c r="G41" s="1599"/>
      <c r="H41" s="1600"/>
      <c r="I41" s="1609" t="s">
        <v>534</v>
      </c>
      <c r="J41" s="1601"/>
      <c r="K41" s="1601"/>
      <c r="L41" s="1601"/>
      <c r="M41" s="1601"/>
      <c r="N41" s="1601"/>
      <c r="O41" s="1601"/>
      <c r="P41" s="1602"/>
      <c r="Q41" s="1597"/>
      <c r="R41" s="578"/>
    </row>
    <row r="42" spans="1:18" ht="17.25" customHeight="1">
      <c r="B42" s="1578" t="s">
        <v>533</v>
      </c>
      <c r="C42" s="1579"/>
      <c r="D42" s="601" t="s">
        <v>528</v>
      </c>
      <c r="E42" s="600">
        <f t="shared" ref="E42:H46" si="10">E28</f>
        <v>23</v>
      </c>
      <c r="F42" s="599">
        <f t="shared" si="10"/>
        <v>23</v>
      </c>
      <c r="G42" s="599">
        <f t="shared" si="10"/>
        <v>23</v>
      </c>
      <c r="H42" s="598">
        <f t="shared" si="10"/>
        <v>23</v>
      </c>
      <c r="I42" s="807"/>
      <c r="J42" s="807"/>
      <c r="K42" s="807"/>
      <c r="L42" s="807"/>
      <c r="M42" s="807"/>
      <c r="N42" s="807"/>
      <c r="O42" s="807"/>
      <c r="P42" s="808"/>
      <c r="Q42" s="597">
        <f>ROUND(SUM(E42:P42)/12,0)</f>
        <v>8</v>
      </c>
      <c r="R42" s="578"/>
    </row>
    <row r="43" spans="1:18" ht="17.25" customHeight="1">
      <c r="B43" s="1584" t="s">
        <v>532</v>
      </c>
      <c r="C43" s="1585"/>
      <c r="D43" s="601" t="s">
        <v>528</v>
      </c>
      <c r="E43" s="600">
        <f t="shared" si="10"/>
        <v>13</v>
      </c>
      <c r="F43" s="599">
        <f t="shared" si="10"/>
        <v>12</v>
      </c>
      <c r="G43" s="599">
        <f t="shared" si="10"/>
        <v>12</v>
      </c>
      <c r="H43" s="598">
        <f t="shared" si="10"/>
        <v>13</v>
      </c>
      <c r="I43" s="807"/>
      <c r="J43" s="807"/>
      <c r="K43" s="807"/>
      <c r="L43" s="807"/>
      <c r="M43" s="807"/>
      <c r="N43" s="807"/>
      <c r="O43" s="807"/>
      <c r="P43" s="808"/>
      <c r="Q43" s="597">
        <f>ROUND(SUM(E43:P43)/12,0)</f>
        <v>4</v>
      </c>
      <c r="R43" s="578"/>
    </row>
    <row r="44" spans="1:18" ht="25.5" customHeight="1">
      <c r="B44" s="607"/>
      <c r="C44" s="606" t="s">
        <v>531</v>
      </c>
      <c r="D44" s="601" t="s">
        <v>528</v>
      </c>
      <c r="E44" s="605">
        <f t="shared" si="10"/>
        <v>0</v>
      </c>
      <c r="F44" s="604">
        <f t="shared" si="10"/>
        <v>0</v>
      </c>
      <c r="G44" s="604">
        <f t="shared" si="10"/>
        <v>0</v>
      </c>
      <c r="H44" s="603">
        <f t="shared" si="10"/>
        <v>0</v>
      </c>
      <c r="I44" s="807"/>
      <c r="J44" s="807"/>
      <c r="K44" s="807"/>
      <c r="L44" s="807"/>
      <c r="M44" s="807"/>
      <c r="N44" s="807"/>
      <c r="O44" s="807"/>
      <c r="P44" s="808"/>
      <c r="Q44" s="602">
        <f>ROUND(SUM(E44:P44)/12,0)</f>
        <v>0</v>
      </c>
      <c r="R44" s="578"/>
    </row>
    <row r="45" spans="1:18" ht="17.25" customHeight="1">
      <c r="B45" s="1578" t="s">
        <v>530</v>
      </c>
      <c r="C45" s="1579"/>
      <c r="D45" s="601" t="s">
        <v>528</v>
      </c>
      <c r="E45" s="600">
        <f t="shared" si="10"/>
        <v>24</v>
      </c>
      <c r="F45" s="599">
        <f t="shared" si="10"/>
        <v>23</v>
      </c>
      <c r="G45" s="599">
        <f t="shared" si="10"/>
        <v>23</v>
      </c>
      <c r="H45" s="598">
        <f t="shared" si="10"/>
        <v>24</v>
      </c>
      <c r="I45" s="807"/>
      <c r="J45" s="807"/>
      <c r="K45" s="807"/>
      <c r="L45" s="807"/>
      <c r="M45" s="807"/>
      <c r="N45" s="807"/>
      <c r="O45" s="807"/>
      <c r="P45" s="808"/>
      <c r="Q45" s="597">
        <f>ROUND(SUM(E45:P45)/12,0)</f>
        <v>8</v>
      </c>
      <c r="R45" s="578"/>
    </row>
    <row r="46" spans="1:18" ht="17.25" customHeight="1" thickBot="1">
      <c r="B46" s="1576" t="s">
        <v>529</v>
      </c>
      <c r="C46" s="1577"/>
      <c r="D46" s="596" t="s">
        <v>528</v>
      </c>
      <c r="E46" s="595">
        <f t="shared" si="10"/>
        <v>6</v>
      </c>
      <c r="F46" s="594">
        <f t="shared" si="10"/>
        <v>6</v>
      </c>
      <c r="G46" s="594">
        <f t="shared" si="10"/>
        <v>6</v>
      </c>
      <c r="H46" s="593">
        <f t="shared" si="10"/>
        <v>6</v>
      </c>
      <c r="I46" s="809"/>
      <c r="J46" s="809"/>
      <c r="K46" s="809"/>
      <c r="L46" s="809"/>
      <c r="M46" s="809"/>
      <c r="N46" s="809"/>
      <c r="O46" s="809"/>
      <c r="P46" s="810"/>
      <c r="Q46" s="592">
        <f>ROUND(SUM(E46:P46)/12,0)</f>
        <v>2</v>
      </c>
      <c r="R46" s="578"/>
    </row>
    <row r="47" spans="1:18" ht="17.25" customHeight="1" thickTop="1" thickBot="1">
      <c r="B47" s="1594" t="s">
        <v>527</v>
      </c>
      <c r="C47" s="1595"/>
      <c r="D47" s="591"/>
      <c r="E47" s="590">
        <f>SUM(E42+E43+E45+E46)</f>
        <v>66</v>
      </c>
      <c r="F47" s="589">
        <f>SUM(F42+F43+F45+F46)</f>
        <v>64</v>
      </c>
      <c r="G47" s="589">
        <f>SUM(G42+G43+G45+G46)</f>
        <v>64</v>
      </c>
      <c r="H47" s="588">
        <f>SUM(H42+H43+H45+H46)</f>
        <v>66</v>
      </c>
      <c r="I47" s="587"/>
      <c r="J47" s="587"/>
      <c r="K47" s="587"/>
      <c r="L47" s="587"/>
      <c r="M47" s="587"/>
      <c r="N47" s="587"/>
      <c r="O47" s="587"/>
      <c r="P47" s="586"/>
      <c r="Q47" s="585">
        <f>SUM(Q42+Q43+Q45+Q46)</f>
        <v>22</v>
      </c>
      <c r="R47" s="578"/>
    </row>
    <row r="48" spans="1:18" ht="17.25" customHeight="1">
      <c r="B48" s="584" t="s">
        <v>526</v>
      </c>
      <c r="C48" s="583"/>
      <c r="D48" s="582"/>
      <c r="E48" s="581"/>
      <c r="F48" s="581"/>
      <c r="G48" s="581"/>
      <c r="H48" s="581"/>
      <c r="I48" s="581"/>
      <c r="J48" s="581"/>
      <c r="K48" s="581"/>
      <c r="L48" s="581"/>
      <c r="M48" s="581"/>
      <c r="N48" s="581"/>
      <c r="O48" s="581"/>
      <c r="P48" s="581"/>
      <c r="Q48" s="581"/>
      <c r="R48" s="578"/>
    </row>
    <row r="49" spans="2:18" ht="17.25" customHeight="1">
      <c r="B49" s="583"/>
      <c r="C49" s="583"/>
      <c r="D49" s="582"/>
      <c r="E49" s="581"/>
      <c r="F49" s="581"/>
      <c r="G49" s="581"/>
      <c r="H49" s="581"/>
      <c r="I49" s="581"/>
      <c r="J49" s="581"/>
      <c r="K49" s="581"/>
      <c r="L49" s="581"/>
      <c r="M49" s="815"/>
      <c r="N49" s="581"/>
      <c r="O49" s="581"/>
      <c r="P49" s="581"/>
      <c r="Q49" s="581"/>
      <c r="R49" s="578"/>
    </row>
    <row r="50" spans="2:18" ht="17.25" customHeight="1" thickBot="1">
      <c r="B50" s="580" t="s">
        <v>604</v>
      </c>
      <c r="C50" s="579"/>
      <c r="R50" s="578"/>
    </row>
    <row r="51" spans="2:18" ht="15.75" customHeight="1">
      <c r="B51" s="1610" t="s">
        <v>525</v>
      </c>
      <c r="C51" s="1611"/>
      <c r="D51" s="1611"/>
      <c r="E51" s="1611"/>
      <c r="F51" s="1611"/>
      <c r="G51" s="1611"/>
      <c r="H51" s="1611"/>
      <c r="I51" s="1611"/>
      <c r="J51" s="1611"/>
      <c r="K51" s="1611"/>
      <c r="L51" s="1611"/>
      <c r="M51" s="1611"/>
      <c r="N51" s="1611"/>
      <c r="O51" s="1611"/>
      <c r="P51" s="1611"/>
      <c r="Q51" s="1612"/>
      <c r="R51" s="578"/>
    </row>
    <row r="52" spans="2:18" ht="94.5" customHeight="1" thickBot="1">
      <c r="B52" s="1555" t="s">
        <v>603</v>
      </c>
      <c r="C52" s="1556"/>
      <c r="D52" s="1556"/>
      <c r="E52" s="1556"/>
      <c r="F52" s="1556"/>
      <c r="G52" s="1556"/>
      <c r="H52" s="1556"/>
      <c r="I52" s="1556"/>
      <c r="J52" s="1556"/>
      <c r="K52" s="1556"/>
      <c r="L52" s="1556"/>
      <c r="M52" s="1556"/>
      <c r="N52" s="1556"/>
      <c r="O52" s="1556"/>
      <c r="P52" s="1556"/>
      <c r="Q52" s="1557"/>
      <c r="R52" s="578"/>
    </row>
    <row r="53" spans="2:18" ht="17.25" customHeight="1">
      <c r="R53" s="578"/>
    </row>
    <row r="54" spans="2:18" ht="17.25" customHeight="1">
      <c r="R54" s="578"/>
    </row>
    <row r="55" spans="2:18" ht="17.25" customHeight="1"/>
    <row r="56" spans="2:18" ht="17.25" customHeight="1"/>
    <row r="57" spans="2:18" ht="17.25" customHeight="1"/>
    <row r="58" spans="2:18" ht="17.25" customHeight="1"/>
    <row r="59" spans="2:18" ht="17.25" customHeight="1"/>
    <row r="60" spans="2:18" ht="17.25" customHeight="1"/>
    <row r="61" spans="2:18" ht="17.25" customHeight="1"/>
    <row r="62" spans="2:18" ht="17.25" customHeight="1"/>
    <row r="63" spans="2:18" ht="17.25" customHeight="1"/>
    <row r="64" spans="2:18"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sheetData>
  <mergeCells count="33">
    <mergeCell ref="B51:Q51"/>
    <mergeCell ref="B29:C29"/>
    <mergeCell ref="B31:C31"/>
    <mergeCell ref="B32:C32"/>
    <mergeCell ref="B33:C33"/>
    <mergeCell ref="B40:D41"/>
    <mergeCell ref="B43:C43"/>
    <mergeCell ref="B45:C45"/>
    <mergeCell ref="B47:C47"/>
    <mergeCell ref="B42:C42"/>
    <mergeCell ref="Q26:Q27"/>
    <mergeCell ref="E27:H27"/>
    <mergeCell ref="I27:P27"/>
    <mergeCell ref="B26:D27"/>
    <mergeCell ref="Q40:Q41"/>
    <mergeCell ref="E41:H41"/>
    <mergeCell ref="I41:P41"/>
    <mergeCell ref="B52:Q52"/>
    <mergeCell ref="A1:Q1"/>
    <mergeCell ref="H3:L3"/>
    <mergeCell ref="M3:Q3"/>
    <mergeCell ref="B10:D11"/>
    <mergeCell ref="Q10:Q11"/>
    <mergeCell ref="E11:P11"/>
    <mergeCell ref="B46:C46"/>
    <mergeCell ref="B28:C28"/>
    <mergeCell ref="B12:C13"/>
    <mergeCell ref="B14:C15"/>
    <mergeCell ref="B16:B17"/>
    <mergeCell ref="C16:C17"/>
    <mergeCell ref="B18:C19"/>
    <mergeCell ref="B20:C21"/>
    <mergeCell ref="B22:C22"/>
  </mergeCells>
  <phoneticPr fontId="6"/>
  <pageMargins left="0.61" right="0.2" top="0.55118110236220474" bottom="0.19685039370078741" header="0.31496062992125984" footer="0.19685039370078741"/>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R91"/>
  <sheetViews>
    <sheetView view="pageBreakPreview" topLeftCell="A9" zoomScaleNormal="85" zoomScaleSheetLayoutView="100" workbookViewId="0">
      <selection activeCell="Q10" sqref="Q10:T10"/>
    </sheetView>
  </sheetViews>
  <sheetFormatPr defaultColWidth="9" defaultRowHeight="13.5"/>
  <cols>
    <col min="1" max="1" width="2.25" style="577" customWidth="1"/>
    <col min="2" max="2" width="1.625" style="577" customWidth="1"/>
    <col min="3" max="3" width="14.125" style="577" customWidth="1"/>
    <col min="4" max="4" width="6.875" style="577" customWidth="1"/>
    <col min="5" max="16" width="6.625" style="577" customWidth="1"/>
    <col min="17" max="17" width="7.5" style="577" customWidth="1"/>
    <col min="18" max="16384" width="9" style="577"/>
  </cols>
  <sheetData>
    <row r="1" spans="1:18" ht="40.5" customHeight="1">
      <c r="A1" s="1558" t="s">
        <v>557</v>
      </c>
      <c r="B1" s="1558"/>
      <c r="C1" s="1558"/>
      <c r="D1" s="1558"/>
      <c r="E1" s="1558"/>
      <c r="F1" s="1558"/>
      <c r="G1" s="1558"/>
      <c r="H1" s="1558"/>
      <c r="I1" s="1558"/>
      <c r="J1" s="1558"/>
      <c r="K1" s="1558"/>
      <c r="L1" s="1558"/>
      <c r="M1" s="1558"/>
      <c r="N1" s="1558"/>
      <c r="O1" s="1558"/>
      <c r="P1" s="1558"/>
      <c r="Q1" s="1558"/>
    </row>
    <row r="2" spans="1:18" ht="18" customHeight="1" thickBot="1">
      <c r="B2" s="654"/>
      <c r="C2" s="654"/>
      <c r="R2" s="798" t="s">
        <v>556</v>
      </c>
    </row>
    <row r="3" spans="1:18" ht="18" customHeight="1" thickBot="1">
      <c r="B3" s="654"/>
      <c r="C3" s="654"/>
      <c r="H3" s="1559" t="s">
        <v>555</v>
      </c>
      <c r="I3" s="1560"/>
      <c r="J3" s="1560"/>
      <c r="K3" s="1560"/>
      <c r="L3" s="1561"/>
      <c r="M3" s="1562" t="str">
        <f>【様式１】加算率!U8</f>
        <v>テスト保育園</v>
      </c>
      <c r="N3" s="1563"/>
      <c r="O3" s="1563"/>
      <c r="P3" s="1563"/>
      <c r="Q3" s="1564"/>
      <c r="R3" s="578"/>
    </row>
    <row r="4" spans="1:18" ht="18" customHeight="1">
      <c r="B4" s="654"/>
      <c r="C4" s="654"/>
      <c r="H4" s="652"/>
      <c r="I4" s="652"/>
      <c r="J4" s="652"/>
      <c r="K4" s="652"/>
      <c r="L4" s="652"/>
      <c r="M4" s="652"/>
      <c r="N4" s="652"/>
      <c r="O4" s="652"/>
      <c r="P4" s="652"/>
      <c r="Q4" s="652"/>
      <c r="R4" s="578"/>
    </row>
    <row r="5" spans="1:18" ht="18" customHeight="1">
      <c r="B5" s="577" t="s">
        <v>554</v>
      </c>
      <c r="H5" s="652"/>
      <c r="I5" s="652"/>
      <c r="J5" s="652"/>
      <c r="K5" s="652"/>
      <c r="L5" s="652"/>
      <c r="M5" s="813"/>
      <c r="N5" s="813"/>
      <c r="O5" s="814" t="s">
        <v>602</v>
      </c>
      <c r="P5" s="813"/>
      <c r="Q5" s="813"/>
      <c r="R5" s="578"/>
    </row>
    <row r="6" spans="1:18" ht="18" customHeight="1">
      <c r="B6" s="577" t="s">
        <v>553</v>
      </c>
      <c r="H6" s="652"/>
      <c r="I6" s="652"/>
      <c r="J6" s="652"/>
      <c r="K6" s="652"/>
      <c r="L6" s="652"/>
      <c r="M6" s="652"/>
      <c r="N6" s="652"/>
      <c r="O6" s="652"/>
      <c r="P6" s="652"/>
      <c r="Q6" s="652"/>
      <c r="R6" s="578"/>
    </row>
    <row r="7" spans="1:18" ht="18" customHeight="1">
      <c r="B7" s="577" t="s">
        <v>552</v>
      </c>
      <c r="C7" s="653"/>
      <c r="H7" s="652"/>
      <c r="I7" s="652"/>
      <c r="J7" s="652"/>
      <c r="K7" s="652"/>
      <c r="L7" s="652"/>
      <c r="M7" s="652"/>
      <c r="N7" s="652"/>
      <c r="O7" s="652"/>
      <c r="P7" s="652"/>
      <c r="Q7" s="652"/>
      <c r="R7" s="578"/>
    </row>
    <row r="8" spans="1:18" ht="18" customHeight="1">
      <c r="B8" s="653"/>
      <c r="C8" s="653"/>
      <c r="H8" s="652"/>
      <c r="I8" s="652"/>
      <c r="J8" s="652"/>
      <c r="K8" s="652"/>
      <c r="L8" s="652"/>
      <c r="M8" s="652"/>
      <c r="N8" s="652"/>
      <c r="O8" s="652"/>
      <c r="P8" s="652"/>
      <c r="Q8" s="652"/>
      <c r="R8" s="578"/>
    </row>
    <row r="9" spans="1:18" ht="18" customHeight="1" thickBot="1">
      <c r="A9" s="651" t="s">
        <v>551</v>
      </c>
      <c r="R9" s="578"/>
    </row>
    <row r="10" spans="1:18" ht="17.25" customHeight="1">
      <c r="B10" s="1565" t="s">
        <v>550</v>
      </c>
      <c r="C10" s="1566"/>
      <c r="D10" s="1567"/>
      <c r="E10" s="609">
        <v>4</v>
      </c>
      <c r="F10" s="609">
        <v>5</v>
      </c>
      <c r="G10" s="609">
        <v>6</v>
      </c>
      <c r="H10" s="609">
        <v>7</v>
      </c>
      <c r="I10" s="609">
        <v>8</v>
      </c>
      <c r="J10" s="609">
        <v>9</v>
      </c>
      <c r="K10" s="609">
        <v>10</v>
      </c>
      <c r="L10" s="609">
        <v>11</v>
      </c>
      <c r="M10" s="609">
        <v>12</v>
      </c>
      <c r="N10" s="609">
        <v>1</v>
      </c>
      <c r="O10" s="609">
        <v>2</v>
      </c>
      <c r="P10" s="609">
        <v>3</v>
      </c>
      <c r="Q10" s="1571" t="s">
        <v>536</v>
      </c>
      <c r="R10" s="636" t="s">
        <v>549</v>
      </c>
    </row>
    <row r="11" spans="1:18" ht="17.25" customHeight="1">
      <c r="B11" s="1568"/>
      <c r="C11" s="1569"/>
      <c r="D11" s="1570"/>
      <c r="E11" s="1573" t="s">
        <v>535</v>
      </c>
      <c r="F11" s="1574"/>
      <c r="G11" s="1574"/>
      <c r="H11" s="1574"/>
      <c r="I11" s="1574"/>
      <c r="J11" s="1574"/>
      <c r="K11" s="1574"/>
      <c r="L11" s="1574"/>
      <c r="M11" s="1574"/>
      <c r="N11" s="1574"/>
      <c r="O11" s="1574"/>
      <c r="P11" s="1575"/>
      <c r="Q11" s="1572"/>
      <c r="R11" s="636" t="s">
        <v>548</v>
      </c>
    </row>
    <row r="12" spans="1:18" ht="17.25" customHeight="1">
      <c r="B12" s="1580" t="s">
        <v>533</v>
      </c>
      <c r="C12" s="1581"/>
      <c r="D12" s="601" t="s">
        <v>528</v>
      </c>
      <c r="E12" s="811"/>
      <c r="F12" s="811"/>
      <c r="G12" s="811"/>
      <c r="H12" s="811"/>
      <c r="I12" s="811"/>
      <c r="J12" s="811"/>
      <c r="K12" s="811"/>
      <c r="L12" s="811"/>
      <c r="M12" s="811"/>
      <c r="N12" s="811"/>
      <c r="O12" s="811"/>
      <c r="P12" s="811"/>
      <c r="Q12" s="645">
        <f>ROUND(SUM(E12:P12)/12,0)</f>
        <v>0</v>
      </c>
      <c r="R12" s="636"/>
    </row>
    <row r="13" spans="1:18" ht="17.25" customHeight="1">
      <c r="B13" s="1582"/>
      <c r="C13" s="1583"/>
      <c r="D13" s="648" t="s">
        <v>543</v>
      </c>
      <c r="E13" s="796"/>
      <c r="F13" s="647" t="e">
        <f t="shared" ref="F13:P13" si="0">F12/$E$12</f>
        <v>#DIV/0!</v>
      </c>
      <c r="G13" s="647" t="e">
        <f t="shared" si="0"/>
        <v>#DIV/0!</v>
      </c>
      <c r="H13" s="647" t="e">
        <f t="shared" si="0"/>
        <v>#DIV/0!</v>
      </c>
      <c r="I13" s="647" t="e">
        <f t="shared" si="0"/>
        <v>#DIV/0!</v>
      </c>
      <c r="J13" s="647" t="e">
        <f t="shared" si="0"/>
        <v>#DIV/0!</v>
      </c>
      <c r="K13" s="647" t="e">
        <f t="shared" si="0"/>
        <v>#DIV/0!</v>
      </c>
      <c r="L13" s="647" t="e">
        <f t="shared" si="0"/>
        <v>#DIV/0!</v>
      </c>
      <c r="M13" s="647" t="e">
        <f t="shared" si="0"/>
        <v>#DIV/0!</v>
      </c>
      <c r="N13" s="647" t="e">
        <f t="shared" si="0"/>
        <v>#DIV/0!</v>
      </c>
      <c r="O13" s="647" t="e">
        <f t="shared" si="0"/>
        <v>#DIV/0!</v>
      </c>
      <c r="P13" s="647" t="e">
        <f t="shared" si="0"/>
        <v>#DIV/0!</v>
      </c>
      <c r="Q13" s="646" t="s">
        <v>547</v>
      </c>
      <c r="R13" s="578"/>
    </row>
    <row r="14" spans="1:18" ht="17.25" customHeight="1">
      <c r="B14" s="1584" t="s">
        <v>532</v>
      </c>
      <c r="C14" s="1585"/>
      <c r="D14" s="601" t="s">
        <v>528</v>
      </c>
      <c r="E14" s="811"/>
      <c r="F14" s="811"/>
      <c r="G14" s="811"/>
      <c r="H14" s="811"/>
      <c r="I14" s="811"/>
      <c r="J14" s="811"/>
      <c r="K14" s="811"/>
      <c r="L14" s="811"/>
      <c r="M14" s="811"/>
      <c r="N14" s="811"/>
      <c r="O14" s="811"/>
      <c r="P14" s="811"/>
      <c r="Q14" s="645">
        <f>ROUND(SUM(E14:P14)/12,0)</f>
        <v>0</v>
      </c>
      <c r="R14" s="578"/>
    </row>
    <row r="15" spans="1:18" ht="17.25" customHeight="1">
      <c r="B15" s="1584"/>
      <c r="C15" s="1585"/>
      <c r="D15" s="648" t="s">
        <v>543</v>
      </c>
      <c r="E15" s="796"/>
      <c r="F15" s="647" t="e">
        <f t="shared" ref="F15:P15" si="1">F14/$E$14</f>
        <v>#DIV/0!</v>
      </c>
      <c r="G15" s="647" t="e">
        <f t="shared" si="1"/>
        <v>#DIV/0!</v>
      </c>
      <c r="H15" s="647" t="e">
        <f t="shared" si="1"/>
        <v>#DIV/0!</v>
      </c>
      <c r="I15" s="647" t="e">
        <f t="shared" si="1"/>
        <v>#DIV/0!</v>
      </c>
      <c r="J15" s="647" t="e">
        <f t="shared" si="1"/>
        <v>#DIV/0!</v>
      </c>
      <c r="K15" s="647" t="e">
        <f t="shared" si="1"/>
        <v>#DIV/0!</v>
      </c>
      <c r="L15" s="647" t="e">
        <f t="shared" si="1"/>
        <v>#DIV/0!</v>
      </c>
      <c r="M15" s="647" t="e">
        <f t="shared" si="1"/>
        <v>#DIV/0!</v>
      </c>
      <c r="N15" s="647" t="e">
        <f t="shared" si="1"/>
        <v>#DIV/0!</v>
      </c>
      <c r="O15" s="647" t="e">
        <f t="shared" si="1"/>
        <v>#DIV/0!</v>
      </c>
      <c r="P15" s="647" t="e">
        <f t="shared" si="1"/>
        <v>#DIV/0!</v>
      </c>
      <c r="Q15" s="646"/>
      <c r="R15" s="578"/>
    </row>
    <row r="16" spans="1:18" ht="17.25" customHeight="1">
      <c r="B16" s="1586"/>
      <c r="C16" s="1588" t="s">
        <v>546</v>
      </c>
      <c r="D16" s="601" t="s">
        <v>528</v>
      </c>
      <c r="E16" s="812"/>
      <c r="F16" s="812"/>
      <c r="G16" s="812"/>
      <c r="H16" s="812"/>
      <c r="I16" s="812"/>
      <c r="J16" s="812"/>
      <c r="K16" s="812"/>
      <c r="L16" s="812"/>
      <c r="M16" s="812"/>
      <c r="N16" s="812"/>
      <c r="O16" s="812"/>
      <c r="P16" s="812"/>
      <c r="Q16" s="650">
        <f>ROUND(SUM(E16:P16)/12,0)</f>
        <v>0</v>
      </c>
      <c r="R16" s="578"/>
    </row>
    <row r="17" spans="1:18" ht="17.25" customHeight="1">
      <c r="B17" s="1587"/>
      <c r="C17" s="1589"/>
      <c r="D17" s="648" t="s">
        <v>543</v>
      </c>
      <c r="E17" s="796"/>
      <c r="F17" s="649" t="e">
        <f t="shared" ref="F17:P17" si="2">F16/$E$16</f>
        <v>#DIV/0!</v>
      </c>
      <c r="G17" s="649" t="e">
        <f t="shared" si="2"/>
        <v>#DIV/0!</v>
      </c>
      <c r="H17" s="649" t="e">
        <f t="shared" si="2"/>
        <v>#DIV/0!</v>
      </c>
      <c r="I17" s="649" t="e">
        <f t="shared" si="2"/>
        <v>#DIV/0!</v>
      </c>
      <c r="J17" s="649" t="e">
        <f t="shared" si="2"/>
        <v>#DIV/0!</v>
      </c>
      <c r="K17" s="649" t="e">
        <f t="shared" si="2"/>
        <v>#DIV/0!</v>
      </c>
      <c r="L17" s="649" t="e">
        <f t="shared" si="2"/>
        <v>#DIV/0!</v>
      </c>
      <c r="M17" s="649" t="e">
        <f t="shared" si="2"/>
        <v>#DIV/0!</v>
      </c>
      <c r="N17" s="649" t="e">
        <f t="shared" si="2"/>
        <v>#DIV/0!</v>
      </c>
      <c r="O17" s="649" t="e">
        <f t="shared" si="2"/>
        <v>#DIV/0!</v>
      </c>
      <c r="P17" s="649" t="e">
        <f t="shared" si="2"/>
        <v>#DIV/0!</v>
      </c>
      <c r="Q17" s="646"/>
      <c r="R17" s="636" t="s">
        <v>545</v>
      </c>
    </row>
    <row r="18" spans="1:18" ht="17.25" customHeight="1">
      <c r="B18" s="1580" t="s">
        <v>530</v>
      </c>
      <c r="C18" s="1581"/>
      <c r="D18" s="601" t="s">
        <v>528</v>
      </c>
      <c r="E18" s="811"/>
      <c r="F18" s="811"/>
      <c r="G18" s="811"/>
      <c r="H18" s="811"/>
      <c r="I18" s="811"/>
      <c r="J18" s="811"/>
      <c r="K18" s="811"/>
      <c r="L18" s="811"/>
      <c r="M18" s="811"/>
      <c r="N18" s="811"/>
      <c r="O18" s="811"/>
      <c r="P18" s="811"/>
      <c r="Q18" s="645">
        <f>ROUND(SUM(E18:P18)/12,0)</f>
        <v>0</v>
      </c>
      <c r="R18" s="636" t="s">
        <v>544</v>
      </c>
    </row>
    <row r="19" spans="1:18" ht="17.25" customHeight="1">
      <c r="B19" s="1582"/>
      <c r="C19" s="1590"/>
      <c r="D19" s="648" t="s">
        <v>543</v>
      </c>
      <c r="E19" s="796"/>
      <c r="F19" s="647" t="e">
        <f t="shared" ref="F19:P19" si="3">F18/$E$18</f>
        <v>#DIV/0!</v>
      </c>
      <c r="G19" s="647" t="e">
        <f t="shared" si="3"/>
        <v>#DIV/0!</v>
      </c>
      <c r="H19" s="647" t="e">
        <f t="shared" si="3"/>
        <v>#DIV/0!</v>
      </c>
      <c r="I19" s="647" t="e">
        <f t="shared" si="3"/>
        <v>#DIV/0!</v>
      </c>
      <c r="J19" s="647" t="e">
        <f t="shared" si="3"/>
        <v>#DIV/0!</v>
      </c>
      <c r="K19" s="647" t="e">
        <f t="shared" si="3"/>
        <v>#DIV/0!</v>
      </c>
      <c r="L19" s="647" t="e">
        <f t="shared" si="3"/>
        <v>#DIV/0!</v>
      </c>
      <c r="M19" s="647" t="e">
        <f t="shared" si="3"/>
        <v>#DIV/0!</v>
      </c>
      <c r="N19" s="647" t="e">
        <f t="shared" si="3"/>
        <v>#DIV/0!</v>
      </c>
      <c r="O19" s="647" t="e">
        <f t="shared" si="3"/>
        <v>#DIV/0!</v>
      </c>
      <c r="P19" s="647" t="e">
        <f t="shared" si="3"/>
        <v>#DIV/0!</v>
      </c>
      <c r="Q19" s="646"/>
      <c r="R19" s="578"/>
    </row>
    <row r="20" spans="1:18" ht="17.25" customHeight="1">
      <c r="B20" s="1580" t="s">
        <v>529</v>
      </c>
      <c r="C20" s="1591"/>
      <c r="D20" s="601" t="s">
        <v>528</v>
      </c>
      <c r="E20" s="811"/>
      <c r="F20" s="811"/>
      <c r="G20" s="811"/>
      <c r="H20" s="811"/>
      <c r="I20" s="811"/>
      <c r="J20" s="811"/>
      <c r="K20" s="811"/>
      <c r="L20" s="811"/>
      <c r="M20" s="811"/>
      <c r="N20" s="811"/>
      <c r="O20" s="811"/>
      <c r="P20" s="811"/>
      <c r="Q20" s="645">
        <f>ROUND(SUM(E20:P20)/12,0)</f>
        <v>0</v>
      </c>
      <c r="R20" s="578"/>
    </row>
    <row r="21" spans="1:18" ht="17.25" customHeight="1" thickBot="1">
      <c r="B21" s="1592"/>
      <c r="C21" s="1593"/>
      <c r="D21" s="644" t="s">
        <v>543</v>
      </c>
      <c r="E21" s="797"/>
      <c r="F21" s="643" t="e">
        <f t="shared" ref="F21:P21" si="4">F20/$E$20</f>
        <v>#DIV/0!</v>
      </c>
      <c r="G21" s="643" t="e">
        <f t="shared" si="4"/>
        <v>#DIV/0!</v>
      </c>
      <c r="H21" s="643" t="e">
        <f t="shared" si="4"/>
        <v>#DIV/0!</v>
      </c>
      <c r="I21" s="643" t="e">
        <f t="shared" si="4"/>
        <v>#DIV/0!</v>
      </c>
      <c r="J21" s="643" t="e">
        <f t="shared" si="4"/>
        <v>#DIV/0!</v>
      </c>
      <c r="K21" s="643" t="e">
        <f t="shared" si="4"/>
        <v>#DIV/0!</v>
      </c>
      <c r="L21" s="643" t="e">
        <f t="shared" si="4"/>
        <v>#DIV/0!</v>
      </c>
      <c r="M21" s="643" t="e">
        <f t="shared" si="4"/>
        <v>#DIV/0!</v>
      </c>
      <c r="N21" s="643" t="e">
        <f t="shared" si="4"/>
        <v>#DIV/0!</v>
      </c>
      <c r="O21" s="643" t="e">
        <f t="shared" si="4"/>
        <v>#DIV/0!</v>
      </c>
      <c r="P21" s="643" t="e">
        <f t="shared" si="4"/>
        <v>#DIV/0!</v>
      </c>
      <c r="Q21" s="642"/>
      <c r="R21" s="578"/>
    </row>
    <row r="22" spans="1:18" ht="17.25" customHeight="1" thickTop="1" thickBot="1">
      <c r="B22" s="1594" t="s">
        <v>527</v>
      </c>
      <c r="C22" s="1595"/>
      <c r="D22" s="641"/>
      <c r="E22" s="640">
        <f>SUM(E12+E14+E18+E20)</f>
        <v>0</v>
      </c>
      <c r="F22" s="587"/>
      <c r="G22" s="587"/>
      <c r="H22" s="587"/>
      <c r="I22" s="587"/>
      <c r="J22" s="587"/>
      <c r="K22" s="587"/>
      <c r="L22" s="587"/>
      <c r="M22" s="587"/>
      <c r="N22" s="587"/>
      <c r="O22" s="587"/>
      <c r="P22" s="587"/>
      <c r="Q22" s="639">
        <f>SUM(Q12+Q14+Q18+Q20)</f>
        <v>0</v>
      </c>
      <c r="R22" s="578"/>
    </row>
    <row r="23" spans="1:18" ht="17.25" customHeight="1">
      <c r="B23" s="638"/>
      <c r="C23" s="638"/>
      <c r="D23" s="638"/>
      <c r="E23" s="583"/>
      <c r="F23" s="637"/>
      <c r="G23" s="637"/>
      <c r="H23" s="637"/>
      <c r="I23" s="637"/>
      <c r="J23" s="637"/>
      <c r="K23" s="637"/>
      <c r="L23" s="637"/>
      <c r="M23" s="637"/>
      <c r="N23" s="637"/>
      <c r="O23" s="637"/>
      <c r="P23" s="637"/>
      <c r="R23" s="578"/>
    </row>
    <row r="24" spans="1:18" ht="17.25" customHeight="1">
      <c r="B24" s="638"/>
      <c r="C24" s="638"/>
      <c r="D24" s="638"/>
      <c r="E24" s="583"/>
      <c r="F24" s="637"/>
      <c r="G24" s="637"/>
      <c r="H24" s="637"/>
      <c r="I24" s="637"/>
      <c r="J24" s="637"/>
      <c r="K24" s="637"/>
      <c r="L24" s="637"/>
      <c r="M24" s="637"/>
      <c r="N24" s="637"/>
      <c r="O24" s="637"/>
      <c r="P24" s="637"/>
      <c r="R24" s="578"/>
    </row>
    <row r="25" spans="1:18" ht="17.25" customHeight="1" thickBot="1">
      <c r="A25" s="615" t="s">
        <v>542</v>
      </c>
      <c r="D25" s="613"/>
      <c r="E25" s="614"/>
      <c r="F25" s="613"/>
      <c r="G25" s="613"/>
      <c r="H25" s="613"/>
      <c r="I25" s="613"/>
      <c r="J25" s="613"/>
      <c r="K25" s="613"/>
      <c r="L25" s="613"/>
      <c r="M25" s="613"/>
      <c r="N25" s="613"/>
      <c r="O25" s="613"/>
      <c r="P25" s="613"/>
      <c r="R25" s="578"/>
    </row>
    <row r="26" spans="1:18" ht="17.25" customHeight="1">
      <c r="B26" s="1603" t="s">
        <v>537</v>
      </c>
      <c r="C26" s="1604"/>
      <c r="D26" s="1605"/>
      <c r="E26" s="610">
        <v>4</v>
      </c>
      <c r="F26" s="612">
        <v>5</v>
      </c>
      <c r="G26" s="609">
        <v>6</v>
      </c>
      <c r="H26" s="608">
        <v>7</v>
      </c>
      <c r="I26" s="612">
        <v>8</v>
      </c>
      <c r="J26" s="609">
        <v>9</v>
      </c>
      <c r="K26" s="609">
        <v>10</v>
      </c>
      <c r="L26" s="609">
        <v>11</v>
      </c>
      <c r="M26" s="609">
        <v>12</v>
      </c>
      <c r="N26" s="609">
        <v>1</v>
      </c>
      <c r="O26" s="609">
        <v>2</v>
      </c>
      <c r="P26" s="611">
        <v>3</v>
      </c>
      <c r="Q26" s="1596" t="s">
        <v>536</v>
      </c>
      <c r="R26" s="578"/>
    </row>
    <row r="27" spans="1:18" ht="17.25" customHeight="1">
      <c r="B27" s="1606"/>
      <c r="C27" s="1607"/>
      <c r="D27" s="1608"/>
      <c r="E27" s="1598" t="s">
        <v>535</v>
      </c>
      <c r="F27" s="1599"/>
      <c r="G27" s="1599"/>
      <c r="H27" s="1600"/>
      <c r="I27" s="1601" t="s">
        <v>541</v>
      </c>
      <c r="J27" s="1601"/>
      <c r="K27" s="1601"/>
      <c r="L27" s="1601"/>
      <c r="M27" s="1601"/>
      <c r="N27" s="1601"/>
      <c r="O27" s="1601"/>
      <c r="P27" s="1602"/>
      <c r="Q27" s="1597"/>
      <c r="R27" s="636" t="s">
        <v>600</v>
      </c>
    </row>
    <row r="28" spans="1:18" ht="17.25" customHeight="1">
      <c r="B28" s="1578" t="s">
        <v>533</v>
      </c>
      <c r="C28" s="1579"/>
      <c r="D28" s="631" t="s">
        <v>528</v>
      </c>
      <c r="E28" s="799"/>
      <c r="F28" s="800"/>
      <c r="G28" s="801"/>
      <c r="H28" s="802"/>
      <c r="I28" s="630" t="e">
        <f t="shared" ref="I28:P28" si="5">$E$28*I13</f>
        <v>#DIV/0!</v>
      </c>
      <c r="J28" s="629" t="e">
        <f t="shared" si="5"/>
        <v>#DIV/0!</v>
      </c>
      <c r="K28" s="629" t="e">
        <f t="shared" si="5"/>
        <v>#DIV/0!</v>
      </c>
      <c r="L28" s="629" t="e">
        <f t="shared" si="5"/>
        <v>#DIV/0!</v>
      </c>
      <c r="M28" s="629" t="e">
        <f t="shared" si="5"/>
        <v>#DIV/0!</v>
      </c>
      <c r="N28" s="629" t="e">
        <f t="shared" si="5"/>
        <v>#DIV/0!</v>
      </c>
      <c r="O28" s="629" t="e">
        <f t="shared" si="5"/>
        <v>#DIV/0!</v>
      </c>
      <c r="P28" s="628" t="e">
        <f t="shared" si="5"/>
        <v>#DIV/0!</v>
      </c>
      <c r="Q28" s="597" t="e">
        <f>ROUND(SUM(E28:P28)/12,0)</f>
        <v>#DIV/0!</v>
      </c>
      <c r="R28" s="636" t="s">
        <v>601</v>
      </c>
    </row>
    <row r="29" spans="1:18" ht="17.25" customHeight="1">
      <c r="B29" s="1584" t="s">
        <v>532</v>
      </c>
      <c r="C29" s="1585"/>
      <c r="D29" s="635" t="s">
        <v>528</v>
      </c>
      <c r="E29" s="799"/>
      <c r="F29" s="800"/>
      <c r="G29" s="801"/>
      <c r="H29" s="802"/>
      <c r="I29" s="630" t="e">
        <f t="shared" ref="I29:P29" si="6">$E$29*I15</f>
        <v>#DIV/0!</v>
      </c>
      <c r="J29" s="629" t="e">
        <f t="shared" si="6"/>
        <v>#DIV/0!</v>
      </c>
      <c r="K29" s="629" t="e">
        <f t="shared" si="6"/>
        <v>#DIV/0!</v>
      </c>
      <c r="L29" s="629" t="e">
        <f t="shared" si="6"/>
        <v>#DIV/0!</v>
      </c>
      <c r="M29" s="629" t="e">
        <f t="shared" si="6"/>
        <v>#DIV/0!</v>
      </c>
      <c r="N29" s="629" t="e">
        <f t="shared" si="6"/>
        <v>#DIV/0!</v>
      </c>
      <c r="O29" s="629" t="e">
        <f t="shared" si="6"/>
        <v>#DIV/0!</v>
      </c>
      <c r="P29" s="628" t="e">
        <f t="shared" si="6"/>
        <v>#DIV/0!</v>
      </c>
      <c r="Q29" s="597" t="e">
        <f>ROUND(SUM(E29:P29)/12,0)</f>
        <v>#DIV/0!</v>
      </c>
      <c r="R29" s="578"/>
    </row>
    <row r="30" spans="1:18" ht="25.5" customHeight="1">
      <c r="B30" s="607"/>
      <c r="C30" s="606" t="s">
        <v>531</v>
      </c>
      <c r="D30" s="631" t="s">
        <v>528</v>
      </c>
      <c r="E30" s="840"/>
      <c r="F30" s="841"/>
      <c r="G30" s="842"/>
      <c r="H30" s="843"/>
      <c r="I30" s="634" t="e">
        <f t="shared" ref="I30:P30" si="7">$E$30*I17</f>
        <v>#DIV/0!</v>
      </c>
      <c r="J30" s="633" t="e">
        <f t="shared" si="7"/>
        <v>#DIV/0!</v>
      </c>
      <c r="K30" s="633" t="e">
        <f t="shared" si="7"/>
        <v>#DIV/0!</v>
      </c>
      <c r="L30" s="633" t="e">
        <f t="shared" si="7"/>
        <v>#DIV/0!</v>
      </c>
      <c r="M30" s="633" t="e">
        <f t="shared" si="7"/>
        <v>#DIV/0!</v>
      </c>
      <c r="N30" s="633" t="e">
        <f t="shared" si="7"/>
        <v>#DIV/0!</v>
      </c>
      <c r="O30" s="633" t="e">
        <f t="shared" si="7"/>
        <v>#DIV/0!</v>
      </c>
      <c r="P30" s="632" t="e">
        <f t="shared" si="7"/>
        <v>#DIV/0!</v>
      </c>
      <c r="Q30" s="602" t="e">
        <f>ROUND(SUM(E30:P30)/12,0)</f>
        <v>#DIV/0!</v>
      </c>
      <c r="R30" s="578"/>
    </row>
    <row r="31" spans="1:18" ht="17.25" customHeight="1">
      <c r="B31" s="1578" t="s">
        <v>530</v>
      </c>
      <c r="C31" s="1579"/>
      <c r="D31" s="631" t="s">
        <v>528</v>
      </c>
      <c r="E31" s="799"/>
      <c r="F31" s="800"/>
      <c r="G31" s="801"/>
      <c r="H31" s="802"/>
      <c r="I31" s="630" t="e">
        <f t="shared" ref="I31:P31" si="8">$E$31*I19</f>
        <v>#DIV/0!</v>
      </c>
      <c r="J31" s="629" t="e">
        <f t="shared" si="8"/>
        <v>#DIV/0!</v>
      </c>
      <c r="K31" s="629" t="e">
        <f t="shared" si="8"/>
        <v>#DIV/0!</v>
      </c>
      <c r="L31" s="629" t="e">
        <f t="shared" si="8"/>
        <v>#DIV/0!</v>
      </c>
      <c r="M31" s="629" t="e">
        <f t="shared" si="8"/>
        <v>#DIV/0!</v>
      </c>
      <c r="N31" s="629" t="e">
        <f t="shared" si="8"/>
        <v>#DIV/0!</v>
      </c>
      <c r="O31" s="629" t="e">
        <f t="shared" si="8"/>
        <v>#DIV/0!</v>
      </c>
      <c r="P31" s="628" t="e">
        <f t="shared" si="8"/>
        <v>#DIV/0!</v>
      </c>
      <c r="Q31" s="597" t="e">
        <f>ROUND(SUM(E31:P31)/12,0)</f>
        <v>#DIV/0!</v>
      </c>
      <c r="R31" s="578"/>
    </row>
    <row r="32" spans="1:18" ht="17.25" customHeight="1" thickBot="1">
      <c r="B32" s="1576" t="s">
        <v>529</v>
      </c>
      <c r="C32" s="1577"/>
      <c r="D32" s="627" t="s">
        <v>528</v>
      </c>
      <c r="E32" s="803"/>
      <c r="F32" s="804"/>
      <c r="G32" s="805"/>
      <c r="H32" s="806"/>
      <c r="I32" s="626" t="e">
        <f t="shared" ref="I32:P32" si="9">$E$32*I21</f>
        <v>#DIV/0!</v>
      </c>
      <c r="J32" s="625" t="e">
        <f t="shared" si="9"/>
        <v>#DIV/0!</v>
      </c>
      <c r="K32" s="625" t="e">
        <f t="shared" si="9"/>
        <v>#DIV/0!</v>
      </c>
      <c r="L32" s="625" t="e">
        <f t="shared" si="9"/>
        <v>#DIV/0!</v>
      </c>
      <c r="M32" s="625" t="e">
        <f t="shared" si="9"/>
        <v>#DIV/0!</v>
      </c>
      <c r="N32" s="625" t="e">
        <f t="shared" si="9"/>
        <v>#DIV/0!</v>
      </c>
      <c r="O32" s="625" t="e">
        <f t="shared" si="9"/>
        <v>#DIV/0!</v>
      </c>
      <c r="P32" s="624" t="e">
        <f t="shared" si="9"/>
        <v>#DIV/0!</v>
      </c>
      <c r="Q32" s="592" t="e">
        <f>ROUND(SUM(E32:P32)/12,0)</f>
        <v>#DIV/0!</v>
      </c>
      <c r="R32" s="578"/>
    </row>
    <row r="33" spans="1:18" ht="17.25" customHeight="1" thickTop="1" thickBot="1">
      <c r="B33" s="1613" t="s">
        <v>527</v>
      </c>
      <c r="C33" s="1614"/>
      <c r="D33" s="623"/>
      <c r="E33" s="622">
        <f>SUM(E28+E29+E31+E32)</f>
        <v>0</v>
      </c>
      <c r="F33" s="621">
        <f>SUM(F28+F29+F31+F32)</f>
        <v>0</v>
      </c>
      <c r="G33" s="621">
        <f>SUM(G28+G29+G31+G32)</f>
        <v>0</v>
      </c>
      <c r="H33" s="620">
        <f>SUM(H28+H29+H31+H32)</f>
        <v>0</v>
      </c>
      <c r="I33" s="619"/>
      <c r="J33" s="618"/>
      <c r="K33" s="618"/>
      <c r="L33" s="618"/>
      <c r="M33" s="618"/>
      <c r="N33" s="618"/>
      <c r="O33" s="618"/>
      <c r="P33" s="617"/>
      <c r="Q33" s="585" t="e">
        <f>SUM(Q28+Q29+Q31+Q32)</f>
        <v>#DIV/0!</v>
      </c>
      <c r="R33" s="578"/>
    </row>
    <row r="34" spans="1:18" ht="17.25" customHeight="1">
      <c r="B34" s="584" t="s">
        <v>526</v>
      </c>
      <c r="C34" s="583"/>
      <c r="R34" s="578"/>
    </row>
    <row r="35" spans="1:18" ht="17.25" customHeight="1">
      <c r="B35" s="583"/>
      <c r="C35" s="583"/>
      <c r="R35" s="616" t="s">
        <v>540</v>
      </c>
    </row>
    <row r="36" spans="1:18" ht="17.25" customHeight="1">
      <c r="B36" s="583"/>
      <c r="C36" s="583"/>
      <c r="R36" s="616" t="s">
        <v>539</v>
      </c>
    </row>
    <row r="37" spans="1:18" ht="17.25" customHeight="1">
      <c r="B37" s="583"/>
      <c r="C37" s="583"/>
      <c r="R37" s="578"/>
    </row>
    <row r="38" spans="1:18" ht="17.25" customHeight="1">
      <c r="B38" s="613"/>
      <c r="C38" s="613"/>
      <c r="D38" s="613"/>
      <c r="E38" s="583"/>
      <c r="F38" s="613"/>
      <c r="G38" s="613"/>
      <c r="H38" s="613"/>
      <c r="I38" s="613"/>
      <c r="J38" s="613"/>
      <c r="K38" s="613"/>
      <c r="L38" s="613"/>
      <c r="M38" s="613"/>
      <c r="N38" s="613"/>
      <c r="O38" s="613"/>
      <c r="P38" s="613"/>
      <c r="Q38" s="613"/>
      <c r="R38" s="578"/>
    </row>
    <row r="39" spans="1:18" ht="17.25" customHeight="1" thickBot="1">
      <c r="A39" s="615" t="s">
        <v>538</v>
      </c>
      <c r="D39" s="613"/>
      <c r="E39" s="614"/>
      <c r="F39" s="613"/>
      <c r="G39" s="613"/>
      <c r="H39" s="613"/>
      <c r="I39" s="613"/>
      <c r="J39" s="613"/>
      <c r="K39" s="613"/>
      <c r="L39" s="613"/>
      <c r="M39" s="613"/>
      <c r="N39" s="613"/>
      <c r="O39" s="613"/>
      <c r="P39" s="613"/>
      <c r="Q39" s="613"/>
      <c r="R39" s="578"/>
    </row>
    <row r="40" spans="1:18" ht="17.25" customHeight="1">
      <c r="B40" s="1603" t="s">
        <v>537</v>
      </c>
      <c r="C40" s="1604"/>
      <c r="D40" s="1605"/>
      <c r="E40" s="610">
        <v>4</v>
      </c>
      <c r="F40" s="612">
        <v>5</v>
      </c>
      <c r="G40" s="609">
        <v>6</v>
      </c>
      <c r="H40" s="611">
        <v>7</v>
      </c>
      <c r="I40" s="610">
        <v>8</v>
      </c>
      <c r="J40" s="609">
        <v>9</v>
      </c>
      <c r="K40" s="609">
        <v>10</v>
      </c>
      <c r="L40" s="609">
        <v>11</v>
      </c>
      <c r="M40" s="609">
        <v>12</v>
      </c>
      <c r="N40" s="609">
        <v>1</v>
      </c>
      <c r="O40" s="609">
        <v>2</v>
      </c>
      <c r="P40" s="608">
        <v>3</v>
      </c>
      <c r="Q40" s="1596" t="s">
        <v>536</v>
      </c>
      <c r="R40" s="578"/>
    </row>
    <row r="41" spans="1:18" ht="17.25" customHeight="1">
      <c r="B41" s="1606"/>
      <c r="C41" s="1607"/>
      <c r="D41" s="1608"/>
      <c r="E41" s="1598" t="s">
        <v>535</v>
      </c>
      <c r="F41" s="1599"/>
      <c r="G41" s="1599"/>
      <c r="H41" s="1600"/>
      <c r="I41" s="1609" t="s">
        <v>534</v>
      </c>
      <c r="J41" s="1601"/>
      <c r="K41" s="1601"/>
      <c r="L41" s="1601"/>
      <c r="M41" s="1601"/>
      <c r="N41" s="1601"/>
      <c r="O41" s="1601"/>
      <c r="P41" s="1602"/>
      <c r="Q41" s="1597"/>
      <c r="R41" s="578"/>
    </row>
    <row r="42" spans="1:18" ht="17.25" customHeight="1">
      <c r="B42" s="1578" t="s">
        <v>533</v>
      </c>
      <c r="C42" s="1579"/>
      <c r="D42" s="601" t="s">
        <v>528</v>
      </c>
      <c r="E42" s="600">
        <f t="shared" ref="E42:H46" si="10">E28</f>
        <v>0</v>
      </c>
      <c r="F42" s="599">
        <f t="shared" si="10"/>
        <v>0</v>
      </c>
      <c r="G42" s="599">
        <f t="shared" si="10"/>
        <v>0</v>
      </c>
      <c r="H42" s="598">
        <f t="shared" si="10"/>
        <v>0</v>
      </c>
      <c r="I42" s="807"/>
      <c r="J42" s="807"/>
      <c r="K42" s="807"/>
      <c r="L42" s="807"/>
      <c r="M42" s="807"/>
      <c r="N42" s="807"/>
      <c r="O42" s="807"/>
      <c r="P42" s="808"/>
      <c r="Q42" s="597">
        <f>ROUND(SUM(E42:P42)/12,0)</f>
        <v>0</v>
      </c>
      <c r="R42" s="578"/>
    </row>
    <row r="43" spans="1:18" ht="17.25" customHeight="1">
      <c r="B43" s="1584" t="s">
        <v>532</v>
      </c>
      <c r="C43" s="1585"/>
      <c r="D43" s="601" t="s">
        <v>528</v>
      </c>
      <c r="E43" s="600">
        <f t="shared" si="10"/>
        <v>0</v>
      </c>
      <c r="F43" s="599">
        <f t="shared" si="10"/>
        <v>0</v>
      </c>
      <c r="G43" s="599">
        <f t="shared" si="10"/>
        <v>0</v>
      </c>
      <c r="H43" s="598">
        <f t="shared" si="10"/>
        <v>0</v>
      </c>
      <c r="I43" s="807"/>
      <c r="J43" s="807"/>
      <c r="K43" s="807"/>
      <c r="L43" s="807"/>
      <c r="M43" s="807"/>
      <c r="N43" s="807"/>
      <c r="O43" s="807"/>
      <c r="P43" s="808"/>
      <c r="Q43" s="597">
        <f>ROUND(SUM(E43:P43)/12,0)</f>
        <v>0</v>
      </c>
      <c r="R43" s="578"/>
    </row>
    <row r="44" spans="1:18" ht="25.5" customHeight="1">
      <c r="B44" s="607"/>
      <c r="C44" s="606" t="s">
        <v>531</v>
      </c>
      <c r="D44" s="601" t="s">
        <v>528</v>
      </c>
      <c r="E44" s="605">
        <f t="shared" si="10"/>
        <v>0</v>
      </c>
      <c r="F44" s="604">
        <f t="shared" si="10"/>
        <v>0</v>
      </c>
      <c r="G44" s="604">
        <f t="shared" si="10"/>
        <v>0</v>
      </c>
      <c r="H44" s="603">
        <f t="shared" si="10"/>
        <v>0</v>
      </c>
      <c r="I44" s="807"/>
      <c r="J44" s="807"/>
      <c r="K44" s="807"/>
      <c r="L44" s="807"/>
      <c r="M44" s="807"/>
      <c r="N44" s="807"/>
      <c r="O44" s="807"/>
      <c r="P44" s="808"/>
      <c r="Q44" s="602">
        <f>ROUND(SUM(E44:P44)/12,0)</f>
        <v>0</v>
      </c>
      <c r="R44" s="578"/>
    </row>
    <row r="45" spans="1:18" ht="17.25" customHeight="1">
      <c r="B45" s="1578" t="s">
        <v>530</v>
      </c>
      <c r="C45" s="1579"/>
      <c r="D45" s="601" t="s">
        <v>528</v>
      </c>
      <c r="E45" s="600">
        <f t="shared" si="10"/>
        <v>0</v>
      </c>
      <c r="F45" s="599">
        <f t="shared" si="10"/>
        <v>0</v>
      </c>
      <c r="G45" s="599">
        <f t="shared" si="10"/>
        <v>0</v>
      </c>
      <c r="H45" s="598">
        <f t="shared" si="10"/>
        <v>0</v>
      </c>
      <c r="I45" s="807"/>
      <c r="J45" s="807"/>
      <c r="K45" s="807"/>
      <c r="L45" s="807"/>
      <c r="M45" s="807"/>
      <c r="N45" s="807"/>
      <c r="O45" s="807"/>
      <c r="P45" s="808"/>
      <c r="Q45" s="597">
        <f>ROUND(SUM(E45:P45)/12,0)</f>
        <v>0</v>
      </c>
      <c r="R45" s="578"/>
    </row>
    <row r="46" spans="1:18" ht="17.25" customHeight="1" thickBot="1">
      <c r="B46" s="1576" t="s">
        <v>529</v>
      </c>
      <c r="C46" s="1577"/>
      <c r="D46" s="596" t="s">
        <v>528</v>
      </c>
      <c r="E46" s="595">
        <f t="shared" si="10"/>
        <v>0</v>
      </c>
      <c r="F46" s="594">
        <f t="shared" si="10"/>
        <v>0</v>
      </c>
      <c r="G46" s="594">
        <f t="shared" si="10"/>
        <v>0</v>
      </c>
      <c r="H46" s="593">
        <f t="shared" si="10"/>
        <v>0</v>
      </c>
      <c r="I46" s="809"/>
      <c r="J46" s="809"/>
      <c r="K46" s="809"/>
      <c r="L46" s="809"/>
      <c r="M46" s="809"/>
      <c r="N46" s="809"/>
      <c r="O46" s="809"/>
      <c r="P46" s="810"/>
      <c r="Q46" s="592">
        <f>ROUND(SUM(E46:P46)/12,0)</f>
        <v>0</v>
      </c>
      <c r="R46" s="578"/>
    </row>
    <row r="47" spans="1:18" ht="17.25" customHeight="1" thickTop="1" thickBot="1">
      <c r="B47" s="1594" t="s">
        <v>527</v>
      </c>
      <c r="C47" s="1595"/>
      <c r="D47" s="591"/>
      <c r="E47" s="590">
        <f>SUM(E42+E43+E45+E46)</f>
        <v>0</v>
      </c>
      <c r="F47" s="589">
        <f>SUM(F42+F43+F45+F46)</f>
        <v>0</v>
      </c>
      <c r="G47" s="589">
        <f>SUM(G42+G43+G45+G46)</f>
        <v>0</v>
      </c>
      <c r="H47" s="588">
        <f>SUM(H42+H43+H45+H46)</f>
        <v>0</v>
      </c>
      <c r="I47" s="587"/>
      <c r="J47" s="587"/>
      <c r="K47" s="587"/>
      <c r="L47" s="587"/>
      <c r="M47" s="587"/>
      <c r="N47" s="587"/>
      <c r="O47" s="587"/>
      <c r="P47" s="586"/>
      <c r="Q47" s="585">
        <f>SUM(Q42+Q43+Q45+Q46)</f>
        <v>0</v>
      </c>
      <c r="R47" s="578"/>
    </row>
    <row r="48" spans="1:18" ht="17.25" customHeight="1">
      <c r="B48" s="584" t="s">
        <v>526</v>
      </c>
      <c r="C48" s="583"/>
      <c r="D48" s="582"/>
      <c r="E48" s="581"/>
      <c r="F48" s="581"/>
      <c r="G48" s="581"/>
      <c r="H48" s="581"/>
      <c r="I48" s="581"/>
      <c r="J48" s="581"/>
      <c r="K48" s="581"/>
      <c r="L48" s="581"/>
      <c r="M48" s="581"/>
      <c r="N48" s="581"/>
      <c r="O48" s="581"/>
      <c r="P48" s="581"/>
      <c r="Q48" s="581"/>
      <c r="R48" s="578"/>
    </row>
    <row r="49" spans="2:18" ht="17.25" customHeight="1">
      <c r="B49" s="583"/>
      <c r="C49" s="583"/>
      <c r="D49" s="582"/>
      <c r="E49" s="581"/>
      <c r="F49" s="581"/>
      <c r="G49" s="581"/>
      <c r="H49" s="581"/>
      <c r="I49" s="581"/>
      <c r="J49" s="581"/>
      <c r="K49" s="581"/>
      <c r="L49" s="581"/>
      <c r="M49" s="815"/>
      <c r="N49" s="581"/>
      <c r="O49" s="581"/>
      <c r="P49" s="581"/>
      <c r="Q49" s="581"/>
      <c r="R49" s="578"/>
    </row>
    <row r="50" spans="2:18" ht="17.25" customHeight="1" thickBot="1">
      <c r="B50" s="580" t="s">
        <v>604</v>
      </c>
      <c r="C50" s="579"/>
      <c r="R50" s="578"/>
    </row>
    <row r="51" spans="2:18" ht="15.75" customHeight="1">
      <c r="B51" s="1610" t="s">
        <v>525</v>
      </c>
      <c r="C51" s="1611"/>
      <c r="D51" s="1611"/>
      <c r="E51" s="1611"/>
      <c r="F51" s="1611"/>
      <c r="G51" s="1611"/>
      <c r="H51" s="1611"/>
      <c r="I51" s="1611"/>
      <c r="J51" s="1611"/>
      <c r="K51" s="1611"/>
      <c r="L51" s="1611"/>
      <c r="M51" s="1611"/>
      <c r="N51" s="1611"/>
      <c r="O51" s="1611"/>
      <c r="P51" s="1611"/>
      <c r="Q51" s="1612"/>
      <c r="R51" s="578"/>
    </row>
    <row r="52" spans="2:18" ht="94.5" customHeight="1" thickBot="1">
      <c r="B52" s="1555" t="s">
        <v>603</v>
      </c>
      <c r="C52" s="1556"/>
      <c r="D52" s="1556"/>
      <c r="E52" s="1556"/>
      <c r="F52" s="1556"/>
      <c r="G52" s="1556"/>
      <c r="H52" s="1556"/>
      <c r="I52" s="1556"/>
      <c r="J52" s="1556"/>
      <c r="K52" s="1556"/>
      <c r="L52" s="1556"/>
      <c r="M52" s="1556"/>
      <c r="N52" s="1556"/>
      <c r="O52" s="1556"/>
      <c r="P52" s="1556"/>
      <c r="Q52" s="1557"/>
      <c r="R52" s="578"/>
    </row>
    <row r="53" spans="2:18" ht="17.25" customHeight="1">
      <c r="R53" s="578"/>
    </row>
    <row r="54" spans="2:18" ht="17.25" customHeight="1">
      <c r="R54" s="578"/>
    </row>
    <row r="55" spans="2:18" ht="17.25" customHeight="1"/>
    <row r="56" spans="2:18" ht="17.25" customHeight="1"/>
    <row r="57" spans="2:18" ht="17.25" customHeight="1"/>
    <row r="58" spans="2:18" ht="17.25" customHeight="1"/>
    <row r="59" spans="2:18" ht="17.25" customHeight="1"/>
    <row r="60" spans="2:18" ht="17.25" customHeight="1"/>
    <row r="61" spans="2:18" ht="17.25" customHeight="1"/>
    <row r="62" spans="2:18" ht="17.25" customHeight="1"/>
    <row r="63" spans="2:18" ht="17.25" customHeight="1"/>
    <row r="64" spans="2:18"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sheetData>
  <mergeCells count="33">
    <mergeCell ref="B20:C21"/>
    <mergeCell ref="A1:Q1"/>
    <mergeCell ref="H3:L3"/>
    <mergeCell ref="M3:Q3"/>
    <mergeCell ref="B10:D11"/>
    <mergeCell ref="Q10:Q11"/>
    <mergeCell ref="E11:P11"/>
    <mergeCell ref="B12:C13"/>
    <mergeCell ref="B14:C15"/>
    <mergeCell ref="B16:B17"/>
    <mergeCell ref="C16:C17"/>
    <mergeCell ref="B18:C19"/>
    <mergeCell ref="Q40:Q41"/>
    <mergeCell ref="E41:H41"/>
    <mergeCell ref="I41:P41"/>
    <mergeCell ref="B22:C22"/>
    <mergeCell ref="B26:D27"/>
    <mergeCell ref="Q26:Q27"/>
    <mergeCell ref="E27:H27"/>
    <mergeCell ref="I27:P27"/>
    <mergeCell ref="B28:C28"/>
    <mergeCell ref="B29:C29"/>
    <mergeCell ref="B31:C31"/>
    <mergeCell ref="B32:C32"/>
    <mergeCell ref="B33:C33"/>
    <mergeCell ref="B40:D41"/>
    <mergeCell ref="B52:Q52"/>
    <mergeCell ref="B42:C42"/>
    <mergeCell ref="B43:C43"/>
    <mergeCell ref="B45:C45"/>
    <mergeCell ref="B46:C46"/>
    <mergeCell ref="B47:C47"/>
    <mergeCell ref="B51:Q51"/>
  </mergeCells>
  <phoneticPr fontId="6"/>
  <pageMargins left="0.61" right="0.2" top="0.55118110236220474" bottom="0.19685039370078741" header="0.31496062992125984" footer="0.19685039370078741"/>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119"/>
  <sheetViews>
    <sheetView view="pageBreakPreview" topLeftCell="A25" zoomScaleNormal="80" zoomScaleSheetLayoutView="100" workbookViewId="0">
      <selection activeCell="Q10" sqref="Q10:T10"/>
    </sheetView>
  </sheetViews>
  <sheetFormatPr defaultColWidth="9" defaultRowHeight="13.5"/>
  <cols>
    <col min="1" max="1" width="2.875" style="655" customWidth="1"/>
    <col min="2" max="2" width="3" style="657" customWidth="1"/>
    <col min="3" max="3" width="12.125" style="657" customWidth="1"/>
    <col min="4" max="4" width="20.625" style="657" customWidth="1"/>
    <col min="5" max="5" width="10" style="657" customWidth="1"/>
    <col min="6" max="6" width="10" style="656" customWidth="1"/>
    <col min="7" max="7" width="0.25" style="656" customWidth="1"/>
    <col min="8" max="8" width="13.125" style="656" customWidth="1"/>
    <col min="9" max="9" width="10" style="656" customWidth="1"/>
    <col min="10" max="10" width="10" style="655" customWidth="1"/>
    <col min="11" max="11" width="0" style="655" hidden="1" customWidth="1"/>
    <col min="12" max="12" width="13.125" style="655" customWidth="1"/>
    <col min="13" max="16384" width="9" style="655"/>
  </cols>
  <sheetData>
    <row r="1" spans="1:13" s="793" customFormat="1" ht="23.25" customHeight="1">
      <c r="A1" s="795" t="s">
        <v>599</v>
      </c>
      <c r="B1" s="795"/>
      <c r="C1" s="795"/>
      <c r="D1" s="795"/>
      <c r="E1" s="795"/>
      <c r="F1" s="794"/>
      <c r="G1" s="794"/>
      <c r="H1" s="794"/>
      <c r="I1" s="794"/>
    </row>
    <row r="2" spans="1:13" ht="19.5" customHeight="1" thickBot="1">
      <c r="A2" s="657"/>
    </row>
    <row r="3" spans="1:13" ht="19.5" customHeight="1" thickBot="1">
      <c r="A3" s="657"/>
      <c r="C3" s="1617" t="s">
        <v>555</v>
      </c>
      <c r="D3" s="1617"/>
      <c r="E3" s="1618" t="str">
        <f>【様式１】加算率!$U$8</f>
        <v>テスト保育園</v>
      </c>
      <c r="F3" s="1619"/>
      <c r="G3" s="1619"/>
      <c r="H3" s="1620"/>
    </row>
    <row r="4" spans="1:13" ht="19.5" customHeight="1">
      <c r="A4" s="657"/>
      <c r="E4" s="781"/>
      <c r="F4" s="781"/>
      <c r="G4" s="781"/>
      <c r="H4" s="781"/>
    </row>
    <row r="5" spans="1:13" ht="19.5" customHeight="1" thickBot="1">
      <c r="A5" s="777" t="s">
        <v>598</v>
      </c>
      <c r="E5" s="781"/>
      <c r="F5" s="781"/>
      <c r="G5" s="781"/>
      <c r="H5" s="781"/>
    </row>
    <row r="6" spans="1:13" ht="19.5" customHeight="1" thickBot="1">
      <c r="A6" s="679"/>
      <c r="B6" s="792"/>
      <c r="C6" s="791"/>
      <c r="D6" s="791"/>
      <c r="E6" s="790" t="s">
        <v>597</v>
      </c>
      <c r="F6" s="789" t="s">
        <v>596</v>
      </c>
      <c r="G6" s="781"/>
      <c r="H6" s="781"/>
      <c r="I6" s="781"/>
      <c r="J6" s="789" t="s">
        <v>596</v>
      </c>
    </row>
    <row r="7" spans="1:13" ht="37.5" customHeight="1" thickBot="1">
      <c r="A7" s="679"/>
      <c r="B7" s="1621" t="s">
        <v>595</v>
      </c>
      <c r="C7" s="1622"/>
      <c r="D7" s="1622"/>
      <c r="E7" s="816" t="str">
        <f>IF('Ⅱ児童数計算表（分園）'!Q22&gt;0,"あり","なし")</f>
        <v>なし</v>
      </c>
      <c r="F7" s="788" t="s">
        <v>594</v>
      </c>
      <c r="G7" s="781"/>
      <c r="H7" s="781"/>
      <c r="I7" s="781"/>
      <c r="J7" s="787" t="str">
        <f>IF(E7="あり","分園分を記入","入力不要")</f>
        <v>入力不要</v>
      </c>
    </row>
    <row r="8" spans="1:13" ht="19.5" customHeight="1" thickBot="1">
      <c r="A8" s="777"/>
      <c r="B8" s="1621" t="s">
        <v>593</v>
      </c>
      <c r="C8" s="1622"/>
      <c r="D8" s="1622"/>
      <c r="E8" s="1622"/>
      <c r="F8" s="817">
        <v>60</v>
      </c>
      <c r="G8" s="781"/>
      <c r="H8" s="821" t="s">
        <v>605</v>
      </c>
      <c r="I8" s="781"/>
      <c r="J8" s="817"/>
      <c r="L8" s="821" t="s">
        <v>605</v>
      </c>
      <c r="M8" s="636" t="s">
        <v>592</v>
      </c>
    </row>
    <row r="9" spans="1:13" ht="19.5" customHeight="1" thickBot="1">
      <c r="A9" s="777"/>
      <c r="B9" s="1623" t="s">
        <v>591</v>
      </c>
      <c r="C9" s="1624"/>
      <c r="D9" s="1624"/>
      <c r="E9" s="1624"/>
      <c r="F9" s="786">
        <f>F10+F11+F12+F13</f>
        <v>66</v>
      </c>
      <c r="H9" s="781"/>
      <c r="I9" s="781"/>
      <c r="J9" s="786">
        <f>J10+J11+J12+J13</f>
        <v>0</v>
      </c>
    </row>
    <row r="10" spans="1:13" ht="19.5" customHeight="1">
      <c r="A10" s="777"/>
      <c r="B10" s="785"/>
      <c r="C10" s="1615" t="s">
        <v>590</v>
      </c>
      <c r="D10" s="1616"/>
      <c r="E10" s="784"/>
      <c r="F10" s="818">
        <f>IFERROR(IF('Ⅱ児童数計算表（本園）'!$I$33&gt;=1,'Ⅱ児童数計算表（本園）'!Q42,'Ⅱ児童数計算表（本園）'!Q28),0)</f>
        <v>23</v>
      </c>
      <c r="G10" s="781"/>
      <c r="H10" s="781"/>
      <c r="I10" s="781"/>
      <c r="J10" s="818">
        <f>IFERROR(IF('Ⅱ児童数計算表（分園）'!$I$33&gt;=1,'Ⅱ児童数計算表（分園）'!U42,'Ⅱ児童数計算表（分園）'!U28),0)</f>
        <v>0</v>
      </c>
    </row>
    <row r="11" spans="1:13" ht="19.5" customHeight="1">
      <c r="A11" s="777"/>
      <c r="B11" s="785"/>
      <c r="C11" s="1615" t="s">
        <v>589</v>
      </c>
      <c r="D11" s="1616"/>
      <c r="E11" s="784"/>
      <c r="F11" s="819">
        <f>IFERROR(IF('Ⅱ児童数計算表（本園）'!$I$33&gt;=1,'Ⅱ児童数計算表（本園）'!Q43,'Ⅱ児童数計算表（本園）'!Q29),0)</f>
        <v>13</v>
      </c>
      <c r="G11" s="781"/>
      <c r="H11" s="781"/>
      <c r="I11" s="781"/>
      <c r="J11" s="819">
        <f>IFERROR(IF('Ⅱ児童数計算表（分園）'!$I$33&gt;=1,'Ⅱ児童数計算表（分園）'!U43,'Ⅱ児童数計算表（分園）'!U29),0)</f>
        <v>0</v>
      </c>
    </row>
    <row r="12" spans="1:13" ht="19.5" customHeight="1">
      <c r="A12" s="777"/>
      <c r="B12" s="785"/>
      <c r="C12" s="1616" t="s">
        <v>530</v>
      </c>
      <c r="D12" s="1625"/>
      <c r="E12" s="784"/>
      <c r="F12" s="819">
        <f>IFERROR(IF('Ⅱ児童数計算表（本園）'!$I$33&gt;=1,'Ⅱ児童数計算表（本園）'!Q45,'Ⅱ児童数計算表（本園）'!Q31),0)</f>
        <v>24</v>
      </c>
      <c r="G12" s="781"/>
      <c r="H12" s="781"/>
      <c r="I12" s="781"/>
      <c r="J12" s="819">
        <f>IFERROR(IF('Ⅱ児童数計算表（分園）'!$I$33&gt;=1,'Ⅱ児童数計算表（分園）'!U45,'Ⅱ児童数計算表（分園）'!U31),0)</f>
        <v>0</v>
      </c>
    </row>
    <row r="13" spans="1:13" ht="19.5" customHeight="1" thickBot="1">
      <c r="A13" s="657"/>
      <c r="B13" s="783"/>
      <c r="C13" s="1626" t="s">
        <v>529</v>
      </c>
      <c r="D13" s="1627"/>
      <c r="E13" s="782"/>
      <c r="F13" s="820">
        <f>IFERROR(IF('Ⅱ児童数計算表（本園）'!$I$33&gt;=1,'Ⅱ児童数計算表（本園）'!Q46,'Ⅱ児童数計算表（本園）'!Q32),0)</f>
        <v>6</v>
      </c>
      <c r="G13" s="781"/>
      <c r="H13" s="781"/>
      <c r="J13" s="820">
        <f>IFERROR(IF('Ⅱ児童数計算表（分園）'!$I$33&gt;=1,'Ⅱ児童数計算表（分園）'!U46,'Ⅱ児童数計算表（分園）'!U32),0)</f>
        <v>0</v>
      </c>
    </row>
    <row r="14" spans="1:13" ht="42.75" customHeight="1">
      <c r="A14" s="657"/>
      <c r="B14" s="780" t="s">
        <v>588</v>
      </c>
      <c r="C14" s="1628" t="s">
        <v>606</v>
      </c>
      <c r="D14" s="1628"/>
      <c r="E14" s="1628"/>
      <c r="F14" s="1628"/>
      <c r="G14" s="1628"/>
      <c r="H14" s="1628"/>
      <c r="I14" s="1628"/>
      <c r="J14" s="1628"/>
      <c r="K14" s="1628"/>
      <c r="L14" s="1628"/>
    </row>
    <row r="15" spans="1:13" ht="19.5" customHeight="1">
      <c r="A15" s="657"/>
      <c r="B15" s="779"/>
      <c r="C15" s="778"/>
      <c r="D15" s="778"/>
      <c r="E15" s="778"/>
      <c r="F15" s="778"/>
      <c r="G15" s="778"/>
      <c r="H15" s="778"/>
    </row>
    <row r="16" spans="1:13" ht="19.5" customHeight="1" thickBot="1">
      <c r="A16" s="777" t="s">
        <v>587</v>
      </c>
    </row>
    <row r="17" spans="1:12" ht="19.5" customHeight="1" thickBot="1">
      <c r="A17" s="777"/>
      <c r="E17" s="1629" t="s">
        <v>586</v>
      </c>
      <c r="F17" s="1630"/>
      <c r="G17" s="1630"/>
      <c r="H17" s="1631"/>
      <c r="I17" s="1632" t="str">
        <f>IF(E7="あり","分園分","選択不要")</f>
        <v>選択不要</v>
      </c>
      <c r="J17" s="1633"/>
      <c r="K17" s="1633"/>
      <c r="L17" s="1634"/>
    </row>
    <row r="18" spans="1:12" ht="33" customHeight="1">
      <c r="B18" s="776"/>
      <c r="C18" s="770"/>
      <c r="D18" s="770"/>
      <c r="E18" s="775" t="s">
        <v>585</v>
      </c>
      <c r="F18" s="774"/>
      <c r="G18" s="1638" t="s">
        <v>584</v>
      </c>
      <c r="H18" s="1639"/>
      <c r="I18" s="773" t="s">
        <v>585</v>
      </c>
      <c r="J18" s="772"/>
      <c r="K18" s="1640" t="s">
        <v>584</v>
      </c>
      <c r="L18" s="1641"/>
    </row>
    <row r="19" spans="1:12" ht="19.5" customHeight="1">
      <c r="A19" s="681"/>
      <c r="B19" s="771" t="s">
        <v>583</v>
      </c>
      <c r="C19" s="770" t="s">
        <v>582</v>
      </c>
      <c r="D19" s="730"/>
      <c r="E19" s="769"/>
      <c r="F19" s="729"/>
      <c r="G19" s="768"/>
      <c r="H19" s="767"/>
      <c r="J19" s="766"/>
      <c r="K19" s="704"/>
      <c r="L19" s="705"/>
    </row>
    <row r="20" spans="1:12" ht="19.5" customHeight="1">
      <c r="A20" s="681"/>
      <c r="B20" s="746"/>
      <c r="C20" s="765" t="s">
        <v>581</v>
      </c>
      <c r="D20" s="764"/>
      <c r="E20" s="763"/>
      <c r="F20" s="749">
        <f>F10</f>
        <v>23</v>
      </c>
      <c r="G20" s="761">
        <f>F20*1/30</f>
        <v>0.76666666666666672</v>
      </c>
      <c r="H20" s="760">
        <f>ROUNDDOWN(G20,1)</f>
        <v>0.7</v>
      </c>
      <c r="I20" s="762"/>
      <c r="J20" s="749">
        <f>IF(E7="あり",J10,0)</f>
        <v>0</v>
      </c>
      <c r="K20" s="761">
        <f>J20*1/30</f>
        <v>0</v>
      </c>
      <c r="L20" s="760">
        <f>ROUNDDOWN(K20,1)</f>
        <v>0</v>
      </c>
    </row>
    <row r="21" spans="1:12" ht="19.5" customHeight="1">
      <c r="A21" s="681"/>
      <c r="B21" s="746"/>
      <c r="C21" s="754" t="s">
        <v>580</v>
      </c>
      <c r="D21" s="753"/>
      <c r="E21" s="708"/>
      <c r="F21" s="751">
        <f>F11</f>
        <v>13</v>
      </c>
      <c r="G21" s="748">
        <f>IF(E22="なし",F21/20,F21/15)</f>
        <v>0.8666666666666667</v>
      </c>
      <c r="H21" s="747">
        <f>ROUNDDOWN(G21,1)</f>
        <v>0.8</v>
      </c>
      <c r="I21" s="657"/>
      <c r="J21" s="749">
        <f>IF(E7="あり",J11,0)</f>
        <v>0</v>
      </c>
      <c r="K21" s="748">
        <f>IF(I22="なし",J21/20,J21/15)</f>
        <v>0</v>
      </c>
      <c r="L21" s="747">
        <f>ROUNDDOWN(K21,1)</f>
        <v>0</v>
      </c>
    </row>
    <row r="22" spans="1:12" ht="19.5" customHeight="1">
      <c r="A22" s="681"/>
      <c r="B22" s="746"/>
      <c r="C22" s="754" t="s">
        <v>579</v>
      </c>
      <c r="D22" s="753"/>
      <c r="E22" s="759" t="s">
        <v>611</v>
      </c>
      <c r="F22" s="757"/>
      <c r="G22" s="756"/>
      <c r="H22" s="755"/>
      <c r="I22" s="758" t="str">
        <f>E22</f>
        <v>あり</v>
      </c>
      <c r="J22" s="757"/>
      <c r="K22" s="756"/>
      <c r="L22" s="755"/>
    </row>
    <row r="23" spans="1:12" ht="19.5" customHeight="1">
      <c r="A23" s="681"/>
      <c r="B23" s="746"/>
      <c r="C23" s="754" t="s">
        <v>530</v>
      </c>
      <c r="D23" s="753"/>
      <c r="E23" s="752"/>
      <c r="F23" s="751">
        <f>F12</f>
        <v>24</v>
      </c>
      <c r="G23" s="748">
        <f>F23*1/6</f>
        <v>4</v>
      </c>
      <c r="H23" s="747">
        <f>ROUNDDOWN(G23,1)</f>
        <v>4</v>
      </c>
      <c r="I23" s="750"/>
      <c r="J23" s="749">
        <f>IF(E7="あり",J12,0)</f>
        <v>0</v>
      </c>
      <c r="K23" s="748">
        <f>J23*1/6</f>
        <v>0</v>
      </c>
      <c r="L23" s="747">
        <f>ROUNDDOWN(K23,1)</f>
        <v>0</v>
      </c>
    </row>
    <row r="24" spans="1:12" ht="19.5" customHeight="1" thickBot="1">
      <c r="A24" s="681"/>
      <c r="B24" s="746"/>
      <c r="C24" s="745" t="s">
        <v>529</v>
      </c>
      <c r="D24" s="744"/>
      <c r="E24" s="743"/>
      <c r="F24" s="742">
        <f>F13</f>
        <v>6</v>
      </c>
      <c r="G24" s="741">
        <f>F24*1/3</f>
        <v>2</v>
      </c>
      <c r="H24" s="740">
        <f>ROUNDDOWN(G24,1)</f>
        <v>2</v>
      </c>
      <c r="I24" s="743"/>
      <c r="J24" s="742">
        <f>IF(E7="あり",J13,0)</f>
        <v>0</v>
      </c>
      <c r="K24" s="741">
        <f>J24*1/3</f>
        <v>0</v>
      </c>
      <c r="L24" s="740">
        <f>ROUNDDOWN(K24,1)</f>
        <v>0</v>
      </c>
    </row>
    <row r="25" spans="1:12" ht="19.5" customHeight="1" thickTop="1">
      <c r="A25" s="681"/>
      <c r="B25" s="738"/>
      <c r="C25" s="739" t="s">
        <v>578</v>
      </c>
      <c r="D25" s="738"/>
      <c r="E25" s="737"/>
      <c r="F25" s="736"/>
      <c r="G25" s="734"/>
      <c r="H25" s="733">
        <f>ROUND(SUM(H20:H24),0)</f>
        <v>8</v>
      </c>
      <c r="J25" s="735"/>
      <c r="K25" s="734"/>
      <c r="L25" s="733">
        <f>ROUND(SUM(L20:L24),0)</f>
        <v>0</v>
      </c>
    </row>
    <row r="26" spans="1:12" ht="19.5" customHeight="1">
      <c r="A26" s="681"/>
      <c r="B26" s="726" t="s">
        <v>577</v>
      </c>
      <c r="C26" s="731" t="s">
        <v>576</v>
      </c>
      <c r="D26" s="730"/>
      <c r="E26" s="725" t="s">
        <v>611</v>
      </c>
      <c r="F26" s="729"/>
      <c r="G26" s="723"/>
      <c r="H26" s="722">
        <f>IF(E26="あり",1.4,0)</f>
        <v>1.4</v>
      </c>
      <c r="I26" s="732"/>
      <c r="J26" s="729"/>
      <c r="K26" s="723"/>
      <c r="L26" s="722">
        <f>IF(E7="あり",IF(I26="あり",1.4,0),0)</f>
        <v>0</v>
      </c>
    </row>
    <row r="27" spans="1:12" ht="19.5" customHeight="1">
      <c r="A27" s="681"/>
      <c r="B27" s="726" t="s">
        <v>575</v>
      </c>
      <c r="C27" s="731" t="s">
        <v>574</v>
      </c>
      <c r="D27" s="730"/>
      <c r="E27" s="725" t="s">
        <v>611</v>
      </c>
      <c r="F27" s="729"/>
      <c r="G27" s="723"/>
      <c r="H27" s="722">
        <f>IF(E27="あり",1,0)</f>
        <v>1</v>
      </c>
      <c r="I27" s="1642" t="str">
        <f>IF($E$7="あり","本園分で選択","－")</f>
        <v>－</v>
      </c>
      <c r="J27" s="1643"/>
      <c r="K27" s="728"/>
      <c r="L27" s="727"/>
    </row>
    <row r="28" spans="1:12" ht="19.5" customHeight="1">
      <c r="A28" s="681"/>
      <c r="B28" s="726" t="s">
        <v>573</v>
      </c>
      <c r="C28" s="731" t="s">
        <v>572</v>
      </c>
      <c r="D28" s="730"/>
      <c r="E28" s="725" t="s">
        <v>611</v>
      </c>
      <c r="F28" s="729"/>
      <c r="G28" s="723"/>
      <c r="H28" s="722">
        <f>IF(E28="あり",0.3,0)</f>
        <v>0.3</v>
      </c>
      <c r="I28" s="1642" t="str">
        <f>IF($E$7="あり","本園分で選択","－")</f>
        <v>－</v>
      </c>
      <c r="J28" s="1643"/>
      <c r="K28" s="728"/>
      <c r="L28" s="727"/>
    </row>
    <row r="29" spans="1:12" ht="19.5" customHeight="1">
      <c r="A29" s="681"/>
      <c r="B29" s="726" t="s">
        <v>571</v>
      </c>
      <c r="C29" s="731" t="s">
        <v>570</v>
      </c>
      <c r="D29" s="730"/>
      <c r="E29" s="725"/>
      <c r="F29" s="729"/>
      <c r="G29" s="723"/>
      <c r="H29" s="722">
        <f>IF(E29="あり",0.5,0)</f>
        <v>0</v>
      </c>
      <c r="I29" s="1642" t="str">
        <f>IF($E$7="あり","本園分で選択","－")</f>
        <v>－</v>
      </c>
      <c r="J29" s="1643"/>
      <c r="K29" s="728"/>
      <c r="L29" s="727"/>
    </row>
    <row r="30" spans="1:12" ht="19.5" customHeight="1">
      <c r="A30" s="681"/>
      <c r="B30" s="726" t="s">
        <v>569</v>
      </c>
      <c r="C30" s="731" t="s">
        <v>568</v>
      </c>
      <c r="D30" s="730"/>
      <c r="E30" s="725" t="s">
        <v>614</v>
      </c>
      <c r="F30" s="729"/>
      <c r="G30" s="723"/>
      <c r="H30" s="722">
        <f>IF(E30="あり",1,0)</f>
        <v>0</v>
      </c>
      <c r="I30" s="1642" t="str">
        <f>IF($E$7="あり","本園分で選択","－")</f>
        <v>－</v>
      </c>
      <c r="J30" s="1643"/>
      <c r="K30" s="728"/>
      <c r="L30" s="727"/>
    </row>
    <row r="31" spans="1:12" ht="19.5" customHeight="1">
      <c r="A31" s="681"/>
      <c r="B31" s="726" t="s">
        <v>567</v>
      </c>
      <c r="C31" s="1622" t="s">
        <v>607</v>
      </c>
      <c r="D31" s="1635"/>
      <c r="E31" s="725" t="s">
        <v>611</v>
      </c>
      <c r="F31" s="724"/>
      <c r="G31" s="723"/>
      <c r="H31" s="722">
        <f>IF(E31="あり",0.6,0)</f>
        <v>0.6</v>
      </c>
      <c r="I31" s="1636" t="str">
        <f>IF($E$7="あり","本園分で選択","－")</f>
        <v>－</v>
      </c>
      <c r="J31" s="1637"/>
      <c r="K31" s="721"/>
      <c r="L31" s="720"/>
    </row>
    <row r="32" spans="1:12" ht="19.5" customHeight="1" thickBot="1">
      <c r="A32" s="681"/>
      <c r="B32" s="719" t="s">
        <v>566</v>
      </c>
      <c r="C32" s="718"/>
      <c r="D32" s="718"/>
      <c r="E32" s="717"/>
      <c r="F32" s="716"/>
      <c r="G32" s="715"/>
      <c r="H32" s="714">
        <f>IF(F8&lt;=40,1.5,IF(F8&lt;=90,2.5,IF(F8&lt;=150,2.3,IF(F8&gt;=151,3.3,0))))</f>
        <v>2.5</v>
      </c>
      <c r="I32" s="713"/>
      <c r="J32" s="712"/>
      <c r="K32" s="711"/>
      <c r="L32" s="710">
        <f>IF(E7="あり",IF(J8&lt;=40,1.5,IF(J8&lt;=90,2.5,IF(J8&lt;=150,2.3,IF(J8&gt;=151,3.3,0)))),0)</f>
        <v>0</v>
      </c>
    </row>
    <row r="33" spans="1:12" ht="19.5" customHeight="1" thickTop="1" thickBot="1">
      <c r="A33" s="681"/>
      <c r="B33" s="709" t="s">
        <v>527</v>
      </c>
      <c r="C33" s="693"/>
      <c r="D33" s="693"/>
      <c r="E33" s="708"/>
      <c r="F33" s="707"/>
      <c r="G33" s="706"/>
      <c r="H33" s="703">
        <f>SUM(H32,H25,H26:H31)</f>
        <v>13.8</v>
      </c>
      <c r="J33" s="705"/>
      <c r="K33" s="704"/>
      <c r="L33" s="703">
        <f>SUM(L25,L26,,L32)</f>
        <v>0</v>
      </c>
    </row>
    <row r="34" spans="1:12" ht="19.5" customHeight="1" thickBot="1">
      <c r="A34" s="681"/>
      <c r="B34" s="702" t="s">
        <v>565</v>
      </c>
      <c r="C34" s="701"/>
      <c r="D34" s="701"/>
      <c r="E34" s="700"/>
      <c r="F34" s="699"/>
      <c r="G34" s="698"/>
      <c r="H34" s="694">
        <f>ROUND(H33,0)</f>
        <v>14</v>
      </c>
      <c r="I34" s="697"/>
      <c r="J34" s="696"/>
      <c r="K34" s="695"/>
      <c r="L34" s="694">
        <f>ROUND(L33,0)</f>
        <v>0</v>
      </c>
    </row>
    <row r="35" spans="1:12" ht="19.5" customHeight="1">
      <c r="A35" s="681"/>
      <c r="B35" s="693"/>
      <c r="C35" s="693"/>
      <c r="D35" s="693"/>
      <c r="E35" s="659"/>
      <c r="G35" s="658"/>
      <c r="H35" s="690"/>
      <c r="I35" s="692"/>
    </row>
    <row r="36" spans="1:12" ht="19.5" customHeight="1" thickBot="1">
      <c r="A36" s="679" t="s">
        <v>564</v>
      </c>
      <c r="B36" s="659"/>
      <c r="C36" s="659"/>
      <c r="D36" s="659"/>
      <c r="E36" s="659"/>
      <c r="G36" s="691"/>
      <c r="H36" s="690"/>
      <c r="I36" s="680"/>
    </row>
    <row r="37" spans="1:12" ht="19.5" customHeight="1" thickBot="1">
      <c r="A37" s="681"/>
      <c r="B37" s="678" t="s">
        <v>563</v>
      </c>
      <c r="C37" s="676"/>
      <c r="D37" s="676"/>
      <c r="E37" s="675"/>
      <c r="F37" s="673"/>
      <c r="G37" s="689">
        <f>(H34+L34)/3</f>
        <v>4.666666666666667</v>
      </c>
      <c r="H37" s="688">
        <f>IF(ROUND(G37,0)=0,1,ROUND(G37,0))</f>
        <v>5</v>
      </c>
    </row>
    <row r="38" spans="1:12" ht="19.5" customHeight="1" thickBot="1">
      <c r="A38" s="681"/>
      <c r="B38" s="687" t="s">
        <v>562</v>
      </c>
      <c r="C38" s="686"/>
      <c r="D38" s="686"/>
      <c r="E38" s="685"/>
      <c r="F38" s="684"/>
      <c r="G38" s="683">
        <f>(H34+L34)/5</f>
        <v>2.8</v>
      </c>
      <c r="H38" s="682">
        <f>IF(ROUND(G38,0)=0,1,ROUND(G38,0))</f>
        <v>3</v>
      </c>
    </row>
    <row r="39" spans="1:12" ht="19.5" customHeight="1">
      <c r="A39" s="681"/>
      <c r="B39" s="659"/>
      <c r="C39" s="659"/>
      <c r="D39" s="659"/>
      <c r="E39" s="659"/>
      <c r="F39" s="658"/>
      <c r="G39" s="658"/>
      <c r="H39" s="680"/>
      <c r="I39" s="658"/>
    </row>
    <row r="40" spans="1:12" ht="19.5" customHeight="1" thickBot="1">
      <c r="A40" s="679" t="s">
        <v>561</v>
      </c>
      <c r="B40" s="659"/>
      <c r="C40" s="659"/>
      <c r="D40" s="659"/>
      <c r="E40" s="659"/>
      <c r="F40" s="658"/>
      <c r="G40" s="658"/>
      <c r="H40" s="658"/>
      <c r="I40" s="658"/>
    </row>
    <row r="41" spans="1:12" ht="19.5" customHeight="1" thickBot="1">
      <c r="B41" s="678"/>
      <c r="C41" s="677">
        <v>48860</v>
      </c>
      <c r="D41" s="676" t="s">
        <v>560</v>
      </c>
      <c r="E41" s="675"/>
      <c r="F41" s="674"/>
      <c r="G41" s="673"/>
      <c r="H41" s="672">
        <f>C41*H37</f>
        <v>244300</v>
      </c>
      <c r="I41" s="658"/>
    </row>
    <row r="42" spans="1:12" ht="19.5" customHeight="1" thickBot="1">
      <c r="B42" s="671"/>
      <c r="C42" s="670">
        <v>6110</v>
      </c>
      <c r="D42" s="669" t="s">
        <v>559</v>
      </c>
      <c r="E42" s="668"/>
      <c r="F42" s="667"/>
      <c r="G42" s="666"/>
      <c r="H42" s="665">
        <f>C42*H38</f>
        <v>18330</v>
      </c>
      <c r="I42" s="658"/>
    </row>
    <row r="43" spans="1:12" ht="19.5" customHeight="1" thickTop="1" thickBot="1">
      <c r="B43" s="664"/>
      <c r="C43" s="663" t="s">
        <v>558</v>
      </c>
      <c r="D43" s="662"/>
      <c r="E43" s="662"/>
      <c r="F43" s="661"/>
      <c r="G43" s="661"/>
      <c r="H43" s="660">
        <f>SUM(H41:H42)</f>
        <v>262630</v>
      </c>
      <c r="I43" s="658"/>
    </row>
    <row r="44" spans="1:12" ht="19.5" customHeight="1">
      <c r="B44" s="659"/>
      <c r="C44" s="659"/>
      <c r="D44" s="659"/>
      <c r="E44" s="659"/>
      <c r="F44" s="658"/>
      <c r="G44" s="658"/>
      <c r="H44" s="658"/>
      <c r="I44" s="658"/>
    </row>
    <row r="45" spans="1:12" ht="19.5" customHeight="1">
      <c r="B45" s="659"/>
      <c r="C45" s="659"/>
      <c r="D45" s="659"/>
      <c r="E45" s="659"/>
      <c r="F45" s="658"/>
      <c r="G45" s="658"/>
      <c r="H45" s="658"/>
      <c r="I45" s="658"/>
    </row>
    <row r="46" spans="1:12" ht="19.5" customHeight="1">
      <c r="B46" s="659"/>
      <c r="C46" s="659"/>
      <c r="D46" s="659"/>
      <c r="E46" s="659"/>
      <c r="F46" s="658"/>
      <c r="G46" s="658"/>
      <c r="H46" s="658"/>
      <c r="I46" s="658"/>
    </row>
    <row r="47" spans="1:12" ht="19.5" customHeight="1">
      <c r="B47" s="659"/>
      <c r="C47" s="659"/>
      <c r="D47" s="659"/>
      <c r="E47" s="659"/>
      <c r="F47" s="658"/>
      <c r="G47" s="658"/>
      <c r="H47" s="658"/>
      <c r="I47" s="658"/>
    </row>
    <row r="48" spans="1:12"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sheetData>
  <mergeCells count="20">
    <mergeCell ref="C31:D31"/>
    <mergeCell ref="I31:J31"/>
    <mergeCell ref="G18:H18"/>
    <mergeCell ref="K18:L18"/>
    <mergeCell ref="I27:J27"/>
    <mergeCell ref="I28:J28"/>
    <mergeCell ref="I29:J29"/>
    <mergeCell ref="I30:J30"/>
    <mergeCell ref="C11:D11"/>
    <mergeCell ref="C12:D12"/>
    <mergeCell ref="C13:D13"/>
    <mergeCell ref="C14:L14"/>
    <mergeCell ref="E17:H17"/>
    <mergeCell ref="I17:L17"/>
    <mergeCell ref="C10:D10"/>
    <mergeCell ref="C3:D3"/>
    <mergeCell ref="E3:H3"/>
    <mergeCell ref="B7:D7"/>
    <mergeCell ref="B8:E8"/>
    <mergeCell ref="B9:E9"/>
  </mergeCells>
  <phoneticPr fontId="6"/>
  <dataValidations count="1">
    <dataValidation type="list" allowBlank="1" showInputMessage="1" showErrorMessage="1" sqref="I26 E22 E7 E26:E31">
      <formula1>"　,あり,なし"</formula1>
    </dataValidation>
  </dataValidations>
  <pageMargins left="0.92" right="0.56000000000000005" top="0.75" bottom="0.37"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88"/>
  <sheetViews>
    <sheetView view="pageBreakPreview" topLeftCell="A39" zoomScale="75" zoomScaleNormal="100" zoomScaleSheetLayoutView="75" workbookViewId="0">
      <selection activeCell="Q10" sqref="Q10:T10"/>
    </sheetView>
  </sheetViews>
  <sheetFormatPr defaultColWidth="9" defaultRowHeight="18" customHeight="1"/>
  <cols>
    <col min="1" max="1" width="1.25" style="1" customWidth="1"/>
    <col min="2" max="33" width="3" style="1" customWidth="1"/>
    <col min="34" max="34" width="1.25" style="1" customWidth="1"/>
    <col min="35" max="35" width="3.375" style="1" customWidth="1"/>
    <col min="36" max="36" width="3.25" style="1" customWidth="1"/>
    <col min="37" max="37" width="3.375" style="1" hidden="1" customWidth="1"/>
    <col min="38" max="38" width="7.5" style="1" hidden="1" customWidth="1"/>
    <col min="39" max="52" width="3.375" style="1" customWidth="1"/>
    <col min="53" max="16384" width="9" style="1"/>
  </cols>
  <sheetData>
    <row r="1" spans="1:38" ht="12.75" customHeight="1">
      <c r="R1" s="7"/>
      <c r="AK1" s="1" t="s">
        <v>281</v>
      </c>
      <c r="AL1" s="1" t="s">
        <v>160</v>
      </c>
    </row>
    <row r="2" spans="1:38" ht="18" customHeight="1">
      <c r="B2" s="100" t="s">
        <v>494</v>
      </c>
      <c r="AL2" s="1" t="s">
        <v>280</v>
      </c>
    </row>
    <row r="3" spans="1:38" s="94" customFormat="1" ht="18" customHeight="1">
      <c r="B3" s="1644" t="s">
        <v>522</v>
      </c>
      <c r="C3" s="1644"/>
      <c r="D3" s="1644"/>
      <c r="E3" s="1644"/>
      <c r="F3" s="1644"/>
      <c r="G3" s="1644"/>
      <c r="H3" s="1644"/>
      <c r="I3" s="1644"/>
      <c r="J3" s="1644"/>
      <c r="K3" s="1644"/>
      <c r="L3" s="1644"/>
      <c r="M3" s="1644"/>
      <c r="N3" s="1644"/>
      <c r="O3" s="1644"/>
      <c r="P3" s="1644"/>
      <c r="Q3" s="1644"/>
      <c r="R3" s="1644"/>
      <c r="S3" s="1644"/>
      <c r="T3" s="1644"/>
      <c r="U3" s="1644"/>
      <c r="V3" s="1644"/>
      <c r="W3" s="1644"/>
      <c r="X3" s="1644"/>
      <c r="Y3" s="1644"/>
      <c r="Z3" s="1644"/>
      <c r="AA3" s="1644"/>
      <c r="AB3" s="1644"/>
      <c r="AC3" s="1644"/>
      <c r="AD3" s="1644"/>
      <c r="AE3" s="1644"/>
      <c r="AF3" s="1644"/>
      <c r="AG3" s="1644"/>
    </row>
    <row r="4" spans="1:38" ht="18"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row>
    <row r="5" spans="1:38" ht="17.25" customHeight="1">
      <c r="C5" s="9"/>
      <c r="D5" s="9"/>
      <c r="E5" s="9"/>
      <c r="F5" s="9"/>
      <c r="G5" s="9"/>
      <c r="H5" s="9"/>
      <c r="I5" s="9"/>
      <c r="J5" s="9"/>
      <c r="K5" s="9"/>
      <c r="L5" s="9"/>
      <c r="M5" s="9"/>
      <c r="N5" s="9"/>
      <c r="O5" s="9"/>
    </row>
    <row r="6" spans="1:38" ht="17.25" customHeight="1">
      <c r="E6" s="1707" t="s">
        <v>515</v>
      </c>
      <c r="F6" s="1707"/>
      <c r="G6" s="1707"/>
      <c r="H6" s="1707"/>
      <c r="I6" s="1707"/>
      <c r="J6" s="1707"/>
      <c r="K6" s="326"/>
      <c r="L6" s="9"/>
      <c r="M6" s="9"/>
      <c r="N6" s="9"/>
    </row>
    <row r="7" spans="1:38" ht="17.25" customHeight="1" thickBot="1">
      <c r="E7" s="9"/>
      <c r="F7" s="9"/>
      <c r="G7" s="9"/>
      <c r="H7" s="9"/>
      <c r="I7" s="9"/>
      <c r="J7" s="9"/>
      <c r="K7" s="9"/>
      <c r="L7" s="9"/>
      <c r="M7" s="9"/>
      <c r="N7" s="9"/>
      <c r="O7" s="9"/>
      <c r="P7" s="10"/>
      <c r="V7" s="1645">
        <v>44162</v>
      </c>
      <c r="W7" s="1646"/>
      <c r="X7" s="1646"/>
      <c r="Y7" s="1646"/>
      <c r="Z7" s="1646"/>
      <c r="AA7" s="1646"/>
      <c r="AB7" s="1646"/>
      <c r="AC7" s="1646"/>
      <c r="AD7" s="1646"/>
      <c r="AE7" s="1646"/>
      <c r="AF7" s="1646"/>
      <c r="AG7" s="1646"/>
    </row>
    <row r="8" spans="1:38" ht="17.25" customHeight="1">
      <c r="E8" s="9"/>
      <c r="F8" s="9"/>
      <c r="N8" s="9"/>
      <c r="O8" s="1373" t="s">
        <v>5</v>
      </c>
      <c r="P8" s="1374"/>
      <c r="Q8" s="1374"/>
      <c r="R8" s="1374"/>
      <c r="S8" s="1374"/>
      <c r="T8" s="1374"/>
      <c r="U8" s="1647" t="s">
        <v>523</v>
      </c>
      <c r="V8" s="1647"/>
      <c r="W8" s="1647"/>
      <c r="X8" s="1647"/>
      <c r="Y8" s="1647"/>
      <c r="Z8" s="1647"/>
      <c r="AA8" s="1647"/>
      <c r="AB8" s="1647"/>
      <c r="AC8" s="1647"/>
      <c r="AD8" s="1647"/>
      <c r="AE8" s="1647"/>
      <c r="AF8" s="1647"/>
      <c r="AG8" s="1648"/>
    </row>
    <row r="9" spans="1:38" ht="17.25" customHeight="1">
      <c r="E9" s="9"/>
      <c r="F9" s="9"/>
      <c r="N9" s="9"/>
      <c r="O9" s="1360" t="s">
        <v>8</v>
      </c>
      <c r="P9" s="1361"/>
      <c r="Q9" s="1361"/>
      <c r="R9" s="1361"/>
      <c r="S9" s="1361"/>
      <c r="T9" s="1361"/>
      <c r="U9" s="1705" t="str">
        <f>【様式１】加算率!U8</f>
        <v>テスト保育園</v>
      </c>
      <c r="V9" s="1705"/>
      <c r="W9" s="1705"/>
      <c r="X9" s="1705"/>
      <c r="Y9" s="1705"/>
      <c r="Z9" s="1705"/>
      <c r="AA9" s="1705"/>
      <c r="AB9" s="1705"/>
      <c r="AC9" s="1705"/>
      <c r="AD9" s="1705"/>
      <c r="AE9" s="1705"/>
      <c r="AF9" s="1705"/>
      <c r="AG9" s="1706"/>
    </row>
    <row r="10" spans="1:38" ht="17.25" customHeight="1">
      <c r="E10" s="9"/>
      <c r="F10" s="9"/>
      <c r="N10" s="9"/>
      <c r="O10" s="1360" t="s">
        <v>49</v>
      </c>
      <c r="P10" s="1361"/>
      <c r="Q10" s="1361"/>
      <c r="R10" s="1361"/>
      <c r="S10" s="1361"/>
      <c r="T10" s="1361"/>
      <c r="U10" s="1705" t="str">
        <f>【様式１】加算率!U9</f>
        <v>保育所</v>
      </c>
      <c r="V10" s="1705"/>
      <c r="W10" s="1705"/>
      <c r="X10" s="1705"/>
      <c r="Y10" s="1705"/>
      <c r="Z10" s="1705"/>
      <c r="AA10" s="1705"/>
      <c r="AB10" s="1705"/>
      <c r="AC10" s="1705"/>
      <c r="AD10" s="1705"/>
      <c r="AE10" s="1705"/>
      <c r="AF10" s="1705"/>
      <c r="AG10" s="1706"/>
    </row>
    <row r="11" spans="1:38" ht="17.25" customHeight="1">
      <c r="E11" s="9"/>
      <c r="F11" s="9"/>
      <c r="N11" s="9"/>
      <c r="O11" s="1360" t="s">
        <v>43</v>
      </c>
      <c r="P11" s="1361"/>
      <c r="Q11" s="1361"/>
      <c r="R11" s="1361"/>
      <c r="S11" s="1361"/>
      <c r="T11" s="1361"/>
      <c r="U11" s="571">
        <f>【様式１】加算率!U10</f>
        <v>0</v>
      </c>
      <c r="V11" s="572">
        <f>【様式１】加算率!V10</f>
        <v>0</v>
      </c>
      <c r="W11" s="571">
        <f>【様式１】加算率!W10</f>
        <v>0</v>
      </c>
      <c r="X11" s="573">
        <f>【様式１】加算率!X10</f>
        <v>0</v>
      </c>
      <c r="Y11" s="574">
        <f>【様式１】加算率!Y10</f>
        <v>0</v>
      </c>
      <c r="Z11" s="575">
        <f>【様式１】加算率!Z10</f>
        <v>0</v>
      </c>
      <c r="AA11" s="574">
        <f>【様式１】加算率!AA10</f>
        <v>0</v>
      </c>
      <c r="AB11" s="575">
        <f>【様式１】加算率!AB10</f>
        <v>0</v>
      </c>
      <c r="AC11" s="573">
        <f>【様式１】加算率!AC10</f>
        <v>0</v>
      </c>
      <c r="AD11" s="573">
        <f>【様式１】加算率!AD10</f>
        <v>0</v>
      </c>
      <c r="AE11" s="573">
        <f>【様式１】加算率!AE10</f>
        <v>0</v>
      </c>
      <c r="AF11" s="574">
        <f>【様式１】加算率!AF10</f>
        <v>0</v>
      </c>
      <c r="AG11" s="576">
        <f>【様式１】加算率!AG10</f>
        <v>0</v>
      </c>
    </row>
    <row r="12" spans="1:38" ht="52.5" customHeight="1" thickBot="1">
      <c r="A12" s="10"/>
      <c r="B12" s="10"/>
      <c r="C12" s="10"/>
      <c r="D12" s="10"/>
      <c r="E12" s="10"/>
      <c r="F12" s="10"/>
      <c r="N12" s="10"/>
      <c r="O12" s="1365" t="s">
        <v>9</v>
      </c>
      <c r="P12" s="1366"/>
      <c r="Q12" s="1366"/>
      <c r="R12" s="1366"/>
      <c r="S12" s="1366"/>
      <c r="T12" s="1366"/>
      <c r="U12" s="1711" t="str">
        <f>【様式１】加算率!U11</f>
        <v>社会福祉法人〇〇会
理事長　〇〇〇〇</v>
      </c>
      <c r="V12" s="1711"/>
      <c r="W12" s="1711"/>
      <c r="X12" s="1711"/>
      <c r="Y12" s="1711"/>
      <c r="Z12" s="1711"/>
      <c r="AA12" s="1711"/>
      <c r="AB12" s="1711"/>
      <c r="AC12" s="1711"/>
      <c r="AD12" s="1711"/>
      <c r="AE12" s="1711"/>
      <c r="AF12" s="1711"/>
      <c r="AG12" s="1712"/>
    </row>
    <row r="13" spans="1:38" s="94" customFormat="1" ht="11.25" customHeight="1">
      <c r="A13" s="96"/>
      <c r="B13" s="96"/>
      <c r="C13" s="96"/>
      <c r="D13" s="96"/>
      <c r="E13" s="96"/>
      <c r="F13" s="96"/>
      <c r="N13" s="96"/>
      <c r="O13" s="101"/>
      <c r="P13" s="101"/>
      <c r="Q13" s="101"/>
      <c r="R13" s="101"/>
      <c r="S13" s="101"/>
      <c r="T13" s="101"/>
      <c r="U13" s="297"/>
      <c r="V13" s="297"/>
      <c r="W13" s="297"/>
      <c r="X13" s="297"/>
      <c r="Y13" s="297"/>
      <c r="Z13" s="297"/>
      <c r="AA13" s="297"/>
      <c r="AB13" s="297"/>
      <c r="AC13" s="297"/>
      <c r="AD13" s="297"/>
      <c r="AE13" s="297"/>
      <c r="AF13" s="297"/>
      <c r="AG13" s="297"/>
    </row>
    <row r="14" spans="1:38" ht="18" customHeight="1" thickBot="1">
      <c r="A14" s="10"/>
      <c r="B14" s="10" t="s">
        <v>55</v>
      </c>
      <c r="C14" s="10"/>
      <c r="D14" s="10"/>
      <c r="E14" s="10"/>
      <c r="F14" s="10"/>
      <c r="G14" s="10"/>
      <c r="H14" s="10"/>
      <c r="I14" s="10"/>
      <c r="J14" s="10"/>
      <c r="K14" s="10"/>
      <c r="L14" s="10"/>
      <c r="M14" s="10"/>
      <c r="N14" s="10"/>
      <c r="O14" s="10"/>
      <c r="Q14" s="516"/>
      <c r="R14" s="516"/>
      <c r="S14" s="516"/>
      <c r="T14" s="516"/>
      <c r="U14" s="516"/>
      <c r="V14" s="516"/>
      <c r="W14" s="516"/>
      <c r="X14" s="516"/>
      <c r="Y14" s="516"/>
      <c r="Z14" s="13"/>
      <c r="AA14" s="13"/>
      <c r="AB14" s="13"/>
      <c r="AC14" s="13"/>
      <c r="AD14" s="13"/>
      <c r="AE14" s="13"/>
      <c r="AF14" s="13"/>
      <c r="AG14" s="13"/>
    </row>
    <row r="15" spans="1:38" ht="18" customHeight="1" thickBot="1">
      <c r="A15" s="10"/>
      <c r="B15" s="1718" t="s">
        <v>103</v>
      </c>
      <c r="C15" s="1489"/>
      <c r="D15" s="1489"/>
      <c r="E15" s="1489"/>
      <c r="F15" s="1489"/>
      <c r="G15" s="1489"/>
      <c r="H15" s="1489"/>
      <c r="I15" s="1489"/>
      <c r="J15" s="1489"/>
      <c r="K15" s="1489"/>
      <c r="L15" s="1489"/>
      <c r="M15" s="1489"/>
      <c r="N15" s="1489"/>
      <c r="O15" s="1489"/>
      <c r="P15" s="1489"/>
      <c r="Q15" s="1489"/>
      <c r="R15" s="1489"/>
      <c r="S15" s="1489"/>
      <c r="T15" s="1489"/>
      <c r="U15" s="1489"/>
      <c r="V15" s="1489"/>
      <c r="W15" s="1489"/>
      <c r="X15" s="1489"/>
      <c r="Y15" s="1489"/>
      <c r="Z15" s="1489"/>
      <c r="AA15" s="1489"/>
      <c r="AB15" s="1489"/>
      <c r="AC15" s="1489"/>
      <c r="AD15" s="1489"/>
      <c r="AE15" s="1489"/>
      <c r="AF15" s="1489"/>
      <c r="AG15" s="1719"/>
    </row>
    <row r="16" spans="1:38" ht="18" customHeight="1">
      <c r="A16" s="10"/>
      <c r="B16" s="1720"/>
      <c r="C16" s="1722" t="s">
        <v>210</v>
      </c>
      <c r="D16" s="1723"/>
      <c r="E16" s="1723"/>
      <c r="F16" s="1723"/>
      <c r="G16" s="1723"/>
      <c r="H16" s="1723"/>
      <c r="I16" s="1723"/>
      <c r="J16" s="1723"/>
      <c r="K16" s="1723"/>
      <c r="L16" s="1723"/>
      <c r="M16" s="1723"/>
      <c r="N16" s="1723"/>
      <c r="O16" s="1723"/>
      <c r="P16" s="1723"/>
      <c r="Q16" s="1723"/>
      <c r="R16" s="1723"/>
      <c r="S16" s="1723"/>
      <c r="T16" s="1723"/>
      <c r="U16" s="1723"/>
      <c r="V16" s="1723"/>
      <c r="W16" s="1723"/>
      <c r="X16" s="1723"/>
      <c r="Y16" s="1723"/>
      <c r="Z16" s="1723"/>
      <c r="AA16" s="1725" t="s">
        <v>524</v>
      </c>
      <c r="AB16" s="1726"/>
      <c r="AC16" s="1726"/>
      <c r="AD16" s="1726"/>
      <c r="AE16" s="1726"/>
      <c r="AF16" s="1726"/>
      <c r="AG16" s="1727"/>
    </row>
    <row r="17" spans="1:35" ht="18" customHeight="1" thickBot="1">
      <c r="A17" s="10"/>
      <c r="B17" s="1721"/>
      <c r="C17" s="1724"/>
      <c r="D17" s="1724"/>
      <c r="E17" s="1724"/>
      <c r="F17" s="1724"/>
      <c r="G17" s="1724"/>
      <c r="H17" s="1724"/>
      <c r="I17" s="1724"/>
      <c r="J17" s="1724"/>
      <c r="K17" s="1724"/>
      <c r="L17" s="1724"/>
      <c r="M17" s="1724"/>
      <c r="N17" s="1724"/>
      <c r="O17" s="1724"/>
      <c r="P17" s="1724"/>
      <c r="Q17" s="1724"/>
      <c r="R17" s="1724"/>
      <c r="S17" s="1724"/>
      <c r="T17" s="1724"/>
      <c r="U17" s="1724"/>
      <c r="V17" s="1724"/>
      <c r="W17" s="1724"/>
      <c r="X17" s="1724"/>
      <c r="Y17" s="1724"/>
      <c r="Z17" s="1724"/>
      <c r="AA17" s="1728"/>
      <c r="AB17" s="1729"/>
      <c r="AC17" s="1729"/>
      <c r="AD17" s="1729"/>
      <c r="AE17" s="1729"/>
      <c r="AF17" s="1729"/>
      <c r="AG17" s="1730"/>
    </row>
    <row r="18" spans="1:35" ht="9" customHeight="1">
      <c r="A18" s="10"/>
      <c r="B18" s="10"/>
      <c r="C18" s="10"/>
      <c r="D18" s="10"/>
      <c r="E18" s="10"/>
      <c r="F18" s="10"/>
      <c r="G18" s="10"/>
      <c r="H18" s="10"/>
      <c r="I18" s="10"/>
      <c r="J18" s="10"/>
      <c r="K18" s="10"/>
      <c r="L18" s="10"/>
      <c r="M18" s="10"/>
      <c r="N18" s="10"/>
      <c r="O18" s="10"/>
      <c r="Q18" s="516"/>
      <c r="R18" s="516"/>
      <c r="S18" s="516"/>
      <c r="T18" s="516"/>
      <c r="U18" s="516"/>
      <c r="V18" s="516"/>
      <c r="W18" s="516"/>
      <c r="X18" s="516"/>
      <c r="Y18" s="516"/>
      <c r="Z18" s="13"/>
    </row>
    <row r="19" spans="1:35" ht="21.75" customHeight="1" thickBot="1">
      <c r="A19" s="10"/>
      <c r="B19" s="13" t="s">
        <v>56</v>
      </c>
      <c r="C19" s="15"/>
      <c r="D19" s="15"/>
      <c r="E19" s="15"/>
      <c r="F19" s="15"/>
      <c r="G19" s="516"/>
      <c r="H19" s="516"/>
      <c r="I19" s="516"/>
      <c r="J19" s="16"/>
      <c r="K19" s="16"/>
      <c r="L19" s="16"/>
      <c r="M19" s="16"/>
      <c r="N19" s="16"/>
      <c r="O19" s="16"/>
      <c r="P19" s="16"/>
      <c r="Q19" s="16"/>
      <c r="R19" s="16"/>
      <c r="S19" s="516"/>
      <c r="T19" s="516"/>
      <c r="U19" s="516"/>
      <c r="V19" s="16"/>
      <c r="W19" s="16"/>
      <c r="X19" s="16"/>
      <c r="Y19" s="16"/>
      <c r="Z19" s="16"/>
      <c r="AA19" s="16"/>
      <c r="AB19" s="16"/>
      <c r="AC19" s="16"/>
      <c r="AD19" s="16"/>
      <c r="AE19" s="516"/>
      <c r="AF19" s="516"/>
      <c r="AG19" s="516"/>
      <c r="AH19" s="10"/>
      <c r="AI19" s="10"/>
    </row>
    <row r="20" spans="1:35" ht="27.75" customHeight="1" thickBot="1">
      <c r="A20" s="10"/>
      <c r="B20" s="1708" t="s">
        <v>66</v>
      </c>
      <c r="C20" s="1709"/>
      <c r="D20" s="1709"/>
      <c r="E20" s="1709"/>
      <c r="F20" s="1710"/>
      <c r="G20" s="1710"/>
      <c r="H20" s="1710"/>
      <c r="I20" s="1710"/>
      <c r="J20" s="1710"/>
      <c r="K20" s="1710"/>
      <c r="L20" s="1710"/>
      <c r="M20" s="1713">
        <f>SUM(Ⅱ職員数計算表!F8,Ⅱ職員数計算表!J8)</f>
        <v>60</v>
      </c>
      <c r="N20" s="1714"/>
      <c r="O20" s="1714"/>
      <c r="P20" s="1714"/>
      <c r="Q20" s="1714"/>
      <c r="R20" s="1714"/>
      <c r="S20" s="1714"/>
      <c r="T20" s="1714"/>
      <c r="U20" s="513" t="s">
        <v>81</v>
      </c>
      <c r="V20" s="16"/>
      <c r="W20" s="16"/>
      <c r="X20" s="16"/>
      <c r="Y20" s="16"/>
      <c r="Z20" s="16"/>
      <c r="AA20" s="16"/>
      <c r="AB20" s="16"/>
      <c r="AC20" s="16"/>
      <c r="AD20" s="16"/>
      <c r="AE20" s="516"/>
      <c r="AF20" s="516"/>
      <c r="AG20" s="516"/>
      <c r="AH20" s="10"/>
      <c r="AI20" s="10"/>
    </row>
    <row r="21" spans="1:35" s="20" customFormat="1" ht="21" customHeight="1">
      <c r="A21" s="18"/>
      <c r="B21" s="1655" t="s">
        <v>87</v>
      </c>
      <c r="C21" s="1656"/>
      <c r="D21" s="1656"/>
      <c r="E21" s="1657"/>
      <c r="F21" s="1715" t="s">
        <v>51</v>
      </c>
      <c r="G21" s="1716"/>
      <c r="H21" s="1716"/>
      <c r="I21" s="1716"/>
      <c r="J21" s="1716"/>
      <c r="K21" s="1716"/>
      <c r="L21" s="1716"/>
      <c r="M21" s="1717" t="s">
        <v>52</v>
      </c>
      <c r="N21" s="1716"/>
      <c r="O21" s="1716"/>
      <c r="P21" s="1716"/>
      <c r="Q21" s="1716"/>
      <c r="R21" s="1716"/>
      <c r="S21" s="1716"/>
      <c r="T21" s="1717" t="s">
        <v>53</v>
      </c>
      <c r="U21" s="1716"/>
      <c r="V21" s="1716"/>
      <c r="W21" s="1716"/>
      <c r="X21" s="1716"/>
      <c r="Y21" s="1716"/>
      <c r="Z21" s="1716"/>
      <c r="AA21" s="1717" t="s">
        <v>54</v>
      </c>
      <c r="AB21" s="1716"/>
      <c r="AC21" s="1716"/>
      <c r="AD21" s="1716"/>
      <c r="AE21" s="1716"/>
      <c r="AF21" s="1716"/>
      <c r="AG21" s="1731"/>
      <c r="AH21" s="18"/>
      <c r="AI21" s="19"/>
    </row>
    <row r="22" spans="1:35" s="20" customFormat="1" ht="21" customHeight="1">
      <c r="A22" s="18"/>
      <c r="B22" s="1658"/>
      <c r="C22" s="1659"/>
      <c r="D22" s="1659"/>
      <c r="E22" s="1660"/>
      <c r="F22" s="1751">
        <f>SUM(Ⅱ職員数計算表!F10,Ⅱ職員数計算表!J10)</f>
        <v>23</v>
      </c>
      <c r="G22" s="1746"/>
      <c r="H22" s="1746"/>
      <c r="I22" s="1746"/>
      <c r="J22" s="1746"/>
      <c r="K22" s="1746"/>
      <c r="L22" s="1743" t="s">
        <v>50</v>
      </c>
      <c r="M22" s="1735">
        <f>SUM(Ⅱ職員数計算表!F11,Ⅱ職員数計算表!J11)</f>
        <v>13</v>
      </c>
      <c r="N22" s="1736"/>
      <c r="O22" s="1736"/>
      <c r="P22" s="1736"/>
      <c r="Q22" s="1736"/>
      <c r="R22" s="1736"/>
      <c r="S22" s="21" t="s">
        <v>50</v>
      </c>
      <c r="T22" s="1735">
        <f>SUM(Ⅱ職員数計算表!F12,Ⅱ職員数計算表!J12)</f>
        <v>24</v>
      </c>
      <c r="U22" s="1746"/>
      <c r="V22" s="1746"/>
      <c r="W22" s="1746"/>
      <c r="X22" s="1746"/>
      <c r="Y22" s="1746"/>
      <c r="Z22" s="1743" t="s">
        <v>50</v>
      </c>
      <c r="AA22" s="1735">
        <f>SUM(Ⅱ職員数計算表!F13,Ⅱ職員数計算表!J13)</f>
        <v>6</v>
      </c>
      <c r="AB22" s="1746"/>
      <c r="AC22" s="1746"/>
      <c r="AD22" s="1746"/>
      <c r="AE22" s="1746"/>
      <c r="AF22" s="1746"/>
      <c r="AG22" s="1740" t="s">
        <v>50</v>
      </c>
      <c r="AH22" s="18"/>
      <c r="AI22" s="19"/>
    </row>
    <row r="23" spans="1:35" s="20" customFormat="1" ht="18" customHeight="1">
      <c r="A23" s="18"/>
      <c r="B23" s="1658"/>
      <c r="C23" s="1659"/>
      <c r="D23" s="1659"/>
      <c r="E23" s="1660"/>
      <c r="F23" s="1752"/>
      <c r="G23" s="1748"/>
      <c r="H23" s="1748"/>
      <c r="I23" s="1748"/>
      <c r="J23" s="1748"/>
      <c r="K23" s="1748"/>
      <c r="L23" s="1744"/>
      <c r="M23" s="102"/>
      <c r="N23" s="1756" t="s">
        <v>118</v>
      </c>
      <c r="O23" s="1757"/>
      <c r="P23" s="1757"/>
      <c r="Q23" s="1757"/>
      <c r="R23" s="1757"/>
      <c r="S23" s="1758"/>
      <c r="T23" s="1747"/>
      <c r="U23" s="1748"/>
      <c r="V23" s="1748"/>
      <c r="W23" s="1748"/>
      <c r="X23" s="1748"/>
      <c r="Y23" s="1748"/>
      <c r="Z23" s="1744"/>
      <c r="AA23" s="1747"/>
      <c r="AB23" s="1748"/>
      <c r="AC23" s="1748"/>
      <c r="AD23" s="1748"/>
      <c r="AE23" s="1748"/>
      <c r="AF23" s="1748"/>
      <c r="AG23" s="1741"/>
      <c r="AH23" s="18"/>
      <c r="AI23" s="19"/>
    </row>
    <row r="24" spans="1:35" s="20" customFormat="1" ht="21" customHeight="1" thickBot="1">
      <c r="A24" s="18"/>
      <c r="B24" s="1661"/>
      <c r="C24" s="1662"/>
      <c r="D24" s="1662"/>
      <c r="E24" s="1663"/>
      <c r="F24" s="1753"/>
      <c r="G24" s="1750"/>
      <c r="H24" s="1750"/>
      <c r="I24" s="1750"/>
      <c r="J24" s="1750"/>
      <c r="K24" s="1750"/>
      <c r="L24" s="1745"/>
      <c r="M24" s="22"/>
      <c r="N24" s="1754"/>
      <c r="O24" s="1755"/>
      <c r="P24" s="1755"/>
      <c r="Q24" s="1755"/>
      <c r="R24" s="1755"/>
      <c r="S24" s="23" t="s">
        <v>50</v>
      </c>
      <c r="T24" s="1749"/>
      <c r="U24" s="1750"/>
      <c r="V24" s="1750"/>
      <c r="W24" s="1750"/>
      <c r="X24" s="1750"/>
      <c r="Y24" s="1750"/>
      <c r="Z24" s="1745"/>
      <c r="AA24" s="1749"/>
      <c r="AB24" s="1750"/>
      <c r="AC24" s="1750"/>
      <c r="AD24" s="1750"/>
      <c r="AE24" s="1750"/>
      <c r="AF24" s="1750"/>
      <c r="AG24" s="1742"/>
      <c r="AH24" s="18"/>
      <c r="AI24" s="19"/>
    </row>
    <row r="25" spans="1:35" ht="28.5" hidden="1" customHeight="1">
      <c r="A25" s="10"/>
      <c r="B25" s="1649" t="s">
        <v>90</v>
      </c>
      <c r="C25" s="1679"/>
      <c r="D25" s="1679"/>
      <c r="E25" s="1680"/>
      <c r="F25" s="1667" t="s">
        <v>79</v>
      </c>
      <c r="G25" s="1668"/>
      <c r="H25" s="24" t="s">
        <v>67</v>
      </c>
      <c r="I25" s="24"/>
      <c r="J25" s="24"/>
      <c r="K25" s="25"/>
      <c r="L25" s="25"/>
      <c r="M25" s="25"/>
      <c r="N25" s="25"/>
      <c r="O25" s="25"/>
      <c r="P25" s="25"/>
      <c r="Q25" s="25"/>
      <c r="R25" s="25"/>
      <c r="S25" s="26"/>
      <c r="T25" s="26"/>
      <c r="U25" s="26"/>
      <c r="V25" s="25"/>
      <c r="W25" s="25"/>
      <c r="X25" s="25"/>
      <c r="Y25" s="25"/>
      <c r="Z25" s="25"/>
      <c r="AA25" s="25"/>
      <c r="AB25" s="25"/>
      <c r="AC25" s="25"/>
      <c r="AD25" s="25"/>
      <c r="AE25" s="1673"/>
      <c r="AF25" s="1732"/>
      <c r="AG25" s="1733"/>
      <c r="AH25" s="10"/>
      <c r="AI25" s="10"/>
    </row>
    <row r="26" spans="1:35" ht="28.5" hidden="1" customHeight="1">
      <c r="A26" s="10"/>
      <c r="B26" s="1681"/>
      <c r="C26" s="1682"/>
      <c r="D26" s="1682"/>
      <c r="E26" s="1683"/>
      <c r="F26" s="1669"/>
      <c r="G26" s="1670"/>
      <c r="H26" s="27" t="s">
        <v>88</v>
      </c>
      <c r="I26" s="27"/>
      <c r="J26" s="27"/>
      <c r="K26" s="28"/>
      <c r="L26" s="28"/>
      <c r="M26" s="28"/>
      <c r="N26" s="28"/>
      <c r="O26" s="28"/>
      <c r="P26" s="28"/>
      <c r="Q26" s="28"/>
      <c r="R26" s="28"/>
      <c r="S26" s="29"/>
      <c r="T26" s="29"/>
      <c r="U26" s="29"/>
      <c r="V26" s="28"/>
      <c r="W26" s="28"/>
      <c r="X26" s="28"/>
      <c r="Y26" s="28"/>
      <c r="Z26" s="28"/>
      <c r="AA26" s="28"/>
      <c r="AB26" s="28"/>
      <c r="AC26" s="28"/>
      <c r="AD26" s="28"/>
      <c r="AE26" s="1676"/>
      <c r="AF26" s="1677"/>
      <c r="AG26" s="1678"/>
      <c r="AH26" s="10"/>
      <c r="AI26" s="10"/>
    </row>
    <row r="27" spans="1:35" ht="28.5" hidden="1" customHeight="1">
      <c r="A27" s="10"/>
      <c r="B27" s="1681"/>
      <c r="C27" s="1682"/>
      <c r="D27" s="1682"/>
      <c r="E27" s="1683"/>
      <c r="F27" s="1669"/>
      <c r="G27" s="1670"/>
      <c r="H27" s="27" t="s">
        <v>175</v>
      </c>
      <c r="I27" s="27"/>
      <c r="J27" s="27"/>
      <c r="K27" s="28"/>
      <c r="L27" s="28"/>
      <c r="M27" s="28"/>
      <c r="N27" s="28"/>
      <c r="O27" s="28"/>
      <c r="P27" s="28"/>
      <c r="Q27" s="28"/>
      <c r="R27" s="28"/>
      <c r="S27" s="29"/>
      <c r="T27" s="29"/>
      <c r="U27" s="29"/>
      <c r="V27" s="28"/>
      <c r="W27" s="28"/>
      <c r="X27" s="28"/>
      <c r="Y27" s="28"/>
      <c r="Z27" s="28"/>
      <c r="AA27" s="28"/>
      <c r="AB27" s="28"/>
      <c r="AC27" s="28"/>
      <c r="AD27" s="28"/>
      <c r="AE27" s="1676"/>
      <c r="AF27" s="1677"/>
      <c r="AG27" s="1678"/>
      <c r="AH27" s="10"/>
      <c r="AI27" s="10"/>
    </row>
    <row r="28" spans="1:35" ht="28.5" hidden="1" customHeight="1">
      <c r="A28" s="10"/>
      <c r="B28" s="1681"/>
      <c r="C28" s="1682"/>
      <c r="D28" s="1682"/>
      <c r="E28" s="1683"/>
      <c r="F28" s="1669"/>
      <c r="G28" s="1670"/>
      <c r="H28" s="27" t="s">
        <v>58</v>
      </c>
      <c r="I28" s="27"/>
      <c r="J28" s="27"/>
      <c r="K28" s="28"/>
      <c r="L28" s="28"/>
      <c r="M28" s="28"/>
      <c r="N28" s="28"/>
      <c r="O28" s="28"/>
      <c r="P28" s="28"/>
      <c r="Q28" s="28"/>
      <c r="R28" s="28"/>
      <c r="S28" s="29"/>
      <c r="T28" s="29"/>
      <c r="U28" s="29"/>
      <c r="V28" s="28"/>
      <c r="W28" s="28"/>
      <c r="X28" s="28"/>
      <c r="Y28" s="28"/>
      <c r="Z28" s="28"/>
      <c r="AA28" s="28"/>
      <c r="AB28" s="28"/>
      <c r="AC28" s="28"/>
      <c r="AD28" s="28"/>
      <c r="AE28" s="1676"/>
      <c r="AF28" s="1677"/>
      <c r="AG28" s="1678"/>
      <c r="AH28" s="10"/>
      <c r="AI28" s="10"/>
    </row>
    <row r="29" spans="1:35" ht="28.5" hidden="1" customHeight="1">
      <c r="A29" s="10"/>
      <c r="B29" s="1681"/>
      <c r="C29" s="1682"/>
      <c r="D29" s="1682"/>
      <c r="E29" s="1683"/>
      <c r="F29" s="1669"/>
      <c r="G29" s="1670"/>
      <c r="H29" s="27" t="s">
        <v>60</v>
      </c>
      <c r="I29" s="27"/>
      <c r="J29" s="27"/>
      <c r="K29" s="28"/>
      <c r="L29" s="28"/>
      <c r="M29" s="28"/>
      <c r="N29" s="28"/>
      <c r="O29" s="28"/>
      <c r="P29" s="28"/>
      <c r="Q29" s="28"/>
      <c r="R29" s="28"/>
      <c r="S29" s="29"/>
      <c r="T29" s="29"/>
      <c r="U29" s="29"/>
      <c r="V29" s="28"/>
      <c r="W29" s="28"/>
      <c r="X29" s="28"/>
      <c r="Y29" s="28"/>
      <c r="Z29" s="28"/>
      <c r="AA29" s="28"/>
      <c r="AB29" s="28"/>
      <c r="AC29" s="28"/>
      <c r="AD29" s="28"/>
      <c r="AE29" s="1676"/>
      <c r="AF29" s="1677"/>
      <c r="AG29" s="1678"/>
      <c r="AH29" s="10"/>
      <c r="AI29" s="10"/>
    </row>
    <row r="30" spans="1:35" ht="28.5" hidden="1" customHeight="1">
      <c r="A30" s="10"/>
      <c r="B30" s="1681"/>
      <c r="C30" s="1682"/>
      <c r="D30" s="1682"/>
      <c r="E30" s="1683"/>
      <c r="F30" s="1669"/>
      <c r="G30" s="1670"/>
      <c r="H30" s="42" t="s">
        <v>61</v>
      </c>
      <c r="I30" s="42"/>
      <c r="J30" s="42"/>
      <c r="K30" s="43"/>
      <c r="L30" s="43"/>
      <c r="M30" s="43"/>
      <c r="N30" s="105"/>
      <c r="O30" s="104" t="s">
        <v>211</v>
      </c>
      <c r="P30" s="103"/>
      <c r="Q30" s="103"/>
      <c r="R30" s="103"/>
      <c r="S30" s="104"/>
      <c r="T30" s="104"/>
      <c r="U30" s="104"/>
      <c r="V30" s="103"/>
      <c r="W30" s="103"/>
      <c r="X30" s="103"/>
      <c r="Y30" s="103"/>
      <c r="Z30" s="103"/>
      <c r="AA30" s="103"/>
      <c r="AB30" s="103"/>
      <c r="AC30" s="103"/>
      <c r="AD30" s="103"/>
      <c r="AE30" s="1676"/>
      <c r="AF30" s="1677"/>
      <c r="AG30" s="1678"/>
      <c r="AH30" s="10"/>
      <c r="AI30" s="10"/>
    </row>
    <row r="31" spans="1:35" ht="28.5" hidden="1" customHeight="1">
      <c r="A31" s="10"/>
      <c r="B31" s="1681"/>
      <c r="C31" s="1682"/>
      <c r="D31" s="1682"/>
      <c r="E31" s="1683"/>
      <c r="F31" s="1669"/>
      <c r="G31" s="1670"/>
      <c r="H31" s="52"/>
      <c r="I31" s="32"/>
      <c r="J31" s="32"/>
      <c r="K31" s="33"/>
      <c r="L31" s="33"/>
      <c r="M31" s="33"/>
      <c r="N31" s="106"/>
      <c r="O31" s="104" t="s">
        <v>212</v>
      </c>
      <c r="P31" s="103"/>
      <c r="Q31" s="103"/>
      <c r="R31" s="103"/>
      <c r="S31" s="104"/>
      <c r="T31" s="104"/>
      <c r="U31" s="104"/>
      <c r="V31" s="103"/>
      <c r="W31" s="103"/>
      <c r="X31" s="103"/>
      <c r="Y31" s="103"/>
      <c r="Z31" s="103"/>
      <c r="AA31" s="103"/>
      <c r="AB31" s="103"/>
      <c r="AC31" s="103"/>
      <c r="AD31" s="103"/>
      <c r="AE31" s="1676"/>
      <c r="AF31" s="1677"/>
      <c r="AG31" s="1678"/>
      <c r="AH31" s="10"/>
      <c r="AI31" s="10"/>
    </row>
    <row r="32" spans="1:35" ht="28.5" hidden="1" customHeight="1">
      <c r="A32" s="10"/>
      <c r="B32" s="1681"/>
      <c r="C32" s="1682"/>
      <c r="D32" s="1682"/>
      <c r="E32" s="1683"/>
      <c r="F32" s="1669"/>
      <c r="G32" s="1670"/>
      <c r="H32" s="27" t="s">
        <v>62</v>
      </c>
      <c r="I32" s="27"/>
      <c r="J32" s="27"/>
      <c r="K32" s="28"/>
      <c r="L32" s="28"/>
      <c r="M32" s="28"/>
      <c r="N32" s="28"/>
      <c r="O32" s="28"/>
      <c r="P32" s="28"/>
      <c r="Q32" s="28"/>
      <c r="R32" s="28"/>
      <c r="S32" s="29"/>
      <c r="T32" s="29"/>
      <c r="U32" s="29"/>
      <c r="V32" s="28"/>
      <c r="W32" s="28"/>
      <c r="X32" s="28"/>
      <c r="Y32" s="28"/>
      <c r="Z32" s="28"/>
      <c r="AA32" s="28"/>
      <c r="AB32" s="28"/>
      <c r="AC32" s="28"/>
      <c r="AD32" s="28"/>
      <c r="AE32" s="1676"/>
      <c r="AF32" s="1677"/>
      <c r="AG32" s="1678"/>
      <c r="AH32" s="10"/>
      <c r="AI32" s="10"/>
    </row>
    <row r="33" spans="1:44" ht="28.5" hidden="1" customHeight="1">
      <c r="A33" s="10"/>
      <c r="B33" s="1681"/>
      <c r="C33" s="1682"/>
      <c r="D33" s="1682"/>
      <c r="E33" s="1683"/>
      <c r="F33" s="1669"/>
      <c r="G33" s="1670"/>
      <c r="H33" s="30" t="s">
        <v>69</v>
      </c>
      <c r="I33" s="27"/>
      <c r="J33" s="27"/>
      <c r="K33" s="28"/>
      <c r="L33" s="28"/>
      <c r="M33" s="28"/>
      <c r="N33" s="28"/>
      <c r="O33" s="28"/>
      <c r="P33" s="28"/>
      <c r="Q33" s="28"/>
      <c r="R33" s="28"/>
      <c r="S33" s="29"/>
      <c r="T33" s="29"/>
      <c r="U33" s="29"/>
      <c r="V33" s="28"/>
      <c r="W33" s="28"/>
      <c r="X33" s="28"/>
      <c r="Y33" s="28"/>
      <c r="Z33" s="28"/>
      <c r="AA33" s="28"/>
      <c r="AB33" s="28"/>
      <c r="AC33" s="28"/>
      <c r="AD33" s="31"/>
      <c r="AE33" s="1676"/>
      <c r="AF33" s="1677"/>
      <c r="AG33" s="1678"/>
      <c r="AH33" s="10"/>
      <c r="AI33" s="10"/>
    </row>
    <row r="34" spans="1:44" ht="28.5" hidden="1" customHeight="1">
      <c r="A34" s="10"/>
      <c r="B34" s="1681"/>
      <c r="C34" s="1682"/>
      <c r="D34" s="1682"/>
      <c r="E34" s="1683"/>
      <c r="F34" s="1669"/>
      <c r="G34" s="1670"/>
      <c r="H34" s="32" t="s">
        <v>63</v>
      </c>
      <c r="I34" s="32"/>
      <c r="J34" s="32"/>
      <c r="K34" s="33"/>
      <c r="L34" s="33"/>
      <c r="M34" s="33"/>
      <c r="N34" s="33"/>
      <c r="O34" s="33"/>
      <c r="P34" s="33"/>
      <c r="Q34" s="33"/>
      <c r="R34" s="33"/>
      <c r="S34" s="34"/>
      <c r="T34" s="34"/>
      <c r="U34" s="34"/>
      <c r="V34" s="33"/>
      <c r="W34" s="33"/>
      <c r="X34" s="33"/>
      <c r="Y34" s="33"/>
      <c r="Z34" s="33"/>
      <c r="AA34" s="33"/>
      <c r="AB34" s="33"/>
      <c r="AC34" s="33"/>
      <c r="AD34" s="33"/>
      <c r="AE34" s="1676"/>
      <c r="AF34" s="1677"/>
      <c r="AG34" s="1678"/>
      <c r="AH34" s="10"/>
      <c r="AI34" s="10"/>
    </row>
    <row r="35" spans="1:44" ht="28.5" hidden="1" customHeight="1">
      <c r="A35" s="10"/>
      <c r="B35" s="1681"/>
      <c r="C35" s="1682"/>
      <c r="D35" s="1682"/>
      <c r="E35" s="1683"/>
      <c r="F35" s="1669"/>
      <c r="G35" s="1670"/>
      <c r="H35" s="53" t="s">
        <v>64</v>
      </c>
      <c r="I35" s="42"/>
      <c r="J35" s="42"/>
      <c r="K35" s="43"/>
      <c r="L35" s="43"/>
      <c r="M35" s="43"/>
      <c r="N35" s="43"/>
      <c r="O35" s="43"/>
      <c r="P35" s="43"/>
      <c r="Q35" s="43"/>
      <c r="R35" s="43"/>
      <c r="S35" s="44"/>
      <c r="T35" s="44"/>
      <c r="U35" s="44"/>
      <c r="V35" s="43"/>
      <c r="W35" s="43"/>
      <c r="X35" s="43"/>
      <c r="Y35" s="43"/>
      <c r="Z35" s="43"/>
      <c r="AA35" s="43"/>
      <c r="AB35" s="43"/>
      <c r="AC35" s="43"/>
      <c r="AD35" s="43"/>
      <c r="AE35" s="1687"/>
      <c r="AF35" s="1688"/>
      <c r="AG35" s="1689"/>
      <c r="AH35" s="10"/>
      <c r="AI35" s="10"/>
    </row>
    <row r="36" spans="1:44" ht="28.5" hidden="1" customHeight="1">
      <c r="A36" s="10"/>
      <c r="B36" s="1681"/>
      <c r="C36" s="1682"/>
      <c r="D36" s="1682"/>
      <c r="E36" s="1683"/>
      <c r="F36" s="1669"/>
      <c r="G36" s="1670"/>
      <c r="H36" s="30" t="s">
        <v>213</v>
      </c>
      <c r="I36" s="27"/>
      <c r="J36" s="27"/>
      <c r="K36" s="28"/>
      <c r="L36" s="28"/>
      <c r="M36" s="28"/>
      <c r="N36" s="28"/>
      <c r="O36" s="28"/>
      <c r="P36" s="28"/>
      <c r="Q36" s="28"/>
      <c r="R36" s="28"/>
      <c r="S36" s="29"/>
      <c r="T36" s="29"/>
      <c r="U36" s="29"/>
      <c r="V36" s="28"/>
      <c r="W36" s="28"/>
      <c r="X36" s="28"/>
      <c r="Y36" s="28"/>
      <c r="Z36" s="28"/>
      <c r="AA36" s="28"/>
      <c r="AB36" s="28"/>
      <c r="AC36" s="28"/>
      <c r="AD36" s="28"/>
      <c r="AE36" s="1676"/>
      <c r="AF36" s="1677"/>
      <c r="AG36" s="1678"/>
      <c r="AH36" s="10"/>
      <c r="AI36" s="10"/>
    </row>
    <row r="37" spans="1:44" ht="28.5" hidden="1" customHeight="1">
      <c r="A37" s="10"/>
      <c r="B37" s="1681"/>
      <c r="C37" s="1682"/>
      <c r="D37" s="1682"/>
      <c r="E37" s="1683"/>
      <c r="F37" s="1669"/>
      <c r="G37" s="1670"/>
      <c r="H37" s="52" t="s">
        <v>89</v>
      </c>
      <c r="I37" s="32"/>
      <c r="J37" s="32"/>
      <c r="K37" s="33"/>
      <c r="L37" s="33"/>
      <c r="M37" s="33"/>
      <c r="N37" s="33"/>
      <c r="O37" s="33"/>
      <c r="P37" s="33"/>
      <c r="Q37" s="33"/>
      <c r="R37" s="33"/>
      <c r="S37" s="34"/>
      <c r="T37" s="34"/>
      <c r="U37" s="34"/>
      <c r="V37" s="33"/>
      <c r="W37" s="33"/>
      <c r="X37" s="33"/>
      <c r="Y37" s="33"/>
      <c r="Z37" s="33"/>
      <c r="AA37" s="33"/>
      <c r="AB37" s="33"/>
      <c r="AC37" s="33"/>
      <c r="AD37" s="33"/>
      <c r="AE37" s="1693"/>
      <c r="AF37" s="1694"/>
      <c r="AG37" s="1695"/>
      <c r="AH37" s="10"/>
      <c r="AI37" s="10"/>
    </row>
    <row r="38" spans="1:44" ht="28.5" hidden="1" customHeight="1">
      <c r="A38" s="10"/>
      <c r="B38" s="1681"/>
      <c r="C38" s="1682"/>
      <c r="D38" s="1682"/>
      <c r="E38" s="1683"/>
      <c r="F38" s="1671"/>
      <c r="G38" s="1672"/>
      <c r="H38" s="39" t="s">
        <v>72</v>
      </c>
      <c r="I38" s="40"/>
      <c r="J38" s="40"/>
      <c r="K38" s="515"/>
      <c r="L38" s="515"/>
      <c r="M38" s="515"/>
      <c r="N38" s="515"/>
      <c r="O38" s="515"/>
      <c r="P38" s="515"/>
      <c r="Q38" s="515"/>
      <c r="R38" s="515"/>
      <c r="S38" s="41"/>
      <c r="T38" s="41"/>
      <c r="U38" s="41"/>
      <c r="V38" s="515"/>
      <c r="W38" s="515"/>
      <c r="X38" s="515"/>
      <c r="Y38" s="515"/>
      <c r="Z38" s="515"/>
      <c r="AA38" s="515"/>
      <c r="AB38" s="515"/>
      <c r="AC38" s="515"/>
      <c r="AD38" s="515"/>
      <c r="AE38" s="1696"/>
      <c r="AF38" s="1697"/>
      <c r="AG38" s="1698"/>
      <c r="AH38" s="10"/>
      <c r="AI38" s="10"/>
      <c r="AK38" s="10"/>
      <c r="AL38" s="10"/>
      <c r="AM38" s="10"/>
      <c r="AN38" s="10"/>
      <c r="AO38" s="10"/>
      <c r="AP38" s="10"/>
      <c r="AQ38" s="10"/>
      <c r="AR38" s="10"/>
    </row>
    <row r="39" spans="1:44" ht="28.5" customHeight="1">
      <c r="A39" s="10"/>
      <c r="B39" s="1681"/>
      <c r="C39" s="1682"/>
      <c r="D39" s="1682"/>
      <c r="E39" s="1683"/>
      <c r="F39" s="1789" t="s">
        <v>77</v>
      </c>
      <c r="G39" s="1790"/>
      <c r="H39" s="36" t="s">
        <v>67</v>
      </c>
      <c r="I39" s="36"/>
      <c r="J39" s="36"/>
      <c r="K39" s="37"/>
      <c r="L39" s="37"/>
      <c r="M39" s="37"/>
      <c r="N39" s="37"/>
      <c r="O39" s="37"/>
      <c r="P39" s="37"/>
      <c r="Q39" s="37"/>
      <c r="R39" s="37"/>
      <c r="S39" s="38"/>
      <c r="T39" s="38"/>
      <c r="U39" s="38"/>
      <c r="V39" s="37"/>
      <c r="W39" s="37"/>
      <c r="X39" s="37"/>
      <c r="Y39" s="37"/>
      <c r="Z39" s="37"/>
      <c r="AA39" s="37"/>
      <c r="AB39" s="37"/>
      <c r="AC39" s="37"/>
      <c r="AD39" s="37"/>
      <c r="AE39" s="1702" t="str">
        <f>IF(Ⅱ職員数計算表!E22="あり","有","無")</f>
        <v>有</v>
      </c>
      <c r="AF39" s="1703"/>
      <c r="AG39" s="1704"/>
      <c r="AH39" s="10"/>
      <c r="AI39" s="10"/>
    </row>
    <row r="40" spans="1:44" ht="28.5" customHeight="1">
      <c r="A40" s="10"/>
      <c r="B40" s="1681"/>
      <c r="C40" s="1682"/>
      <c r="D40" s="1682"/>
      <c r="E40" s="1683"/>
      <c r="F40" s="1764"/>
      <c r="G40" s="1791"/>
      <c r="H40" s="32" t="s">
        <v>282</v>
      </c>
      <c r="I40" s="32"/>
      <c r="J40" s="32"/>
      <c r="K40" s="33"/>
      <c r="L40" s="33"/>
      <c r="M40" s="33"/>
      <c r="N40" s="33"/>
      <c r="O40" s="33"/>
      <c r="P40" s="33"/>
      <c r="Q40" s="33"/>
      <c r="R40" s="33"/>
      <c r="S40" s="34"/>
      <c r="T40" s="34"/>
      <c r="U40" s="34"/>
      <c r="V40" s="33"/>
      <c r="W40" s="33"/>
      <c r="X40" s="33"/>
      <c r="Y40" s="33"/>
      <c r="Z40" s="33"/>
      <c r="AA40" s="33"/>
      <c r="AB40" s="33"/>
      <c r="AC40" s="33"/>
      <c r="AD40" s="33"/>
      <c r="AE40" s="1699" t="str">
        <f>IF(Ⅱ職員数計算表!E26="あり","有","無")</f>
        <v>有</v>
      </c>
      <c r="AF40" s="1700"/>
      <c r="AG40" s="1701"/>
      <c r="AH40" s="10"/>
      <c r="AI40" s="10"/>
      <c r="AK40" s="10"/>
      <c r="AL40" s="10"/>
      <c r="AM40" s="10"/>
      <c r="AN40" s="10"/>
      <c r="AO40" s="10"/>
      <c r="AP40" s="10"/>
      <c r="AQ40" s="10"/>
      <c r="AR40" s="10"/>
    </row>
    <row r="41" spans="1:44" ht="28.5" customHeight="1">
      <c r="A41" s="10"/>
      <c r="B41" s="1681"/>
      <c r="C41" s="1682"/>
      <c r="D41" s="1682"/>
      <c r="E41" s="1683"/>
      <c r="F41" s="1764"/>
      <c r="G41" s="1791"/>
      <c r="H41" s="27" t="s">
        <v>59</v>
      </c>
      <c r="I41" s="27"/>
      <c r="J41" s="27"/>
      <c r="K41" s="28"/>
      <c r="L41" s="28"/>
      <c r="M41" s="28"/>
      <c r="N41" s="28"/>
      <c r="O41" s="28"/>
      <c r="P41" s="28"/>
      <c r="Q41" s="28"/>
      <c r="R41" s="28"/>
      <c r="S41" s="29"/>
      <c r="T41" s="29"/>
      <c r="U41" s="29"/>
      <c r="V41" s="28"/>
      <c r="W41" s="28"/>
      <c r="X41" s="28"/>
      <c r="Y41" s="28"/>
      <c r="Z41" s="28"/>
      <c r="AA41" s="28"/>
      <c r="AB41" s="28"/>
      <c r="AC41" s="28"/>
      <c r="AD41" s="28"/>
      <c r="AE41" s="1699" t="str">
        <f>IF(Ⅱ職員数計算表!E27="あり","有","無")</f>
        <v>有</v>
      </c>
      <c r="AF41" s="1700"/>
      <c r="AG41" s="1701"/>
      <c r="AH41" s="10"/>
      <c r="AI41" s="10"/>
    </row>
    <row r="42" spans="1:44" ht="28.5" customHeight="1">
      <c r="A42" s="10"/>
      <c r="B42" s="1681"/>
      <c r="C42" s="1682"/>
      <c r="D42" s="1682"/>
      <c r="E42" s="1683"/>
      <c r="F42" s="1764"/>
      <c r="G42" s="1791"/>
      <c r="H42" s="27" t="s">
        <v>117</v>
      </c>
      <c r="I42" s="27"/>
      <c r="J42" s="27"/>
      <c r="K42" s="28"/>
      <c r="L42" s="28"/>
      <c r="M42" s="28"/>
      <c r="N42" s="28"/>
      <c r="O42" s="28"/>
      <c r="P42" s="28"/>
      <c r="Q42" s="28"/>
      <c r="R42" s="28"/>
      <c r="S42" s="29"/>
      <c r="T42" s="29"/>
      <c r="U42" s="29"/>
      <c r="V42" s="28"/>
      <c r="W42" s="28"/>
      <c r="X42" s="28"/>
      <c r="Y42" s="28"/>
      <c r="Z42" s="28"/>
      <c r="AA42" s="28"/>
      <c r="AB42" s="28"/>
      <c r="AC42" s="28"/>
      <c r="AD42" s="28"/>
      <c r="AE42" s="1699" t="str">
        <f>IF(Ⅱ職員数計算表!E28="あり","有","無")</f>
        <v>有</v>
      </c>
      <c r="AF42" s="1700"/>
      <c r="AG42" s="1701"/>
      <c r="AH42" s="10"/>
      <c r="AI42" s="10"/>
    </row>
    <row r="43" spans="1:44" ht="28.5" customHeight="1">
      <c r="A43" s="10"/>
      <c r="B43" s="1681"/>
      <c r="C43" s="1682"/>
      <c r="D43" s="1682"/>
      <c r="E43" s="1683"/>
      <c r="F43" s="1764"/>
      <c r="G43" s="1791"/>
      <c r="H43" s="27" t="s">
        <v>65</v>
      </c>
      <c r="I43" s="27"/>
      <c r="J43" s="27"/>
      <c r="K43" s="28"/>
      <c r="L43" s="28"/>
      <c r="M43" s="28"/>
      <c r="N43" s="28"/>
      <c r="O43" s="28"/>
      <c r="P43" s="28"/>
      <c r="Q43" s="28"/>
      <c r="R43" s="28"/>
      <c r="S43" s="29"/>
      <c r="T43" s="29"/>
      <c r="U43" s="29"/>
      <c r="V43" s="28"/>
      <c r="W43" s="28"/>
      <c r="X43" s="28"/>
      <c r="Y43" s="28"/>
      <c r="Z43" s="28"/>
      <c r="AA43" s="28"/>
      <c r="AB43" s="28"/>
      <c r="AC43" s="28"/>
      <c r="AD43" s="28"/>
      <c r="AE43" s="1699" t="str">
        <f>IF(Ⅱ職員数計算表!E29="あり","有","無")</f>
        <v>無</v>
      </c>
      <c r="AF43" s="1700"/>
      <c r="AG43" s="1701"/>
      <c r="AH43" s="10"/>
      <c r="AI43" s="10"/>
    </row>
    <row r="44" spans="1:44" ht="28.5" customHeight="1">
      <c r="A44" s="10"/>
      <c r="B44" s="1681"/>
      <c r="C44" s="1682"/>
      <c r="D44" s="1682"/>
      <c r="E44" s="1683"/>
      <c r="F44" s="1764"/>
      <c r="G44" s="1791"/>
      <c r="H44" s="42" t="s">
        <v>68</v>
      </c>
      <c r="I44" s="42"/>
      <c r="J44" s="42"/>
      <c r="K44" s="43"/>
      <c r="L44" s="43"/>
      <c r="M44" s="43"/>
      <c r="N44" s="43"/>
      <c r="O44" s="43"/>
      <c r="P44" s="43"/>
      <c r="Q44" s="43"/>
      <c r="R44" s="43"/>
      <c r="S44" s="44"/>
      <c r="T44" s="44"/>
      <c r="U44" s="44"/>
      <c r="V44" s="43"/>
      <c r="W44" s="43"/>
      <c r="X44" s="43"/>
      <c r="Y44" s="43"/>
      <c r="Z44" s="43"/>
      <c r="AA44" s="43"/>
      <c r="AB44" s="43"/>
      <c r="AC44" s="43"/>
      <c r="AD44" s="43"/>
      <c r="AE44" s="1699" t="str">
        <f>IF(Ⅱ職員数計算表!E30="あり","有","無")</f>
        <v>無</v>
      </c>
      <c r="AF44" s="1700"/>
      <c r="AG44" s="1701"/>
      <c r="AH44" s="10"/>
      <c r="AI44" s="10"/>
    </row>
    <row r="45" spans="1:44" ht="28.5" customHeight="1" thickBot="1">
      <c r="A45" s="10"/>
      <c r="B45" s="1681"/>
      <c r="C45" s="1682"/>
      <c r="D45" s="1682"/>
      <c r="E45" s="1683"/>
      <c r="F45" s="1764"/>
      <c r="G45" s="1791"/>
      <c r="H45" s="42" t="s">
        <v>213</v>
      </c>
      <c r="I45" s="42"/>
      <c r="J45" s="42"/>
      <c r="K45" s="43"/>
      <c r="L45" s="43"/>
      <c r="M45" s="43"/>
      <c r="N45" s="43"/>
      <c r="O45" s="43"/>
      <c r="P45" s="43"/>
      <c r="Q45" s="43"/>
      <c r="R45" s="43"/>
      <c r="S45" s="44"/>
      <c r="T45" s="44"/>
      <c r="U45" s="44"/>
      <c r="V45" s="43"/>
      <c r="W45" s="43"/>
      <c r="X45" s="43"/>
      <c r="Y45" s="43"/>
      <c r="Z45" s="43"/>
      <c r="AA45" s="43"/>
      <c r="AB45" s="43"/>
      <c r="AC45" s="43"/>
      <c r="AD45" s="43"/>
      <c r="AE45" s="1664" t="str">
        <f>IF(Ⅱ職員数計算表!E31="あり","有","無")</f>
        <v>有</v>
      </c>
      <c r="AF45" s="1665"/>
      <c r="AG45" s="1666"/>
      <c r="AH45" s="10"/>
      <c r="AI45" s="10"/>
    </row>
    <row r="46" spans="1:44" ht="28.5" hidden="1" customHeight="1">
      <c r="A46" s="10"/>
      <c r="B46" s="1681"/>
      <c r="C46" s="1682"/>
      <c r="D46" s="1682"/>
      <c r="E46" s="1683"/>
      <c r="F46" s="1762" t="s">
        <v>78</v>
      </c>
      <c r="G46" s="1792"/>
      <c r="H46" s="24" t="s">
        <v>67</v>
      </c>
      <c r="I46" s="24"/>
      <c r="J46" s="24"/>
      <c r="K46" s="25"/>
      <c r="L46" s="25"/>
      <c r="M46" s="25"/>
      <c r="N46" s="25"/>
      <c r="O46" s="25"/>
      <c r="P46" s="25"/>
      <c r="Q46" s="25"/>
      <c r="R46" s="25"/>
      <c r="S46" s="26"/>
      <c r="T46" s="26"/>
      <c r="U46" s="26"/>
      <c r="V46" s="25"/>
      <c r="W46" s="25"/>
      <c r="X46" s="25"/>
      <c r="Y46" s="25"/>
      <c r="Z46" s="25"/>
      <c r="AA46" s="25"/>
      <c r="AB46" s="25"/>
      <c r="AC46" s="25"/>
      <c r="AD46" s="45"/>
      <c r="AE46" s="1673"/>
      <c r="AF46" s="1674"/>
      <c r="AG46" s="1675"/>
      <c r="AH46" s="10"/>
      <c r="AI46" s="10"/>
    </row>
    <row r="47" spans="1:44" ht="28.5" hidden="1" customHeight="1">
      <c r="A47" s="10"/>
      <c r="B47" s="1681"/>
      <c r="C47" s="1682"/>
      <c r="D47" s="1682"/>
      <c r="E47" s="1683"/>
      <c r="F47" s="1764"/>
      <c r="G47" s="1791"/>
      <c r="H47" s="27" t="s">
        <v>88</v>
      </c>
      <c r="I47" s="27"/>
      <c r="J47" s="27"/>
      <c r="K47" s="28"/>
      <c r="L47" s="28"/>
      <c r="M47" s="28"/>
      <c r="N47" s="28"/>
      <c r="O47" s="28"/>
      <c r="P47" s="28"/>
      <c r="Q47" s="28"/>
      <c r="R47" s="28"/>
      <c r="S47" s="29"/>
      <c r="T47" s="29"/>
      <c r="U47" s="29"/>
      <c r="V47" s="28"/>
      <c r="W47" s="28"/>
      <c r="X47" s="28"/>
      <c r="Y47" s="28"/>
      <c r="Z47" s="28"/>
      <c r="AA47" s="28"/>
      <c r="AB47" s="28"/>
      <c r="AC47" s="28"/>
      <c r="AD47" s="31"/>
      <c r="AE47" s="1676"/>
      <c r="AF47" s="1677"/>
      <c r="AG47" s="1678"/>
      <c r="AH47" s="10"/>
      <c r="AI47" s="10"/>
    </row>
    <row r="48" spans="1:44" ht="28.5" hidden="1" customHeight="1">
      <c r="A48" s="10"/>
      <c r="B48" s="1681"/>
      <c r="C48" s="1682"/>
      <c r="D48" s="1682"/>
      <c r="E48" s="1683"/>
      <c r="F48" s="1764"/>
      <c r="G48" s="1791"/>
      <c r="H48" s="32" t="s">
        <v>282</v>
      </c>
      <c r="I48" s="32"/>
      <c r="J48" s="32"/>
      <c r="K48" s="33"/>
      <c r="L48" s="33"/>
      <c r="M48" s="33"/>
      <c r="N48" s="33"/>
      <c r="O48" s="33"/>
      <c r="P48" s="33"/>
      <c r="Q48" s="33"/>
      <c r="R48" s="33"/>
      <c r="S48" s="34"/>
      <c r="T48" s="34"/>
      <c r="U48" s="34"/>
      <c r="V48" s="33"/>
      <c r="W48" s="33"/>
      <c r="X48" s="33"/>
      <c r="Y48" s="33"/>
      <c r="Z48" s="33"/>
      <c r="AA48" s="33"/>
      <c r="AB48" s="33"/>
      <c r="AC48" s="33"/>
      <c r="AD48" s="46"/>
      <c r="AE48" s="1676"/>
      <c r="AF48" s="1677"/>
      <c r="AG48" s="1678"/>
      <c r="AH48" s="10"/>
      <c r="AI48" s="10"/>
      <c r="AK48" s="10"/>
      <c r="AL48" s="10"/>
      <c r="AM48" s="10"/>
      <c r="AN48" s="10"/>
      <c r="AO48" s="10"/>
      <c r="AP48" s="10"/>
      <c r="AQ48" s="10"/>
      <c r="AR48" s="10"/>
    </row>
    <row r="49" spans="1:44" ht="28.5" hidden="1" customHeight="1">
      <c r="A49" s="10"/>
      <c r="B49" s="1681"/>
      <c r="C49" s="1682"/>
      <c r="D49" s="1682"/>
      <c r="E49" s="1683"/>
      <c r="F49" s="1764"/>
      <c r="G49" s="1791"/>
      <c r="H49" s="32" t="s">
        <v>57</v>
      </c>
      <c r="I49" s="32"/>
      <c r="J49" s="32"/>
      <c r="K49" s="33"/>
      <c r="L49" s="33"/>
      <c r="M49" s="33"/>
      <c r="N49" s="33"/>
      <c r="O49" s="33"/>
      <c r="P49" s="33"/>
      <c r="Q49" s="33"/>
      <c r="R49" s="33"/>
      <c r="S49" s="34"/>
      <c r="T49" s="34"/>
      <c r="U49" s="34"/>
      <c r="V49" s="33"/>
      <c r="W49" s="33"/>
      <c r="X49" s="33"/>
      <c r="Y49" s="33"/>
      <c r="Z49" s="33"/>
      <c r="AA49" s="33"/>
      <c r="AB49" s="33"/>
      <c r="AC49" s="33"/>
      <c r="AD49" s="46"/>
      <c r="AE49" s="1676"/>
      <c r="AF49" s="1677"/>
      <c r="AG49" s="1678"/>
      <c r="AH49" s="10"/>
      <c r="AI49" s="10"/>
    </row>
    <row r="50" spans="1:44" ht="28.5" hidden="1" customHeight="1">
      <c r="A50" s="10"/>
      <c r="B50" s="1681"/>
      <c r="C50" s="1682"/>
      <c r="D50" s="1682"/>
      <c r="E50" s="1683"/>
      <c r="F50" s="1764"/>
      <c r="G50" s="1791"/>
      <c r="H50" s="27" t="s">
        <v>174</v>
      </c>
      <c r="I50" s="27"/>
      <c r="J50" s="27"/>
      <c r="K50" s="28"/>
      <c r="L50" s="28"/>
      <c r="M50" s="28"/>
      <c r="N50" s="28"/>
      <c r="O50" s="28"/>
      <c r="P50" s="28"/>
      <c r="Q50" s="28"/>
      <c r="R50" s="28"/>
      <c r="S50" s="29"/>
      <c r="T50" s="29"/>
      <c r="U50" s="29"/>
      <c r="V50" s="28"/>
      <c r="W50" s="28"/>
      <c r="X50" s="28"/>
      <c r="Y50" s="28"/>
      <c r="Z50" s="28"/>
      <c r="AA50" s="28"/>
      <c r="AB50" s="28"/>
      <c r="AC50" s="28"/>
      <c r="AD50" s="28"/>
      <c r="AE50" s="1676"/>
      <c r="AF50" s="1677"/>
      <c r="AG50" s="1678"/>
      <c r="AH50" s="10"/>
      <c r="AI50" s="10"/>
    </row>
    <row r="51" spans="1:44" ht="28.5" hidden="1" customHeight="1">
      <c r="A51" s="10"/>
      <c r="B51" s="1681"/>
      <c r="C51" s="1682"/>
      <c r="D51" s="1682"/>
      <c r="E51" s="1683"/>
      <c r="F51" s="1764"/>
      <c r="G51" s="1791"/>
      <c r="H51" s="27" t="s">
        <v>58</v>
      </c>
      <c r="I51" s="27"/>
      <c r="J51" s="27"/>
      <c r="K51" s="28"/>
      <c r="L51" s="28"/>
      <c r="M51" s="28"/>
      <c r="N51" s="28"/>
      <c r="O51" s="28"/>
      <c r="P51" s="28"/>
      <c r="Q51" s="28"/>
      <c r="R51" s="28"/>
      <c r="S51" s="29"/>
      <c r="T51" s="29"/>
      <c r="U51" s="29"/>
      <c r="V51" s="28"/>
      <c r="W51" s="28"/>
      <c r="X51" s="28"/>
      <c r="Y51" s="28"/>
      <c r="Z51" s="28"/>
      <c r="AA51" s="28"/>
      <c r="AB51" s="28"/>
      <c r="AC51" s="28"/>
      <c r="AD51" s="31"/>
      <c r="AE51" s="1676"/>
      <c r="AF51" s="1677"/>
      <c r="AG51" s="1678"/>
      <c r="AH51" s="10"/>
      <c r="AI51" s="10"/>
    </row>
    <row r="52" spans="1:44" ht="28.5" hidden="1" customHeight="1">
      <c r="A52" s="10"/>
      <c r="B52" s="1681"/>
      <c r="C52" s="1682"/>
      <c r="D52" s="1682"/>
      <c r="E52" s="1683"/>
      <c r="F52" s="1764"/>
      <c r="G52" s="1791"/>
      <c r="H52" s="27" t="s">
        <v>60</v>
      </c>
      <c r="I52" s="27"/>
      <c r="J52" s="27"/>
      <c r="K52" s="28"/>
      <c r="L52" s="28"/>
      <c r="M52" s="28"/>
      <c r="N52" s="28"/>
      <c r="O52" s="28"/>
      <c r="P52" s="28"/>
      <c r="Q52" s="28"/>
      <c r="R52" s="28"/>
      <c r="S52" s="29"/>
      <c r="T52" s="29"/>
      <c r="U52" s="29"/>
      <c r="V52" s="28"/>
      <c r="W52" s="28"/>
      <c r="X52" s="28"/>
      <c r="Y52" s="28"/>
      <c r="Z52" s="28"/>
      <c r="AA52" s="28"/>
      <c r="AB52" s="28"/>
      <c r="AC52" s="28"/>
      <c r="AD52" s="31"/>
      <c r="AE52" s="1676"/>
      <c r="AF52" s="1677"/>
      <c r="AG52" s="1678"/>
      <c r="AH52" s="10"/>
      <c r="AI52" s="10"/>
    </row>
    <row r="53" spans="1:44" ht="28.5" hidden="1" customHeight="1">
      <c r="A53" s="10"/>
      <c r="B53" s="1681"/>
      <c r="C53" s="1682"/>
      <c r="D53" s="1682"/>
      <c r="E53" s="1683"/>
      <c r="F53" s="1764"/>
      <c r="G53" s="1791"/>
      <c r="H53" s="42" t="s">
        <v>61</v>
      </c>
      <c r="I53" s="42"/>
      <c r="J53" s="42"/>
      <c r="K53" s="43"/>
      <c r="L53" s="43"/>
      <c r="M53" s="43"/>
      <c r="N53" s="105"/>
      <c r="O53" s="104" t="s">
        <v>211</v>
      </c>
      <c r="P53" s="103"/>
      <c r="Q53" s="103"/>
      <c r="R53" s="103"/>
      <c r="S53" s="104"/>
      <c r="T53" s="104"/>
      <c r="U53" s="104"/>
      <c r="V53" s="103"/>
      <c r="W53" s="103"/>
      <c r="X53" s="103"/>
      <c r="Y53" s="103"/>
      <c r="Z53" s="103"/>
      <c r="AA53" s="103"/>
      <c r="AB53" s="103"/>
      <c r="AC53" s="103"/>
      <c r="AD53" s="103"/>
      <c r="AE53" s="1676"/>
      <c r="AF53" s="1677"/>
      <c r="AG53" s="1678"/>
      <c r="AH53" s="10"/>
      <c r="AI53" s="10"/>
    </row>
    <row r="54" spans="1:44" ht="28.5" hidden="1" customHeight="1">
      <c r="A54" s="10"/>
      <c r="B54" s="1681"/>
      <c r="C54" s="1682"/>
      <c r="D54" s="1682"/>
      <c r="E54" s="1683"/>
      <c r="F54" s="1764"/>
      <c r="G54" s="1791"/>
      <c r="H54" s="52"/>
      <c r="I54" s="32"/>
      <c r="J54" s="32"/>
      <c r="K54" s="33"/>
      <c r="L54" s="33"/>
      <c r="M54" s="33"/>
      <c r="N54" s="106"/>
      <c r="O54" s="104" t="s">
        <v>212</v>
      </c>
      <c r="P54" s="103"/>
      <c r="Q54" s="103"/>
      <c r="R54" s="103"/>
      <c r="S54" s="104"/>
      <c r="T54" s="104"/>
      <c r="U54" s="104"/>
      <c r="V54" s="103"/>
      <c r="W54" s="103"/>
      <c r="X54" s="103"/>
      <c r="Y54" s="103"/>
      <c r="Z54" s="103"/>
      <c r="AA54" s="103"/>
      <c r="AB54" s="103"/>
      <c r="AC54" s="103"/>
      <c r="AD54" s="103"/>
      <c r="AE54" s="1676"/>
      <c r="AF54" s="1677"/>
      <c r="AG54" s="1678"/>
      <c r="AH54" s="10"/>
      <c r="AI54" s="10"/>
    </row>
    <row r="55" spans="1:44" ht="28.5" hidden="1" customHeight="1">
      <c r="A55" s="10"/>
      <c r="B55" s="1681"/>
      <c r="C55" s="1682"/>
      <c r="D55" s="1682"/>
      <c r="E55" s="1683"/>
      <c r="F55" s="1764"/>
      <c r="G55" s="1791"/>
      <c r="H55" s="27" t="s">
        <v>65</v>
      </c>
      <c r="I55" s="27"/>
      <c r="J55" s="27"/>
      <c r="K55" s="28"/>
      <c r="L55" s="28"/>
      <c r="M55" s="28"/>
      <c r="N55" s="28"/>
      <c r="O55" s="28"/>
      <c r="P55" s="28"/>
      <c r="Q55" s="28"/>
      <c r="R55" s="28"/>
      <c r="S55" s="29"/>
      <c r="T55" s="29"/>
      <c r="U55" s="29"/>
      <c r="V55" s="28"/>
      <c r="W55" s="28"/>
      <c r="X55" s="28"/>
      <c r="Y55" s="28"/>
      <c r="Z55" s="28"/>
      <c r="AA55" s="28"/>
      <c r="AB55" s="28"/>
      <c r="AC55" s="28"/>
      <c r="AD55" s="31"/>
      <c r="AE55" s="1676"/>
      <c r="AF55" s="1677"/>
      <c r="AG55" s="1678"/>
      <c r="AH55" s="10"/>
      <c r="AI55" s="10"/>
    </row>
    <row r="56" spans="1:44" ht="28.5" hidden="1" customHeight="1">
      <c r="A56" s="10"/>
      <c r="B56" s="1681"/>
      <c r="C56" s="1682"/>
      <c r="D56" s="1682"/>
      <c r="E56" s="1683"/>
      <c r="F56" s="1764"/>
      <c r="G56" s="1791"/>
      <c r="H56" s="27" t="s">
        <v>69</v>
      </c>
      <c r="I56" s="42"/>
      <c r="J56" s="42"/>
      <c r="K56" s="43"/>
      <c r="L56" s="43"/>
      <c r="M56" s="43"/>
      <c r="N56" s="43"/>
      <c r="O56" s="43"/>
      <c r="P56" s="43"/>
      <c r="Q56" s="43"/>
      <c r="R56" s="43"/>
      <c r="S56" s="44"/>
      <c r="T56" s="44"/>
      <c r="U56" s="44"/>
      <c r="V56" s="43"/>
      <c r="W56" s="43"/>
      <c r="X56" s="43"/>
      <c r="Y56" s="43"/>
      <c r="Z56" s="43"/>
      <c r="AA56" s="43"/>
      <c r="AB56" s="43"/>
      <c r="AC56" s="43"/>
      <c r="AD56" s="47"/>
      <c r="AE56" s="1676"/>
      <c r="AF56" s="1677"/>
      <c r="AG56" s="1678"/>
      <c r="AH56" s="10"/>
      <c r="AI56" s="10"/>
    </row>
    <row r="57" spans="1:44" ht="28.5" hidden="1" customHeight="1">
      <c r="A57" s="10"/>
      <c r="B57" s="1681"/>
      <c r="C57" s="1682"/>
      <c r="D57" s="1682"/>
      <c r="E57" s="1683"/>
      <c r="F57" s="1764"/>
      <c r="G57" s="1791"/>
      <c r="H57" s="27" t="s">
        <v>63</v>
      </c>
      <c r="I57" s="27"/>
      <c r="J57" s="27"/>
      <c r="K57" s="28"/>
      <c r="L57" s="28"/>
      <c r="M57" s="28"/>
      <c r="N57" s="28"/>
      <c r="O57" s="28"/>
      <c r="P57" s="28"/>
      <c r="Q57" s="28"/>
      <c r="R57" s="28"/>
      <c r="S57" s="29"/>
      <c r="T57" s="29"/>
      <c r="U57" s="29"/>
      <c r="V57" s="28"/>
      <c r="W57" s="28"/>
      <c r="X57" s="28"/>
      <c r="Y57" s="28"/>
      <c r="Z57" s="28"/>
      <c r="AA57" s="28"/>
      <c r="AB57" s="28"/>
      <c r="AC57" s="28"/>
      <c r="AD57" s="31"/>
      <c r="AE57" s="1676"/>
      <c r="AF57" s="1677"/>
      <c r="AG57" s="1678"/>
      <c r="AH57" s="10"/>
      <c r="AI57" s="10"/>
    </row>
    <row r="58" spans="1:44" ht="28.5" hidden="1" customHeight="1">
      <c r="A58" s="10"/>
      <c r="B58" s="1681"/>
      <c r="C58" s="1682"/>
      <c r="D58" s="1682"/>
      <c r="E58" s="1683"/>
      <c r="F58" s="1764"/>
      <c r="G58" s="1791"/>
      <c r="H58" s="27" t="s">
        <v>64</v>
      </c>
      <c r="I58" s="42"/>
      <c r="J58" s="42"/>
      <c r="K58" s="43"/>
      <c r="L58" s="43"/>
      <c r="M58" s="43"/>
      <c r="N58" s="43"/>
      <c r="O58" s="43"/>
      <c r="P58" s="43"/>
      <c r="Q58" s="43"/>
      <c r="R58" s="43"/>
      <c r="S58" s="44"/>
      <c r="T58" s="44"/>
      <c r="U58" s="44"/>
      <c r="V58" s="43"/>
      <c r="W58" s="43"/>
      <c r="X58" s="43"/>
      <c r="Y58" s="43"/>
      <c r="Z58" s="43"/>
      <c r="AA58" s="43"/>
      <c r="AB58" s="43"/>
      <c r="AC58" s="43"/>
      <c r="AD58" s="47"/>
      <c r="AE58" s="1676"/>
      <c r="AF58" s="1677"/>
      <c r="AG58" s="1678"/>
      <c r="AH58" s="10"/>
      <c r="AI58" s="10"/>
    </row>
    <row r="59" spans="1:44" ht="28.5" hidden="1" customHeight="1">
      <c r="A59" s="10"/>
      <c r="B59" s="1681"/>
      <c r="C59" s="1682"/>
      <c r="D59" s="1682"/>
      <c r="E59" s="1683"/>
      <c r="F59" s="1764"/>
      <c r="G59" s="1791"/>
      <c r="H59" s="42" t="s">
        <v>213</v>
      </c>
      <c r="I59" s="42"/>
      <c r="J59" s="42"/>
      <c r="K59" s="43"/>
      <c r="L59" s="43"/>
      <c r="M59" s="43"/>
      <c r="N59" s="43"/>
      <c r="O59" s="43"/>
      <c r="P59" s="43"/>
      <c r="Q59" s="43"/>
      <c r="R59" s="43"/>
      <c r="S59" s="44"/>
      <c r="T59" s="44"/>
      <c r="U59" s="44"/>
      <c r="V59" s="43"/>
      <c r="W59" s="43"/>
      <c r="X59" s="43"/>
      <c r="Y59" s="43"/>
      <c r="Z59" s="43"/>
      <c r="AA59" s="43"/>
      <c r="AB59" s="43"/>
      <c r="AC59" s="43"/>
      <c r="AD59" s="47"/>
      <c r="AE59" s="1687"/>
      <c r="AF59" s="1688"/>
      <c r="AG59" s="1689"/>
      <c r="AH59" s="10"/>
      <c r="AI59" s="10"/>
    </row>
    <row r="60" spans="1:44" ht="28.5" hidden="1" customHeight="1">
      <c r="A60" s="10"/>
      <c r="B60" s="1681"/>
      <c r="C60" s="1682"/>
      <c r="D60" s="1682"/>
      <c r="E60" s="1683"/>
      <c r="F60" s="1764"/>
      <c r="G60" s="1791"/>
      <c r="H60" s="30" t="s">
        <v>89</v>
      </c>
      <c r="I60" s="27"/>
      <c r="J60" s="27"/>
      <c r="K60" s="28"/>
      <c r="L60" s="28"/>
      <c r="M60" s="28"/>
      <c r="N60" s="28"/>
      <c r="O60" s="28"/>
      <c r="P60" s="28"/>
      <c r="Q60" s="28"/>
      <c r="R60" s="28"/>
      <c r="S60" s="29"/>
      <c r="T60" s="29"/>
      <c r="U60" s="29"/>
      <c r="V60" s="28"/>
      <c r="W60" s="28"/>
      <c r="X60" s="28"/>
      <c r="Y60" s="28"/>
      <c r="Z60" s="28"/>
      <c r="AA60" s="28"/>
      <c r="AB60" s="28"/>
      <c r="AC60" s="28"/>
      <c r="AD60" s="28"/>
      <c r="AE60" s="1676"/>
      <c r="AF60" s="1677"/>
      <c r="AG60" s="1678"/>
      <c r="AH60" s="10"/>
      <c r="AI60" s="10"/>
    </row>
    <row r="61" spans="1:44" ht="28.5" hidden="1" customHeight="1">
      <c r="A61" s="10"/>
      <c r="B61" s="1681"/>
      <c r="C61" s="1682"/>
      <c r="D61" s="1682"/>
      <c r="E61" s="1683"/>
      <c r="F61" s="1764"/>
      <c r="G61" s="1791"/>
      <c r="H61" s="1737" t="s">
        <v>73</v>
      </c>
      <c r="I61" s="1738"/>
      <c r="J61" s="1738"/>
      <c r="K61" s="1738"/>
      <c r="L61" s="1738"/>
      <c r="M61" s="1738"/>
      <c r="N61" s="1738"/>
      <c r="O61" s="1738"/>
      <c r="P61" s="1738"/>
      <c r="Q61" s="1738"/>
      <c r="R61" s="1738"/>
      <c r="S61" s="1738"/>
      <c r="T61" s="1738"/>
      <c r="U61" s="1738"/>
      <c r="V61" s="1738"/>
      <c r="W61" s="1738"/>
      <c r="X61" s="1738"/>
      <c r="Y61" s="1738"/>
      <c r="Z61" s="1738"/>
      <c r="AA61" s="1738"/>
      <c r="AB61" s="1738"/>
      <c r="AC61" s="1738"/>
      <c r="AD61" s="1739"/>
      <c r="AE61" s="1676"/>
      <c r="AF61" s="1677"/>
      <c r="AG61" s="1678"/>
      <c r="AH61" s="10"/>
      <c r="AI61" s="10"/>
      <c r="AK61" s="10"/>
      <c r="AL61" s="10"/>
      <c r="AM61" s="10"/>
      <c r="AN61" s="10"/>
      <c r="AO61" s="10"/>
      <c r="AP61" s="10"/>
      <c r="AQ61" s="10"/>
      <c r="AR61" s="10"/>
    </row>
    <row r="62" spans="1:44" ht="28.5" hidden="1" customHeight="1" thickBot="1">
      <c r="A62" s="10"/>
      <c r="B62" s="1681"/>
      <c r="C62" s="1682"/>
      <c r="D62" s="1682"/>
      <c r="E62" s="1683"/>
      <c r="F62" s="1766"/>
      <c r="G62" s="1793"/>
      <c r="H62" s="129" t="s">
        <v>72</v>
      </c>
      <c r="I62" s="11"/>
      <c r="J62" s="11"/>
      <c r="K62" s="48"/>
      <c r="L62" s="48"/>
      <c r="M62" s="48"/>
      <c r="N62" s="48"/>
      <c r="O62" s="48"/>
      <c r="P62" s="48"/>
      <c r="Q62" s="48"/>
      <c r="R62" s="48"/>
      <c r="S62" s="49"/>
      <c r="T62" s="49"/>
      <c r="U62" s="49"/>
      <c r="V62" s="48"/>
      <c r="W62" s="48"/>
      <c r="X62" s="48"/>
      <c r="Y62" s="48"/>
      <c r="Z62" s="48"/>
      <c r="AA62" s="48"/>
      <c r="AB62" s="48"/>
      <c r="AC62" s="48"/>
      <c r="AD62" s="50"/>
      <c r="AE62" s="1759"/>
      <c r="AF62" s="1760"/>
      <c r="AG62" s="1761"/>
      <c r="AH62" s="10"/>
      <c r="AI62" s="10"/>
      <c r="AK62" s="10"/>
      <c r="AL62" s="10"/>
      <c r="AM62" s="10"/>
      <c r="AN62" s="10"/>
      <c r="AO62" s="10"/>
      <c r="AP62" s="10"/>
      <c r="AQ62" s="10"/>
      <c r="AR62" s="10"/>
    </row>
    <row r="63" spans="1:44" ht="28.5" hidden="1" customHeight="1">
      <c r="A63" s="10"/>
      <c r="B63" s="1681"/>
      <c r="C63" s="1682"/>
      <c r="D63" s="1682"/>
      <c r="E63" s="1683"/>
      <c r="F63" s="1762" t="s">
        <v>74</v>
      </c>
      <c r="G63" s="1763"/>
      <c r="H63" s="51" t="s">
        <v>70</v>
      </c>
      <c r="I63" s="24"/>
      <c r="J63" s="24"/>
      <c r="K63" s="25"/>
      <c r="L63" s="25"/>
      <c r="M63" s="25"/>
      <c r="N63" s="25"/>
      <c r="O63" s="25"/>
      <c r="P63" s="25"/>
      <c r="Q63" s="25"/>
      <c r="R63" s="25"/>
      <c r="S63" s="26"/>
      <c r="T63" s="26"/>
      <c r="U63" s="26"/>
      <c r="V63" s="25"/>
      <c r="W63" s="25"/>
      <c r="X63" s="25"/>
      <c r="Y63" s="25"/>
      <c r="Z63" s="25"/>
      <c r="AA63" s="25"/>
      <c r="AB63" s="25"/>
      <c r="AC63" s="25"/>
      <c r="AD63" s="45"/>
      <c r="AE63" s="1673"/>
      <c r="AF63" s="1674"/>
      <c r="AG63" s="1675"/>
      <c r="AH63" s="10"/>
      <c r="AI63" s="10"/>
    </row>
    <row r="64" spans="1:44" ht="28.5" hidden="1" customHeight="1">
      <c r="A64" s="10"/>
      <c r="B64" s="1681"/>
      <c r="C64" s="1682"/>
      <c r="D64" s="1682"/>
      <c r="E64" s="1683"/>
      <c r="F64" s="1764"/>
      <c r="G64" s="1765"/>
      <c r="H64" s="52" t="s">
        <v>282</v>
      </c>
      <c r="I64" s="32"/>
      <c r="J64" s="32"/>
      <c r="K64" s="33"/>
      <c r="L64" s="33"/>
      <c r="M64" s="33"/>
      <c r="N64" s="33"/>
      <c r="O64" s="33"/>
      <c r="P64" s="33"/>
      <c r="Q64" s="33"/>
      <c r="R64" s="33"/>
      <c r="S64" s="34"/>
      <c r="T64" s="34"/>
      <c r="U64" s="34"/>
      <c r="V64" s="33"/>
      <c r="W64" s="33"/>
      <c r="X64" s="33"/>
      <c r="Y64" s="33"/>
      <c r="Z64" s="33"/>
      <c r="AA64" s="33"/>
      <c r="AB64" s="33"/>
      <c r="AC64" s="33"/>
      <c r="AD64" s="46"/>
      <c r="AE64" s="1676"/>
      <c r="AF64" s="1677"/>
      <c r="AG64" s="1678"/>
      <c r="AH64" s="10"/>
      <c r="AI64" s="10"/>
      <c r="AK64" s="10"/>
      <c r="AL64" s="10"/>
      <c r="AM64" s="10"/>
      <c r="AN64" s="10"/>
      <c r="AO64" s="10"/>
      <c r="AP64" s="10"/>
      <c r="AQ64" s="10"/>
      <c r="AR64" s="10"/>
    </row>
    <row r="65" spans="1:44" ht="28.5" hidden="1" customHeight="1">
      <c r="A65" s="10"/>
      <c r="B65" s="1681"/>
      <c r="C65" s="1682"/>
      <c r="D65" s="1682"/>
      <c r="E65" s="1683"/>
      <c r="F65" s="1764"/>
      <c r="G65" s="1765"/>
      <c r="H65" s="54" t="s">
        <v>65</v>
      </c>
      <c r="I65" s="10"/>
      <c r="J65" s="10"/>
      <c r="K65" s="16"/>
      <c r="L65" s="16"/>
      <c r="M65" s="16"/>
      <c r="N65" s="16"/>
      <c r="O65" s="16"/>
      <c r="P65" s="16"/>
      <c r="Q65" s="16"/>
      <c r="R65" s="16"/>
      <c r="S65" s="516"/>
      <c r="T65" s="516"/>
      <c r="U65" s="516"/>
      <c r="V65" s="16"/>
      <c r="W65" s="16"/>
      <c r="X65" s="16"/>
      <c r="Y65" s="16"/>
      <c r="Z65" s="16"/>
      <c r="AA65" s="16"/>
      <c r="AB65" s="16"/>
      <c r="AC65" s="16"/>
      <c r="AD65" s="55"/>
      <c r="AE65" s="1676"/>
      <c r="AF65" s="1677"/>
      <c r="AG65" s="1678"/>
      <c r="AH65" s="10"/>
      <c r="AI65" s="10"/>
      <c r="AK65" s="10"/>
      <c r="AL65" s="10"/>
      <c r="AM65" s="10"/>
      <c r="AN65" s="10"/>
      <c r="AO65" s="10"/>
      <c r="AP65" s="10"/>
      <c r="AQ65" s="10"/>
      <c r="AR65" s="10"/>
    </row>
    <row r="66" spans="1:44" ht="28.5" hidden="1" customHeight="1">
      <c r="A66" s="10"/>
      <c r="B66" s="1681"/>
      <c r="C66" s="1682"/>
      <c r="D66" s="1682"/>
      <c r="E66" s="1683"/>
      <c r="F66" s="1764"/>
      <c r="G66" s="1765"/>
      <c r="H66" s="53" t="s">
        <v>213</v>
      </c>
      <c r="I66" s="42"/>
      <c r="J66" s="42"/>
      <c r="K66" s="43"/>
      <c r="L66" s="43"/>
      <c r="M66" s="43"/>
      <c r="N66" s="43"/>
      <c r="O66" s="43"/>
      <c r="P66" s="43"/>
      <c r="Q66" s="43"/>
      <c r="R66" s="43"/>
      <c r="S66" s="44"/>
      <c r="T66" s="44"/>
      <c r="U66" s="44"/>
      <c r="V66" s="43"/>
      <c r="W66" s="43"/>
      <c r="X66" s="43"/>
      <c r="Y66" s="43"/>
      <c r="Z66" s="43"/>
      <c r="AA66" s="43"/>
      <c r="AB66" s="43"/>
      <c r="AC66" s="43"/>
      <c r="AD66" s="47"/>
      <c r="AE66" s="1687"/>
      <c r="AF66" s="1688"/>
      <c r="AG66" s="1689"/>
      <c r="AH66" s="10"/>
      <c r="AI66" s="10"/>
    </row>
    <row r="67" spans="1:44" ht="28.5" hidden="1" customHeight="1" thickBot="1">
      <c r="A67" s="10"/>
      <c r="B67" s="1681"/>
      <c r="C67" s="1682"/>
      <c r="D67" s="1682"/>
      <c r="E67" s="1683"/>
      <c r="F67" s="1766"/>
      <c r="G67" s="1767"/>
      <c r="H67" s="1690" t="s">
        <v>71</v>
      </c>
      <c r="I67" s="1691"/>
      <c r="J67" s="1691"/>
      <c r="K67" s="1691"/>
      <c r="L67" s="1691"/>
      <c r="M67" s="1691"/>
      <c r="N67" s="1691"/>
      <c r="O67" s="1691"/>
      <c r="P67" s="1691"/>
      <c r="Q67" s="1691"/>
      <c r="R67" s="1691"/>
      <c r="S67" s="1691"/>
      <c r="T67" s="1691"/>
      <c r="U67" s="1691"/>
      <c r="V67" s="1691"/>
      <c r="W67" s="1691"/>
      <c r="X67" s="1691"/>
      <c r="Y67" s="1691"/>
      <c r="Z67" s="1691"/>
      <c r="AA67" s="1691"/>
      <c r="AB67" s="1691"/>
      <c r="AC67" s="1691"/>
      <c r="AD67" s="1692"/>
      <c r="AE67" s="1759"/>
      <c r="AF67" s="1760"/>
      <c r="AG67" s="1761"/>
      <c r="AH67" s="10"/>
      <c r="AI67" s="10"/>
    </row>
    <row r="68" spans="1:44" ht="28.5" hidden="1" customHeight="1">
      <c r="A68" s="10"/>
      <c r="B68" s="1681"/>
      <c r="C68" s="1682"/>
      <c r="D68" s="1682"/>
      <c r="E68" s="1683"/>
      <c r="F68" s="1764" t="s">
        <v>75</v>
      </c>
      <c r="G68" s="1765"/>
      <c r="H68" s="52" t="s">
        <v>70</v>
      </c>
      <c r="I68" s="32"/>
      <c r="J68" s="32"/>
      <c r="K68" s="33"/>
      <c r="L68" s="33"/>
      <c r="M68" s="33"/>
      <c r="N68" s="33"/>
      <c r="O68" s="33"/>
      <c r="P68" s="33"/>
      <c r="Q68" s="33"/>
      <c r="R68" s="33"/>
      <c r="S68" s="34"/>
      <c r="T68" s="34"/>
      <c r="U68" s="34"/>
      <c r="V68" s="33"/>
      <c r="W68" s="33"/>
      <c r="X68" s="33"/>
      <c r="Y68" s="33"/>
      <c r="Z68" s="33"/>
      <c r="AA68" s="33"/>
      <c r="AB68" s="33"/>
      <c r="AC68" s="33"/>
      <c r="AD68" s="46"/>
      <c r="AE68" s="1673"/>
      <c r="AF68" s="1674"/>
      <c r="AG68" s="1675"/>
      <c r="AH68" s="10"/>
      <c r="AI68" s="10"/>
    </row>
    <row r="69" spans="1:44" ht="28.5" hidden="1" customHeight="1">
      <c r="A69" s="10"/>
      <c r="B69" s="1681"/>
      <c r="C69" s="1682"/>
      <c r="D69" s="1682"/>
      <c r="E69" s="1683"/>
      <c r="F69" s="1764"/>
      <c r="G69" s="1765"/>
      <c r="H69" s="54" t="s">
        <v>282</v>
      </c>
      <c r="I69" s="10"/>
      <c r="J69" s="10"/>
      <c r="K69" s="16"/>
      <c r="L69" s="16"/>
      <c r="M69" s="16"/>
      <c r="N69" s="16"/>
      <c r="O69" s="16"/>
      <c r="P69" s="16"/>
      <c r="Q69" s="16"/>
      <c r="R69" s="16"/>
      <c r="S69" s="516"/>
      <c r="T69" s="516"/>
      <c r="U69" s="516"/>
      <c r="V69" s="16"/>
      <c r="W69" s="16"/>
      <c r="X69" s="16"/>
      <c r="Y69" s="16"/>
      <c r="Z69" s="16"/>
      <c r="AA69" s="16"/>
      <c r="AB69" s="16"/>
      <c r="AC69" s="16"/>
      <c r="AD69" s="55"/>
      <c r="AE69" s="1687"/>
      <c r="AF69" s="1688"/>
      <c r="AG69" s="1689"/>
      <c r="AH69" s="10"/>
      <c r="AI69" s="10"/>
    </row>
    <row r="70" spans="1:44" ht="28.5" hidden="1" customHeight="1">
      <c r="A70" s="10"/>
      <c r="B70" s="1681"/>
      <c r="C70" s="1682"/>
      <c r="D70" s="1682"/>
      <c r="E70" s="1683"/>
      <c r="F70" s="1764"/>
      <c r="G70" s="1765"/>
      <c r="H70" s="53" t="s">
        <v>213</v>
      </c>
      <c r="I70" s="42"/>
      <c r="J70" s="42"/>
      <c r="K70" s="43"/>
      <c r="L70" s="43"/>
      <c r="M70" s="43"/>
      <c r="N70" s="43"/>
      <c r="O70" s="43"/>
      <c r="P70" s="43"/>
      <c r="Q70" s="43"/>
      <c r="R70" s="43"/>
      <c r="S70" s="44"/>
      <c r="T70" s="44"/>
      <c r="U70" s="44"/>
      <c r="V70" s="43"/>
      <c r="W70" s="43"/>
      <c r="X70" s="43"/>
      <c r="Y70" s="43"/>
      <c r="Z70" s="43"/>
      <c r="AA70" s="43"/>
      <c r="AB70" s="43"/>
      <c r="AC70" s="43"/>
      <c r="AD70" s="47"/>
      <c r="AE70" s="1687"/>
      <c r="AF70" s="1688"/>
      <c r="AG70" s="1689"/>
      <c r="AH70" s="10"/>
      <c r="AI70" s="10"/>
      <c r="AK70" s="10"/>
      <c r="AL70" s="10"/>
      <c r="AM70" s="10"/>
      <c r="AN70" s="10"/>
      <c r="AO70" s="10"/>
      <c r="AP70" s="10"/>
      <c r="AQ70" s="10"/>
      <c r="AR70" s="10"/>
    </row>
    <row r="71" spans="1:44" ht="28.5" hidden="1" customHeight="1" thickBot="1">
      <c r="A71" s="10"/>
      <c r="B71" s="1681"/>
      <c r="C71" s="1682"/>
      <c r="D71" s="1682"/>
      <c r="E71" s="1683"/>
      <c r="F71" s="1766"/>
      <c r="G71" s="1767"/>
      <c r="H71" s="1690" t="s">
        <v>71</v>
      </c>
      <c r="I71" s="1691"/>
      <c r="J71" s="1691"/>
      <c r="K71" s="1691"/>
      <c r="L71" s="1691"/>
      <c r="M71" s="1691"/>
      <c r="N71" s="1691"/>
      <c r="O71" s="1691"/>
      <c r="P71" s="1691"/>
      <c r="Q71" s="1691"/>
      <c r="R71" s="1691"/>
      <c r="S71" s="1691"/>
      <c r="T71" s="1691"/>
      <c r="U71" s="1691"/>
      <c r="V71" s="1691"/>
      <c r="W71" s="1691"/>
      <c r="X71" s="1691"/>
      <c r="Y71" s="1691"/>
      <c r="Z71" s="1691"/>
      <c r="AA71" s="1691"/>
      <c r="AB71" s="1691"/>
      <c r="AC71" s="1691"/>
      <c r="AD71" s="1692"/>
      <c r="AE71" s="1759"/>
      <c r="AF71" s="1760"/>
      <c r="AG71" s="1761"/>
      <c r="AH71" s="10"/>
      <c r="AI71" s="10"/>
    </row>
    <row r="72" spans="1:44" ht="28.5" hidden="1" customHeight="1">
      <c r="A72" s="10"/>
      <c r="B72" s="1681"/>
      <c r="C72" s="1682"/>
      <c r="D72" s="1682"/>
      <c r="E72" s="1683"/>
      <c r="F72" s="1787" t="s">
        <v>76</v>
      </c>
      <c r="G72" s="1788"/>
      <c r="H72" s="35" t="s">
        <v>70</v>
      </c>
      <c r="I72" s="36"/>
      <c r="J72" s="36"/>
      <c r="K72" s="37"/>
      <c r="L72" s="37"/>
      <c r="M72" s="37"/>
      <c r="N72" s="37"/>
      <c r="O72" s="37"/>
      <c r="P72" s="37"/>
      <c r="Q72" s="37"/>
      <c r="R72" s="37"/>
      <c r="S72" s="38"/>
      <c r="T72" s="38"/>
      <c r="U72" s="38"/>
      <c r="V72" s="37"/>
      <c r="W72" s="37"/>
      <c r="X72" s="37"/>
      <c r="Y72" s="37"/>
      <c r="Z72" s="37"/>
      <c r="AA72" s="37"/>
      <c r="AB72" s="37"/>
      <c r="AC72" s="37"/>
      <c r="AD72" s="56"/>
      <c r="AE72" s="1673"/>
      <c r="AF72" s="1674"/>
      <c r="AG72" s="1675"/>
      <c r="AH72" s="10"/>
      <c r="AI72" s="10"/>
    </row>
    <row r="73" spans="1:44" ht="28.5" hidden="1" customHeight="1">
      <c r="A73" s="10"/>
      <c r="B73" s="1681"/>
      <c r="C73" s="1682"/>
      <c r="D73" s="1682"/>
      <c r="E73" s="1683"/>
      <c r="F73" s="1764"/>
      <c r="G73" s="1765"/>
      <c r="H73" s="52" t="s">
        <v>282</v>
      </c>
      <c r="I73" s="32"/>
      <c r="J73" s="32"/>
      <c r="K73" s="33"/>
      <c r="L73" s="33"/>
      <c r="M73" s="33"/>
      <c r="N73" s="33"/>
      <c r="O73" s="33"/>
      <c r="P73" s="33"/>
      <c r="Q73" s="33"/>
      <c r="R73" s="33"/>
      <c r="S73" s="34"/>
      <c r="T73" s="34"/>
      <c r="U73" s="34"/>
      <c r="V73" s="33"/>
      <c r="W73" s="33"/>
      <c r="X73" s="33"/>
      <c r="Y73" s="33"/>
      <c r="Z73" s="33"/>
      <c r="AA73" s="33"/>
      <c r="AB73" s="33"/>
      <c r="AC73" s="33"/>
      <c r="AD73" s="46"/>
      <c r="AE73" s="1676"/>
      <c r="AF73" s="1677"/>
      <c r="AG73" s="1678"/>
      <c r="AH73" s="10"/>
      <c r="AI73" s="10"/>
      <c r="AK73" s="10"/>
      <c r="AL73" s="10"/>
      <c r="AM73" s="10"/>
      <c r="AN73" s="10"/>
      <c r="AO73" s="10"/>
      <c r="AP73" s="10"/>
      <c r="AQ73" s="10"/>
      <c r="AR73" s="10"/>
    </row>
    <row r="74" spans="1:44" ht="28.5" hidden="1" customHeight="1">
      <c r="A74" s="10"/>
      <c r="B74" s="1681"/>
      <c r="C74" s="1682"/>
      <c r="D74" s="1682"/>
      <c r="E74" s="1683"/>
      <c r="F74" s="1764"/>
      <c r="G74" s="1765"/>
      <c r="H74" s="53" t="s">
        <v>65</v>
      </c>
      <c r="I74" s="42"/>
      <c r="J74" s="42"/>
      <c r="K74" s="43"/>
      <c r="L74" s="43"/>
      <c r="M74" s="43"/>
      <c r="N74" s="43"/>
      <c r="O74" s="43"/>
      <c r="P74" s="43"/>
      <c r="Q74" s="43"/>
      <c r="R74" s="43"/>
      <c r="S74" s="44"/>
      <c r="T74" s="44"/>
      <c r="U74" s="44"/>
      <c r="V74" s="43"/>
      <c r="W74" s="43"/>
      <c r="X74" s="43"/>
      <c r="Y74" s="43"/>
      <c r="Z74" s="43"/>
      <c r="AA74" s="43"/>
      <c r="AB74" s="43"/>
      <c r="AC74" s="43"/>
      <c r="AD74" s="47"/>
      <c r="AE74" s="1687"/>
      <c r="AF74" s="1688"/>
      <c r="AG74" s="1689"/>
      <c r="AH74" s="10"/>
      <c r="AI74" s="10"/>
    </row>
    <row r="75" spans="1:44" ht="28.5" hidden="1" customHeight="1">
      <c r="A75" s="10"/>
      <c r="B75" s="1681"/>
      <c r="C75" s="1682"/>
      <c r="D75" s="1682"/>
      <c r="E75" s="1683"/>
      <c r="F75" s="1764"/>
      <c r="G75" s="1765"/>
      <c r="H75" s="53" t="s">
        <v>213</v>
      </c>
      <c r="I75" s="42"/>
      <c r="J75" s="42"/>
      <c r="K75" s="43"/>
      <c r="L75" s="43"/>
      <c r="M75" s="43"/>
      <c r="N75" s="43"/>
      <c r="O75" s="43"/>
      <c r="P75" s="43"/>
      <c r="Q75" s="43"/>
      <c r="R75" s="43"/>
      <c r="S75" s="44"/>
      <c r="T75" s="44"/>
      <c r="U75" s="44"/>
      <c r="V75" s="43"/>
      <c r="W75" s="43"/>
      <c r="X75" s="43"/>
      <c r="Y75" s="43"/>
      <c r="Z75" s="43"/>
      <c r="AA75" s="43"/>
      <c r="AB75" s="43"/>
      <c r="AC75" s="43"/>
      <c r="AD75" s="47"/>
      <c r="AE75" s="1676"/>
      <c r="AF75" s="1677"/>
      <c r="AG75" s="1678"/>
      <c r="AH75" s="10"/>
      <c r="AI75" s="10"/>
    </row>
    <row r="76" spans="1:44" ht="28.5" hidden="1" customHeight="1" thickBot="1">
      <c r="A76" s="10"/>
      <c r="B76" s="1684"/>
      <c r="C76" s="1685"/>
      <c r="D76" s="1685"/>
      <c r="E76" s="1686"/>
      <c r="F76" s="1766"/>
      <c r="G76" s="1767"/>
      <c r="H76" s="1690" t="s">
        <v>71</v>
      </c>
      <c r="I76" s="1691"/>
      <c r="J76" s="1691"/>
      <c r="K76" s="1691"/>
      <c r="L76" s="1691"/>
      <c r="M76" s="1691"/>
      <c r="N76" s="1691"/>
      <c r="O76" s="1691"/>
      <c r="P76" s="1691"/>
      <c r="Q76" s="1691"/>
      <c r="R76" s="1691"/>
      <c r="S76" s="1691"/>
      <c r="T76" s="1691"/>
      <c r="U76" s="1691"/>
      <c r="V76" s="1691"/>
      <c r="W76" s="1691"/>
      <c r="X76" s="1691"/>
      <c r="Y76" s="1691"/>
      <c r="Z76" s="1691"/>
      <c r="AA76" s="1691"/>
      <c r="AB76" s="1691"/>
      <c r="AC76" s="1691"/>
      <c r="AD76" s="1692"/>
      <c r="AE76" s="1759"/>
      <c r="AF76" s="1760"/>
      <c r="AG76" s="1761"/>
      <c r="AH76" s="10"/>
      <c r="AI76" s="10"/>
    </row>
    <row r="77" spans="1:44" ht="31.5" customHeight="1">
      <c r="A77" s="10"/>
      <c r="B77" s="1649" t="s">
        <v>94</v>
      </c>
      <c r="C77" s="1723"/>
      <c r="D77" s="1723"/>
      <c r="E77" s="1778"/>
      <c r="F77" s="1718" t="s">
        <v>92</v>
      </c>
      <c r="G77" s="1489"/>
      <c r="H77" s="1489"/>
      <c r="I77" s="1489"/>
      <c r="J77" s="1489"/>
      <c r="K77" s="1489"/>
      <c r="L77" s="1489"/>
      <c r="M77" s="1489"/>
      <c r="N77" s="1489"/>
      <c r="O77" s="1489"/>
      <c r="P77" s="1489"/>
      <c r="Q77" s="1489"/>
      <c r="R77" s="1489"/>
      <c r="S77" s="1489"/>
      <c r="T77" s="1489"/>
      <c r="U77" s="1489"/>
      <c r="V77" s="1489"/>
      <c r="W77" s="1489"/>
      <c r="X77" s="1489"/>
      <c r="Y77" s="1489"/>
      <c r="Z77" s="1490"/>
      <c r="AA77" s="1472" t="s">
        <v>101</v>
      </c>
      <c r="AB77" s="1784"/>
      <c r="AC77" s="1784"/>
      <c r="AD77" s="1784"/>
      <c r="AE77" s="1774"/>
      <c r="AF77" s="1775"/>
      <c r="AG77" s="519" t="s">
        <v>93</v>
      </c>
      <c r="AH77" s="10"/>
      <c r="AI77" s="10"/>
    </row>
    <row r="78" spans="1:44" ht="31.5" customHeight="1" thickBot="1">
      <c r="A78" s="10"/>
      <c r="B78" s="1779"/>
      <c r="C78" s="1724"/>
      <c r="D78" s="1724"/>
      <c r="E78" s="1780"/>
      <c r="F78" s="1781" t="s">
        <v>91</v>
      </c>
      <c r="G78" s="1782"/>
      <c r="H78" s="1782"/>
      <c r="I78" s="1782"/>
      <c r="J78" s="1782"/>
      <c r="K78" s="1782"/>
      <c r="L78" s="1782"/>
      <c r="M78" s="1782"/>
      <c r="N78" s="1782"/>
      <c r="O78" s="1782"/>
      <c r="P78" s="1782"/>
      <c r="Q78" s="1782"/>
      <c r="R78" s="1782"/>
      <c r="S78" s="1782"/>
      <c r="T78" s="1782"/>
      <c r="U78" s="1782"/>
      <c r="V78" s="1782"/>
      <c r="W78" s="1782"/>
      <c r="X78" s="1782"/>
      <c r="Y78" s="1782"/>
      <c r="Z78" s="1783"/>
      <c r="AA78" s="1785" t="s">
        <v>102</v>
      </c>
      <c r="AB78" s="1786"/>
      <c r="AC78" s="1786"/>
      <c r="AD78" s="1786"/>
      <c r="AE78" s="1776"/>
      <c r="AF78" s="1777"/>
      <c r="AG78" s="541" t="s">
        <v>93</v>
      </c>
      <c r="AH78" s="10"/>
      <c r="AI78" s="10"/>
    </row>
    <row r="79" spans="1:44" ht="28.5" customHeight="1" thickBot="1">
      <c r="A79" s="10"/>
      <c r="B79" s="57" t="s">
        <v>95</v>
      </c>
      <c r="C79" s="58"/>
      <c r="D79" s="58"/>
      <c r="E79" s="58"/>
      <c r="F79" s="58"/>
      <c r="G79" s="58"/>
      <c r="H79" s="58"/>
      <c r="I79" s="58"/>
      <c r="J79" s="58"/>
      <c r="K79" s="59"/>
      <c r="L79" s="59"/>
      <c r="M79" s="59"/>
      <c r="N79" s="59"/>
      <c r="O79" s="59"/>
      <c r="P79" s="59"/>
      <c r="Q79" s="59"/>
      <c r="R79" s="59"/>
      <c r="S79" s="12"/>
      <c r="T79" s="12"/>
      <c r="U79" s="12"/>
      <c r="V79" s="59"/>
      <c r="W79" s="59"/>
      <c r="X79" s="59"/>
      <c r="Y79" s="59"/>
      <c r="Z79" s="59"/>
      <c r="AA79" s="1769">
        <f>SUM(Ⅱ職員数計算表!H34,Ⅱ職員数計算表!L34)</f>
        <v>14</v>
      </c>
      <c r="AB79" s="1770"/>
      <c r="AC79" s="1770"/>
      <c r="AD79" s="1770"/>
      <c r="AE79" s="1770"/>
      <c r="AF79" s="1770"/>
      <c r="AG79" s="60" t="s">
        <v>50</v>
      </c>
      <c r="AH79" s="10"/>
      <c r="AI79" s="10"/>
    </row>
    <row r="80" spans="1:44" ht="28.5" customHeight="1">
      <c r="A80" s="10"/>
      <c r="B80" s="1649" t="s">
        <v>96</v>
      </c>
      <c r="C80" s="1650"/>
      <c r="D80" s="1650"/>
      <c r="E80" s="1651"/>
      <c r="F80" s="24" t="s">
        <v>97</v>
      </c>
      <c r="G80" s="24"/>
      <c r="H80" s="24"/>
      <c r="I80" s="24"/>
      <c r="J80" s="24"/>
      <c r="K80" s="25"/>
      <c r="L80" s="25"/>
      <c r="M80" s="25"/>
      <c r="N80" s="25"/>
      <c r="O80" s="25"/>
      <c r="P80" s="25"/>
      <c r="Q80" s="25"/>
      <c r="R80" s="25"/>
      <c r="S80" s="26"/>
      <c r="T80" s="26"/>
      <c r="U80" s="26"/>
      <c r="V80" s="25"/>
      <c r="W80" s="25"/>
      <c r="X80" s="25"/>
      <c r="Y80" s="25"/>
      <c r="Z80" s="25"/>
      <c r="AA80" s="1771">
        <f>Ⅱ職員数計算表!H37</f>
        <v>5</v>
      </c>
      <c r="AB80" s="1772"/>
      <c r="AC80" s="1772"/>
      <c r="AD80" s="1772"/>
      <c r="AE80" s="1772"/>
      <c r="AF80" s="1772"/>
      <c r="AG80" s="61" t="s">
        <v>50</v>
      </c>
      <c r="AH80" s="10"/>
      <c r="AI80" s="10"/>
    </row>
    <row r="81" spans="1:35" ht="28.5" customHeight="1" thickBot="1">
      <c r="A81" s="10"/>
      <c r="B81" s="1652"/>
      <c r="C81" s="1653"/>
      <c r="D81" s="1653"/>
      <c r="E81" s="1654"/>
      <c r="F81" s="62" t="s">
        <v>98</v>
      </c>
      <c r="G81" s="63"/>
      <c r="H81" s="63"/>
      <c r="I81" s="63"/>
      <c r="J81" s="64"/>
      <c r="K81" s="64"/>
      <c r="L81" s="64"/>
      <c r="M81" s="64"/>
      <c r="N81" s="64"/>
      <c r="O81" s="64"/>
      <c r="P81" s="64"/>
      <c r="Q81" s="64"/>
      <c r="R81" s="64"/>
      <c r="S81" s="63"/>
      <c r="T81" s="63"/>
      <c r="U81" s="63"/>
      <c r="V81" s="64"/>
      <c r="W81" s="64"/>
      <c r="X81" s="64"/>
      <c r="Y81" s="64"/>
      <c r="Z81" s="64"/>
      <c r="AA81" s="1664">
        <f>Ⅱ職員数計算表!H38</f>
        <v>3</v>
      </c>
      <c r="AB81" s="1773"/>
      <c r="AC81" s="1773"/>
      <c r="AD81" s="1773"/>
      <c r="AE81" s="1773"/>
      <c r="AF81" s="1773"/>
      <c r="AG81" s="65" t="s">
        <v>50</v>
      </c>
      <c r="AH81" s="10"/>
      <c r="AI81" s="10"/>
    </row>
    <row r="82" spans="1:35" ht="15" customHeight="1">
      <c r="A82" s="10"/>
      <c r="B82" s="14" t="s">
        <v>119</v>
      </c>
      <c r="C82" s="15"/>
      <c r="D82" s="15"/>
      <c r="E82" s="15"/>
      <c r="F82" s="15"/>
      <c r="G82" s="516"/>
      <c r="H82" s="516"/>
      <c r="I82" s="516"/>
      <c r="J82" s="16"/>
      <c r="K82" s="16"/>
      <c r="L82" s="16"/>
      <c r="M82" s="16"/>
      <c r="N82" s="16"/>
      <c r="O82" s="16"/>
      <c r="P82" s="16"/>
      <c r="Q82" s="16"/>
      <c r="R82" s="16"/>
      <c r="S82" s="516"/>
      <c r="T82" s="516"/>
      <c r="U82" s="516"/>
      <c r="V82" s="16"/>
      <c r="W82" s="16"/>
      <c r="X82" s="16"/>
      <c r="Y82" s="16"/>
      <c r="Z82" s="16"/>
      <c r="AA82" s="16"/>
      <c r="AB82" s="16"/>
      <c r="AC82" s="16"/>
      <c r="AD82" s="16"/>
      <c r="AE82" s="516"/>
      <c r="AF82" s="516"/>
      <c r="AG82" s="516"/>
      <c r="AH82" s="10"/>
      <c r="AI82" s="10"/>
    </row>
    <row r="83" spans="1:35" ht="15" customHeight="1">
      <c r="A83" s="10"/>
      <c r="B83" s="14" t="s">
        <v>82</v>
      </c>
      <c r="C83" s="15"/>
      <c r="D83" s="15"/>
      <c r="E83" s="15"/>
      <c r="F83" s="15"/>
      <c r="G83" s="516"/>
      <c r="H83" s="516"/>
      <c r="I83" s="516"/>
      <c r="J83" s="16"/>
      <c r="K83" s="16"/>
      <c r="L83" s="16"/>
      <c r="M83" s="16"/>
      <c r="N83" s="16"/>
      <c r="O83" s="16"/>
      <c r="P83" s="16"/>
      <c r="Q83" s="16"/>
      <c r="R83" s="16"/>
      <c r="S83" s="516"/>
      <c r="T83" s="516"/>
      <c r="U83" s="516"/>
      <c r="V83" s="16"/>
      <c r="W83" s="16"/>
      <c r="X83" s="16"/>
      <c r="Y83" s="16"/>
      <c r="Z83" s="16"/>
      <c r="AA83" s="16"/>
      <c r="AB83" s="16"/>
      <c r="AC83" s="16"/>
      <c r="AD83" s="16"/>
      <c r="AE83" s="516"/>
      <c r="AF83" s="516"/>
      <c r="AG83" s="516"/>
      <c r="AH83" s="10"/>
      <c r="AI83" s="10"/>
    </row>
    <row r="84" spans="1:35" ht="15" customHeight="1">
      <c r="A84" s="10"/>
      <c r="B84" s="14" t="s">
        <v>100</v>
      </c>
      <c r="C84" s="15"/>
      <c r="D84" s="15"/>
      <c r="E84" s="15"/>
      <c r="F84" s="15"/>
      <c r="G84" s="516"/>
      <c r="H84" s="516"/>
      <c r="I84" s="516"/>
      <c r="J84" s="16"/>
      <c r="K84" s="16"/>
      <c r="L84" s="16"/>
      <c r="M84" s="16"/>
      <c r="N84" s="16"/>
      <c r="O84" s="16"/>
      <c r="P84" s="16"/>
      <c r="Q84" s="16"/>
      <c r="R84" s="16"/>
      <c r="S84" s="516"/>
      <c r="T84" s="516"/>
      <c r="U84" s="516"/>
      <c r="V84" s="16"/>
      <c r="W84" s="16"/>
      <c r="X84" s="16"/>
      <c r="Y84" s="16"/>
      <c r="Z84" s="16"/>
      <c r="AA84" s="16"/>
      <c r="AB84" s="16"/>
      <c r="AC84" s="16"/>
      <c r="AD84" s="16"/>
      <c r="AE84" s="516"/>
      <c r="AF84" s="516"/>
      <c r="AG84" s="516"/>
      <c r="AH84" s="10"/>
      <c r="AI84" s="10"/>
    </row>
    <row r="85" spans="1:35" ht="15" customHeight="1">
      <c r="B85" s="66" t="s">
        <v>99</v>
      </c>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row>
    <row r="86" spans="1:35" ht="15" customHeight="1">
      <c r="B86" s="66" t="s">
        <v>283</v>
      </c>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row>
    <row r="87" spans="1:35" ht="20.25" customHeight="1">
      <c r="V87" s="1445" t="s">
        <v>6</v>
      </c>
      <c r="W87" s="1445"/>
      <c r="X87" s="1445"/>
      <c r="Y87" s="1445"/>
      <c r="Z87" s="1734" t="s">
        <v>610</v>
      </c>
      <c r="AA87" s="1734"/>
      <c r="AB87" s="1734"/>
      <c r="AC87" s="1734"/>
      <c r="AD87" s="1734"/>
      <c r="AE87" s="1734"/>
      <c r="AF87" s="1734"/>
      <c r="AG87" s="1734"/>
    </row>
    <row r="88" spans="1:35" ht="20.25" customHeight="1">
      <c r="V88" s="1447" t="s">
        <v>10</v>
      </c>
      <c r="W88" s="1447"/>
      <c r="X88" s="1447"/>
      <c r="Y88" s="1447"/>
      <c r="Z88" s="1768"/>
      <c r="AA88" s="1768"/>
      <c r="AB88" s="1768"/>
      <c r="AC88" s="1768"/>
      <c r="AD88" s="1768"/>
      <c r="AE88" s="1768"/>
      <c r="AF88" s="1768"/>
      <c r="AG88" s="1768"/>
    </row>
  </sheetData>
  <dataConsolidate/>
  <mergeCells count="110">
    <mergeCell ref="B77:E78"/>
    <mergeCell ref="F77:Z77"/>
    <mergeCell ref="F78:Z78"/>
    <mergeCell ref="AA77:AD77"/>
    <mergeCell ref="AA78:AD78"/>
    <mergeCell ref="F72:G76"/>
    <mergeCell ref="F39:G45"/>
    <mergeCell ref="F46:G62"/>
    <mergeCell ref="AE40:AG40"/>
    <mergeCell ref="AE68:AG68"/>
    <mergeCell ref="AE70:AG70"/>
    <mergeCell ref="H71:AD71"/>
    <mergeCell ref="AE71:AG71"/>
    <mergeCell ref="AE64:AG64"/>
    <mergeCell ref="AE66:AG66"/>
    <mergeCell ref="H67:AD67"/>
    <mergeCell ref="AE67:AG67"/>
    <mergeCell ref="AE50:AG50"/>
    <mergeCell ref="AE54:AG54"/>
    <mergeCell ref="AE58:AG58"/>
    <mergeCell ref="AE75:AG75"/>
    <mergeCell ref="AE44:AG44"/>
    <mergeCell ref="AE65:AG65"/>
    <mergeCell ref="AE69:AG69"/>
    <mergeCell ref="V88:Y88"/>
    <mergeCell ref="Z88:AG88"/>
    <mergeCell ref="AA79:AF79"/>
    <mergeCell ref="AE62:AG62"/>
    <mergeCell ref="AE41:AG41"/>
    <mergeCell ref="AE49:AG49"/>
    <mergeCell ref="AE55:AG55"/>
    <mergeCell ref="AE48:AG48"/>
    <mergeCell ref="AE51:AG51"/>
    <mergeCell ref="AA80:AF80"/>
    <mergeCell ref="AA81:AF81"/>
    <mergeCell ref="AE77:AF77"/>
    <mergeCell ref="AE78:AF78"/>
    <mergeCell ref="AE52:AG52"/>
    <mergeCell ref="AE53:AG53"/>
    <mergeCell ref="AE56:AG56"/>
    <mergeCell ref="AE72:AG72"/>
    <mergeCell ref="AE73:AG73"/>
    <mergeCell ref="AE46:AG46"/>
    <mergeCell ref="AE47:AG47"/>
    <mergeCell ref="AE57:AG57"/>
    <mergeCell ref="AE59:AG59"/>
    <mergeCell ref="AE60:AG60"/>
    <mergeCell ref="AE42:AG42"/>
    <mergeCell ref="AE25:AG25"/>
    <mergeCell ref="AE26:AG26"/>
    <mergeCell ref="AE32:AG32"/>
    <mergeCell ref="V87:Y87"/>
    <mergeCell ref="Z87:AG87"/>
    <mergeCell ref="M22:R22"/>
    <mergeCell ref="AE35:AG35"/>
    <mergeCell ref="H61:AD61"/>
    <mergeCell ref="AE61:AG61"/>
    <mergeCell ref="AG22:AG24"/>
    <mergeCell ref="Z22:Z24"/>
    <mergeCell ref="L22:L24"/>
    <mergeCell ref="AA22:AF24"/>
    <mergeCell ref="T22:Y24"/>
    <mergeCell ref="F22:K24"/>
    <mergeCell ref="N24:R24"/>
    <mergeCell ref="N23:S23"/>
    <mergeCell ref="AE76:AG76"/>
    <mergeCell ref="F63:G67"/>
    <mergeCell ref="F68:G71"/>
    <mergeCell ref="AE27:AG27"/>
    <mergeCell ref="AE36:AG36"/>
    <mergeCell ref="AE33:AG33"/>
    <mergeCell ref="AE31:AG31"/>
    <mergeCell ref="O10:T10"/>
    <mergeCell ref="U10:AG10"/>
    <mergeCell ref="O11:T11"/>
    <mergeCell ref="O12:T12"/>
    <mergeCell ref="U12:AG12"/>
    <mergeCell ref="M20:T20"/>
    <mergeCell ref="F21:L21"/>
    <mergeCell ref="T21:Z21"/>
    <mergeCell ref="M21:S21"/>
    <mergeCell ref="B15:AG15"/>
    <mergeCell ref="B16:B17"/>
    <mergeCell ref="C16:Z17"/>
    <mergeCell ref="AA16:AG17"/>
    <mergeCell ref="AA21:AG21"/>
    <mergeCell ref="B3:AG3"/>
    <mergeCell ref="V7:AG7"/>
    <mergeCell ref="O8:T8"/>
    <mergeCell ref="U8:AG8"/>
    <mergeCell ref="B80:E81"/>
    <mergeCell ref="B21:E24"/>
    <mergeCell ref="AE45:AG45"/>
    <mergeCell ref="F25:G38"/>
    <mergeCell ref="AE63:AG63"/>
    <mergeCell ref="AE29:AG29"/>
    <mergeCell ref="B25:E76"/>
    <mergeCell ref="AE74:AG74"/>
    <mergeCell ref="H76:AD76"/>
    <mergeCell ref="AE28:AG28"/>
    <mergeCell ref="AE37:AG37"/>
    <mergeCell ref="AE30:AG30"/>
    <mergeCell ref="AE38:AG38"/>
    <mergeCell ref="AE43:AG43"/>
    <mergeCell ref="AE39:AG39"/>
    <mergeCell ref="AE34:AG34"/>
    <mergeCell ref="O9:T9"/>
    <mergeCell ref="U9:AG9"/>
    <mergeCell ref="E6:J6"/>
    <mergeCell ref="B20:L20"/>
  </mergeCells>
  <phoneticPr fontId="6"/>
  <dataValidations count="2">
    <dataValidation type="list" allowBlank="1" showInputMessage="1" showErrorMessage="1" sqref="AF25:AG43 AE25:AE76 AF45:AG76">
      <formula1>$AL$1:$AL$2</formula1>
    </dataValidation>
    <dataValidation type="list" allowBlank="1" showInputMessage="1" showErrorMessage="1" sqref="AA16:AG17">
      <formula1>$AK$1</formula1>
    </dataValidation>
  </dataValidations>
  <printOptions horizontalCentered="1"/>
  <pageMargins left="0.59055118110236227" right="0.59055118110236227" top="0.59055118110236227" bottom="0.39370078740157483" header="0.51181102362204722" footer="0.51181102362204722"/>
  <pageSetup paperSize="9" scale="91" orientation="portrait" r:id="rId1"/>
  <headerFooter alignWithMargins="0"/>
  <rowBreaks count="1" manualBreakCount="1">
    <brk id="45" max="3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AY50"/>
  <sheetViews>
    <sheetView view="pageBreakPreview" zoomScale="80" zoomScaleNormal="100" zoomScaleSheetLayoutView="80" workbookViewId="0">
      <selection activeCell="AX22" sqref="AX22:AY22"/>
    </sheetView>
  </sheetViews>
  <sheetFormatPr defaultColWidth="9" defaultRowHeight="18" customHeight="1"/>
  <cols>
    <col min="1" max="1" width="2.5" style="1" customWidth="1"/>
    <col min="2" max="29" width="3" style="1" customWidth="1"/>
    <col min="30" max="30" width="2.75" style="1" customWidth="1"/>
    <col min="31" max="34" width="3" style="1" customWidth="1"/>
    <col min="35" max="35" width="2.5" style="1" customWidth="1"/>
    <col min="36" max="38" width="3" style="1" customWidth="1"/>
    <col min="39" max="40" width="3" style="1" hidden="1" customWidth="1"/>
    <col min="41" max="47" width="3" style="1" customWidth="1"/>
    <col min="48" max="16384" width="9" style="1"/>
  </cols>
  <sheetData>
    <row r="1" spans="2:51" ht="18" customHeight="1">
      <c r="B1" s="100" t="s">
        <v>495</v>
      </c>
      <c r="AM1" s="1" t="s">
        <v>677</v>
      </c>
      <c r="AN1" s="1" t="s">
        <v>676</v>
      </c>
    </row>
    <row r="2" spans="2:51" ht="18" customHeight="1">
      <c r="B2" s="1828" t="s">
        <v>609</v>
      </c>
      <c r="C2" s="1828"/>
      <c r="D2" s="1828"/>
      <c r="E2" s="1828"/>
      <c r="F2" s="1828"/>
      <c r="G2" s="1828"/>
      <c r="H2" s="1828"/>
      <c r="I2" s="1828"/>
      <c r="J2" s="1828"/>
      <c r="K2" s="1828"/>
      <c r="L2" s="1828"/>
      <c r="M2" s="1828"/>
      <c r="N2" s="1828"/>
      <c r="O2" s="1828"/>
      <c r="P2" s="1828"/>
      <c r="Q2" s="1828"/>
      <c r="R2" s="1828"/>
      <c r="S2" s="1828"/>
      <c r="T2" s="1828"/>
      <c r="U2" s="1828"/>
      <c r="V2" s="1828"/>
      <c r="W2" s="1828"/>
      <c r="X2" s="1828"/>
      <c r="Y2" s="1828"/>
      <c r="Z2" s="1828"/>
      <c r="AA2" s="1828"/>
      <c r="AB2" s="1828"/>
      <c r="AC2" s="1828"/>
      <c r="AD2" s="1828"/>
      <c r="AE2" s="1828"/>
      <c r="AF2" s="1828"/>
      <c r="AG2" s="1828"/>
      <c r="AH2" s="1828"/>
    </row>
    <row r="3" spans="2:51" ht="18" customHeight="1" thickBo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2:51" ht="17.25" customHeight="1">
      <c r="P4" s="1373" t="s">
        <v>5</v>
      </c>
      <c r="Q4" s="1374"/>
      <c r="R4" s="1374"/>
      <c r="S4" s="1374"/>
      <c r="T4" s="1374"/>
      <c r="U4" s="1374"/>
      <c r="V4" s="1375" t="s">
        <v>508</v>
      </c>
      <c r="W4" s="1376"/>
      <c r="X4" s="1376"/>
      <c r="Y4" s="1376"/>
      <c r="Z4" s="1376"/>
      <c r="AA4" s="1376"/>
      <c r="AB4" s="1376"/>
      <c r="AC4" s="1376"/>
      <c r="AD4" s="1376"/>
      <c r="AE4" s="1376"/>
      <c r="AF4" s="1376"/>
      <c r="AG4" s="1376"/>
      <c r="AH4" s="1377"/>
    </row>
    <row r="5" spans="2:51" ht="17.25" customHeight="1">
      <c r="P5" s="1360" t="s">
        <v>8</v>
      </c>
      <c r="Q5" s="1361"/>
      <c r="R5" s="1361"/>
      <c r="S5" s="1361"/>
      <c r="T5" s="1361"/>
      <c r="U5" s="1361"/>
      <c r="V5" s="1362"/>
      <c r="W5" s="1363"/>
      <c r="X5" s="1363"/>
      <c r="Y5" s="1363"/>
      <c r="Z5" s="1363"/>
      <c r="AA5" s="1363"/>
      <c r="AB5" s="1363"/>
      <c r="AC5" s="1363"/>
      <c r="AD5" s="1363"/>
      <c r="AE5" s="1363"/>
      <c r="AF5" s="1363"/>
      <c r="AG5" s="1363"/>
      <c r="AH5" s="1364"/>
    </row>
    <row r="6" spans="2:51" ht="17.25" customHeight="1">
      <c r="P6" s="1360" t="s">
        <v>49</v>
      </c>
      <c r="Q6" s="1361"/>
      <c r="R6" s="1361"/>
      <c r="S6" s="1361"/>
      <c r="T6" s="1361"/>
      <c r="U6" s="1361"/>
      <c r="V6" s="1362" t="s">
        <v>517</v>
      </c>
      <c r="W6" s="1363"/>
      <c r="X6" s="1363"/>
      <c r="Y6" s="1363"/>
      <c r="Z6" s="1363"/>
      <c r="AA6" s="1363"/>
      <c r="AB6" s="1363"/>
      <c r="AC6" s="1363"/>
      <c r="AD6" s="1363"/>
      <c r="AE6" s="1363"/>
      <c r="AF6" s="1363"/>
      <c r="AG6" s="1363"/>
      <c r="AH6" s="1364"/>
    </row>
    <row r="7" spans="2:51" ht="17.25" customHeight="1" thickBot="1">
      <c r="O7" s="9"/>
      <c r="P7" s="1365" t="s">
        <v>43</v>
      </c>
      <c r="Q7" s="1366"/>
      <c r="R7" s="1366"/>
      <c r="S7" s="1366"/>
      <c r="T7" s="1366"/>
      <c r="U7" s="1366"/>
      <c r="V7" s="904"/>
      <c r="W7" s="258"/>
      <c r="X7" s="903"/>
      <c r="Y7" s="902"/>
      <c r="Z7" s="258"/>
      <c r="AA7" s="903"/>
      <c r="AB7" s="258"/>
      <c r="AC7" s="903"/>
      <c r="AD7" s="902"/>
      <c r="AE7" s="902"/>
      <c r="AF7" s="902"/>
      <c r="AG7" s="258"/>
      <c r="AH7" s="901"/>
    </row>
    <row r="8" spans="2:51" ht="9.9499999999999993" customHeight="1">
      <c r="D8" s="9"/>
      <c r="E8" s="9"/>
      <c r="F8" s="9"/>
      <c r="G8" s="70"/>
      <c r="H8" s="70"/>
      <c r="I8" s="70"/>
      <c r="J8" s="70"/>
      <c r="K8" s="70"/>
      <c r="L8" s="70"/>
      <c r="M8" s="9"/>
      <c r="N8" s="9"/>
      <c r="O8" s="9"/>
      <c r="P8" s="70"/>
      <c r="Q8" s="70"/>
      <c r="R8" s="70"/>
      <c r="S8" s="70"/>
      <c r="T8" s="70"/>
      <c r="U8" s="70"/>
      <c r="V8" s="298"/>
      <c r="W8" s="298"/>
      <c r="X8" s="298"/>
      <c r="Y8" s="298"/>
      <c r="Z8" s="298"/>
      <c r="AA8" s="298"/>
      <c r="AB8" s="298"/>
      <c r="AC8" s="298"/>
      <c r="AD8" s="298"/>
      <c r="AE8" s="298"/>
      <c r="AF8" s="298"/>
      <c r="AG8" s="298"/>
      <c r="AH8" s="298"/>
    </row>
    <row r="9" spans="2:51" ht="18" customHeight="1" thickBot="1">
      <c r="B9" s="1" t="s">
        <v>300</v>
      </c>
      <c r="AJ9" s="272" t="s">
        <v>675</v>
      </c>
    </row>
    <row r="10" spans="2:51" ht="18" customHeight="1">
      <c r="C10" s="299" t="s">
        <v>662</v>
      </c>
      <c r="D10" s="1835" t="s">
        <v>183</v>
      </c>
      <c r="E10" s="1835"/>
      <c r="F10" s="1835"/>
      <c r="G10" s="1835"/>
      <c r="H10" s="1835"/>
      <c r="I10" s="1835"/>
      <c r="J10" s="1835"/>
      <c r="K10" s="1835"/>
      <c r="L10" s="264"/>
      <c r="M10" s="264"/>
      <c r="N10" s="264"/>
      <c r="O10" s="264"/>
      <c r="P10" s="300"/>
      <c r="Q10" s="1836" t="s">
        <v>614</v>
      </c>
      <c r="R10" s="1837"/>
      <c r="S10" s="1837"/>
      <c r="T10" s="1838"/>
      <c r="AK10" s="1843" t="s">
        <v>674</v>
      </c>
      <c r="AL10" s="1844"/>
      <c r="AM10" s="1844"/>
      <c r="AN10" s="1844"/>
      <c r="AO10" s="1844"/>
      <c r="AP10" s="1844"/>
      <c r="AQ10" s="1844"/>
      <c r="AR10" s="1844"/>
      <c r="AS10" s="1844"/>
      <c r="AT10" s="1844"/>
      <c r="AU10" s="1844"/>
      <c r="AV10" s="1844"/>
      <c r="AW10" s="1845"/>
      <c r="AX10" s="1849"/>
      <c r="AY10" s="1850"/>
    </row>
    <row r="11" spans="2:51" ht="18" customHeight="1" thickBot="1">
      <c r="C11" s="301" t="s">
        <v>673</v>
      </c>
      <c r="D11" s="302" t="s">
        <v>214</v>
      </c>
      <c r="E11" s="302"/>
      <c r="F11" s="302"/>
      <c r="G11" s="302"/>
      <c r="H11" s="302"/>
      <c r="I11" s="302"/>
      <c r="J11" s="302"/>
      <c r="K11" s="302"/>
      <c r="L11" s="303"/>
      <c r="M11" s="303"/>
      <c r="N11" s="303"/>
      <c r="O11" s="303"/>
      <c r="P11" s="304"/>
      <c r="Q11" s="1841"/>
      <c r="R11" s="1842"/>
      <c r="S11" s="1842"/>
      <c r="T11" s="305" t="s">
        <v>671</v>
      </c>
      <c r="AK11" s="1846" t="s">
        <v>672</v>
      </c>
      <c r="AL11" s="1847"/>
      <c r="AM11" s="1847"/>
      <c r="AN11" s="1847"/>
      <c r="AO11" s="1847"/>
      <c r="AP11" s="1847"/>
      <c r="AQ11" s="1847"/>
      <c r="AR11" s="1847"/>
      <c r="AS11" s="1847"/>
      <c r="AT11" s="1847"/>
      <c r="AU11" s="1847"/>
      <c r="AV11" s="1847"/>
      <c r="AW11" s="1848"/>
      <c r="AX11" s="1851"/>
      <c r="AY11" s="1852"/>
    </row>
    <row r="12" spans="2:51" ht="18" customHeight="1" thickBot="1">
      <c r="C12" s="306"/>
      <c r="D12" s="10"/>
      <c r="E12" s="10"/>
      <c r="F12" s="1817" t="s">
        <v>402</v>
      </c>
      <c r="G12" s="1818"/>
      <c r="H12" s="1818"/>
      <c r="I12" s="1818"/>
      <c r="J12" s="1818"/>
      <c r="K12" s="1818"/>
      <c r="L12" s="1818"/>
      <c r="M12" s="1818"/>
      <c r="N12" s="1818"/>
      <c r="O12" s="1818"/>
      <c r="P12" s="1819"/>
      <c r="Q12" s="1841"/>
      <c r="R12" s="1842"/>
      <c r="S12" s="1842"/>
      <c r="T12" s="305" t="s">
        <v>671</v>
      </c>
    </row>
    <row r="13" spans="2:51" ht="33.950000000000003" customHeight="1">
      <c r="C13" s="301" t="s">
        <v>670</v>
      </c>
      <c r="D13" s="1823" t="s">
        <v>358</v>
      </c>
      <c r="E13" s="1824"/>
      <c r="F13" s="1824"/>
      <c r="G13" s="1824"/>
      <c r="H13" s="1824"/>
      <c r="I13" s="1824"/>
      <c r="J13" s="1824"/>
      <c r="K13" s="1824"/>
      <c r="L13" s="1824"/>
      <c r="M13" s="1824"/>
      <c r="N13" s="1824"/>
      <c r="O13" s="1824"/>
      <c r="P13" s="1825"/>
      <c r="Q13" s="1832" t="str">
        <f>IF(Q10="あり",ROUNDDOWN(AX10,-3)-Q32+Q34,"")</f>
        <v/>
      </c>
      <c r="R13" s="1833"/>
      <c r="S13" s="1833"/>
      <c r="T13" s="1833"/>
      <c r="U13" s="1834"/>
      <c r="V13" s="1834"/>
      <c r="W13" s="1834"/>
      <c r="X13" s="1834"/>
      <c r="Y13" s="1834"/>
      <c r="Z13" s="1834"/>
      <c r="AA13" s="1834"/>
      <c r="AB13" s="1834"/>
      <c r="AC13" s="1834"/>
      <c r="AD13" s="1834"/>
      <c r="AE13" s="1834"/>
      <c r="AF13" s="1834"/>
      <c r="AG13" s="1834"/>
      <c r="AH13" s="307" t="s">
        <v>16</v>
      </c>
    </row>
    <row r="14" spans="2:51" ht="33.950000000000003" customHeight="1">
      <c r="C14" s="864"/>
      <c r="D14" s="308"/>
      <c r="E14" s="309"/>
      <c r="F14" s="1820" t="s">
        <v>403</v>
      </c>
      <c r="G14" s="1821"/>
      <c r="H14" s="1821"/>
      <c r="I14" s="1821"/>
      <c r="J14" s="1821"/>
      <c r="K14" s="1821"/>
      <c r="L14" s="1821"/>
      <c r="M14" s="1821"/>
      <c r="N14" s="1821"/>
      <c r="O14" s="1821"/>
      <c r="P14" s="1822"/>
      <c r="Q14" s="1832" t="str">
        <f>IF(Q10="あり",ROUNDDOWN(AX10/AX11*Q12,-3)-Q32+Q34,"")</f>
        <v/>
      </c>
      <c r="R14" s="1833"/>
      <c r="S14" s="1833"/>
      <c r="T14" s="1833"/>
      <c r="U14" s="1833"/>
      <c r="V14" s="1833"/>
      <c r="W14" s="1833"/>
      <c r="X14" s="1833"/>
      <c r="Y14" s="1833"/>
      <c r="Z14" s="1833"/>
      <c r="AA14" s="1833"/>
      <c r="AB14" s="1833"/>
      <c r="AC14" s="1833"/>
      <c r="AD14" s="1833"/>
      <c r="AE14" s="1833"/>
      <c r="AF14" s="1833"/>
      <c r="AG14" s="1833"/>
      <c r="AH14" s="310" t="s">
        <v>16</v>
      </c>
    </row>
    <row r="15" spans="2:51" ht="18" customHeight="1" thickBot="1">
      <c r="C15" s="311" t="s">
        <v>669</v>
      </c>
      <c r="D15" s="1839" t="s">
        <v>15</v>
      </c>
      <c r="E15" s="1839"/>
      <c r="F15" s="1839"/>
      <c r="G15" s="1839"/>
      <c r="H15" s="1839"/>
      <c r="I15" s="1839"/>
      <c r="J15" s="1839"/>
      <c r="K15" s="1839"/>
      <c r="L15" s="1839"/>
      <c r="M15" s="1839"/>
      <c r="N15" s="1839"/>
      <c r="O15" s="1839"/>
      <c r="P15" s="1840"/>
      <c r="Q15" s="1829" t="s">
        <v>608</v>
      </c>
      <c r="R15" s="1830"/>
      <c r="S15" s="1830"/>
      <c r="T15" s="1830"/>
      <c r="U15" s="1830"/>
      <c r="V15" s="1830"/>
      <c r="W15" s="1830"/>
      <c r="X15" s="1830"/>
      <c r="Y15" s="1830"/>
      <c r="Z15" s="1830"/>
      <c r="AA15" s="1830"/>
      <c r="AB15" s="1830"/>
      <c r="AC15" s="1830"/>
      <c r="AD15" s="1830"/>
      <c r="AE15" s="1830"/>
      <c r="AF15" s="1830"/>
      <c r="AG15" s="1830"/>
      <c r="AH15" s="1831"/>
    </row>
    <row r="16" spans="2:51" ht="27" customHeight="1">
      <c r="C16" s="1861" t="s">
        <v>656</v>
      </c>
      <c r="D16" s="1861"/>
      <c r="E16" s="1827" t="s">
        <v>490</v>
      </c>
      <c r="F16" s="1827"/>
      <c r="G16" s="1827"/>
      <c r="H16" s="1827"/>
      <c r="I16" s="1827"/>
      <c r="J16" s="1827"/>
      <c r="K16" s="1827"/>
      <c r="L16" s="1827"/>
      <c r="M16" s="1827"/>
      <c r="N16" s="1827"/>
      <c r="O16" s="1827"/>
      <c r="P16" s="1827"/>
      <c r="Q16" s="1827"/>
      <c r="R16" s="1827"/>
      <c r="S16" s="1827"/>
      <c r="T16" s="1827"/>
      <c r="U16" s="1827"/>
      <c r="V16" s="1827"/>
      <c r="W16" s="1827"/>
      <c r="X16" s="1827"/>
      <c r="Y16" s="1827"/>
      <c r="Z16" s="1827"/>
      <c r="AA16" s="1827"/>
      <c r="AB16" s="1827"/>
      <c r="AC16" s="1827"/>
      <c r="AD16" s="1827"/>
      <c r="AE16" s="1827"/>
      <c r="AF16" s="1827"/>
      <c r="AG16" s="1827"/>
      <c r="AH16" s="1827"/>
    </row>
    <row r="17" spans="2:34" ht="50.1" customHeight="1">
      <c r="C17" s="1861" t="s">
        <v>668</v>
      </c>
      <c r="D17" s="1861"/>
      <c r="E17" s="1826" t="s">
        <v>450</v>
      </c>
      <c r="F17" s="1826"/>
      <c r="G17" s="1826"/>
      <c r="H17" s="1826"/>
      <c r="I17" s="1826"/>
      <c r="J17" s="1826"/>
      <c r="K17" s="1826"/>
      <c r="L17" s="1826"/>
      <c r="M17" s="1826"/>
      <c r="N17" s="1826"/>
      <c r="O17" s="1826"/>
      <c r="P17" s="1826"/>
      <c r="Q17" s="1826"/>
      <c r="R17" s="1826"/>
      <c r="S17" s="1826"/>
      <c r="T17" s="1826"/>
      <c r="U17" s="1826"/>
      <c r="V17" s="1826"/>
      <c r="W17" s="1826"/>
      <c r="X17" s="1826"/>
      <c r="Y17" s="1826"/>
      <c r="Z17" s="1826"/>
      <c r="AA17" s="1826"/>
      <c r="AB17" s="1826"/>
      <c r="AC17" s="1826"/>
      <c r="AD17" s="1826"/>
      <c r="AE17" s="1826"/>
      <c r="AF17" s="1826"/>
      <c r="AG17" s="1826"/>
      <c r="AH17" s="1826"/>
    </row>
    <row r="18" spans="2:34" ht="9.9499999999999993" customHeight="1">
      <c r="C18" s="862"/>
      <c r="D18" s="860"/>
      <c r="E18" s="860"/>
      <c r="F18" s="860"/>
      <c r="G18" s="860"/>
      <c r="H18" s="860"/>
      <c r="I18" s="860"/>
      <c r="J18" s="860"/>
      <c r="K18" s="860"/>
      <c r="L18" s="860"/>
      <c r="M18" s="860"/>
      <c r="N18" s="860"/>
      <c r="O18" s="860"/>
      <c r="P18" s="860"/>
      <c r="Q18" s="860"/>
      <c r="R18" s="860"/>
      <c r="S18" s="860"/>
      <c r="T18" s="860"/>
      <c r="U18" s="860"/>
      <c r="V18" s="860"/>
      <c r="W18" s="860"/>
      <c r="X18" s="860"/>
      <c r="Y18" s="860"/>
      <c r="Z18" s="860"/>
      <c r="AA18" s="860"/>
      <c r="AB18" s="860"/>
      <c r="AC18" s="860"/>
      <c r="AD18" s="860"/>
      <c r="AE18" s="860"/>
      <c r="AF18" s="860"/>
      <c r="AG18" s="860"/>
      <c r="AH18" s="860"/>
    </row>
    <row r="19" spans="2:34" ht="18" customHeight="1" thickBot="1">
      <c r="B19" s="1" t="s">
        <v>359</v>
      </c>
    </row>
    <row r="20" spans="2:34" s="94" customFormat="1" ht="33.950000000000003" customHeight="1">
      <c r="C20" s="872" t="s">
        <v>662</v>
      </c>
      <c r="D20" s="1862" t="s">
        <v>360</v>
      </c>
      <c r="E20" s="1863"/>
      <c r="F20" s="1863"/>
      <c r="G20" s="1863"/>
      <c r="H20" s="1863"/>
      <c r="I20" s="1863"/>
      <c r="J20" s="1863"/>
      <c r="K20" s="1863"/>
      <c r="L20" s="1863"/>
      <c r="M20" s="1863"/>
      <c r="N20" s="1863"/>
      <c r="O20" s="1863"/>
      <c r="P20" s="1864"/>
      <c r="Q20" s="1815">
        <f>ROUNDDOWN(Q21+Q28,-3)</f>
        <v>0</v>
      </c>
      <c r="R20" s="1865"/>
      <c r="S20" s="1865"/>
      <c r="T20" s="1865"/>
      <c r="U20" s="1865"/>
      <c r="V20" s="1865"/>
      <c r="W20" s="1865"/>
      <c r="X20" s="1865"/>
      <c r="Y20" s="1865"/>
      <c r="Z20" s="1865"/>
      <c r="AA20" s="1865"/>
      <c r="AB20" s="1865"/>
      <c r="AC20" s="1865"/>
      <c r="AD20" s="1865"/>
      <c r="AE20" s="1865"/>
      <c r="AF20" s="1865"/>
      <c r="AG20" s="1865"/>
      <c r="AH20" s="845" t="s">
        <v>16</v>
      </c>
    </row>
    <row r="21" spans="2:34" s="94" customFormat="1" ht="17.100000000000001" customHeight="1">
      <c r="C21" s="194"/>
      <c r="D21" s="96"/>
      <c r="E21" s="1855" t="s">
        <v>667</v>
      </c>
      <c r="F21" s="1856"/>
      <c r="G21" s="1856"/>
      <c r="H21" s="1856"/>
      <c r="I21" s="1856"/>
      <c r="J21" s="1856"/>
      <c r="K21" s="1856"/>
      <c r="L21" s="1856"/>
      <c r="M21" s="1856"/>
      <c r="N21" s="1856"/>
      <c r="O21" s="1856"/>
      <c r="P21" s="1857"/>
      <c r="Q21" s="1866">
        <f>Q22-Q23-Q24-Q25</f>
        <v>0</v>
      </c>
      <c r="R21" s="1867"/>
      <c r="S21" s="1867"/>
      <c r="T21" s="1867"/>
      <c r="U21" s="1867"/>
      <c r="V21" s="1867"/>
      <c r="W21" s="1867"/>
      <c r="X21" s="1867"/>
      <c r="Y21" s="1867"/>
      <c r="Z21" s="1867"/>
      <c r="AA21" s="1867"/>
      <c r="AB21" s="1867"/>
      <c r="AC21" s="1867"/>
      <c r="AD21" s="1867"/>
      <c r="AE21" s="1867"/>
      <c r="AF21" s="1867"/>
      <c r="AG21" s="1867"/>
      <c r="AH21" s="76" t="s">
        <v>16</v>
      </c>
    </row>
    <row r="22" spans="2:34" s="94" customFormat="1" ht="17.100000000000001" customHeight="1">
      <c r="C22" s="194"/>
      <c r="D22" s="96"/>
      <c r="E22" s="142"/>
      <c r="F22" s="1858" t="s">
        <v>666</v>
      </c>
      <c r="G22" s="1859"/>
      <c r="H22" s="1859"/>
      <c r="I22" s="1859"/>
      <c r="J22" s="1859"/>
      <c r="K22" s="1859"/>
      <c r="L22" s="1859"/>
      <c r="M22" s="1859"/>
      <c r="N22" s="1859"/>
      <c r="O22" s="1859"/>
      <c r="P22" s="1860"/>
      <c r="Q22" s="1808">
        <f>'【様式4別添１】賃金改善明細書（職員別）'!T38</f>
        <v>0</v>
      </c>
      <c r="R22" s="1809"/>
      <c r="S22" s="1809"/>
      <c r="T22" s="1809"/>
      <c r="U22" s="1809"/>
      <c r="V22" s="1809"/>
      <c r="W22" s="1809"/>
      <c r="X22" s="1809"/>
      <c r="Y22" s="1809"/>
      <c r="Z22" s="1809"/>
      <c r="AA22" s="1809"/>
      <c r="AB22" s="1809"/>
      <c r="AC22" s="1809"/>
      <c r="AD22" s="1809"/>
      <c r="AE22" s="1809"/>
      <c r="AF22" s="1809"/>
      <c r="AG22" s="1809"/>
      <c r="AH22" s="76" t="s">
        <v>16</v>
      </c>
    </row>
    <row r="23" spans="2:34" s="94" customFormat="1" ht="32.25" customHeight="1">
      <c r="C23" s="194"/>
      <c r="D23" s="96"/>
      <c r="E23" s="142"/>
      <c r="F23" s="1795" t="s">
        <v>665</v>
      </c>
      <c r="G23" s="1796"/>
      <c r="H23" s="1796"/>
      <c r="I23" s="1796"/>
      <c r="J23" s="1796"/>
      <c r="K23" s="1796"/>
      <c r="L23" s="1796"/>
      <c r="M23" s="1796"/>
      <c r="N23" s="1796"/>
      <c r="O23" s="1796"/>
      <c r="P23" s="1797"/>
      <c r="Q23" s="1808">
        <f>'【様式4別添１】賃金改善明細書（職員別）'!U38</f>
        <v>0</v>
      </c>
      <c r="R23" s="1809"/>
      <c r="S23" s="1809"/>
      <c r="T23" s="1809"/>
      <c r="U23" s="1809"/>
      <c r="V23" s="1809"/>
      <c r="W23" s="1809"/>
      <c r="X23" s="1809"/>
      <c r="Y23" s="1809"/>
      <c r="Z23" s="1809"/>
      <c r="AA23" s="1809"/>
      <c r="AB23" s="1809"/>
      <c r="AC23" s="1809"/>
      <c r="AD23" s="1809"/>
      <c r="AE23" s="1809"/>
      <c r="AF23" s="1809"/>
      <c r="AG23" s="1809"/>
      <c r="AH23" s="76" t="s">
        <v>16</v>
      </c>
    </row>
    <row r="24" spans="2:34" s="94" customFormat="1" ht="45" customHeight="1">
      <c r="C24" s="194"/>
      <c r="D24" s="96"/>
      <c r="E24" s="142"/>
      <c r="F24" s="1798" t="s">
        <v>664</v>
      </c>
      <c r="G24" s="1799"/>
      <c r="H24" s="1799"/>
      <c r="I24" s="1799"/>
      <c r="J24" s="1799"/>
      <c r="K24" s="1799"/>
      <c r="L24" s="1799"/>
      <c r="M24" s="1799"/>
      <c r="N24" s="1799"/>
      <c r="O24" s="1799"/>
      <c r="P24" s="1800"/>
      <c r="Q24" s="1808">
        <f>IF('【様式4別添１】賃金改善明細書（職員別）'!L3="あり",'【様式4別添１】賃金改善明細書（職員別）'!V38,0)</f>
        <v>0</v>
      </c>
      <c r="R24" s="1809"/>
      <c r="S24" s="1809"/>
      <c r="T24" s="1809"/>
      <c r="U24" s="1809"/>
      <c r="V24" s="1809"/>
      <c r="W24" s="1809"/>
      <c r="X24" s="1809"/>
      <c r="Y24" s="1809"/>
      <c r="Z24" s="1809"/>
      <c r="AA24" s="1809"/>
      <c r="AB24" s="1809"/>
      <c r="AC24" s="1809"/>
      <c r="AD24" s="1809"/>
      <c r="AE24" s="1809"/>
      <c r="AF24" s="1809"/>
      <c r="AG24" s="1809"/>
      <c r="AH24" s="76" t="s">
        <v>16</v>
      </c>
    </row>
    <row r="25" spans="2:34" s="94" customFormat="1" ht="17.100000000000001" customHeight="1">
      <c r="C25" s="194"/>
      <c r="D25" s="96"/>
      <c r="E25" s="144"/>
      <c r="F25" s="1855" t="s">
        <v>663</v>
      </c>
      <c r="G25" s="1856"/>
      <c r="H25" s="1856"/>
      <c r="I25" s="1856"/>
      <c r="J25" s="1856"/>
      <c r="K25" s="1856"/>
      <c r="L25" s="1856"/>
      <c r="M25" s="1856"/>
      <c r="N25" s="1856"/>
      <c r="O25" s="1856"/>
      <c r="P25" s="1857"/>
      <c r="Q25" s="1808">
        <f>Q26+Q27</f>
        <v>0</v>
      </c>
      <c r="R25" s="1809"/>
      <c r="S25" s="1809"/>
      <c r="T25" s="1809"/>
      <c r="U25" s="1809"/>
      <c r="V25" s="1809"/>
      <c r="W25" s="1809"/>
      <c r="X25" s="1809"/>
      <c r="Y25" s="1809"/>
      <c r="Z25" s="1809"/>
      <c r="AA25" s="1809"/>
      <c r="AB25" s="1809"/>
      <c r="AC25" s="1809"/>
      <c r="AD25" s="1809"/>
      <c r="AE25" s="1809"/>
      <c r="AF25" s="1809"/>
      <c r="AG25" s="1809"/>
      <c r="AH25" s="77" t="s">
        <v>16</v>
      </c>
    </row>
    <row r="26" spans="2:34" s="94" customFormat="1" ht="32.25" customHeight="1">
      <c r="C26" s="194"/>
      <c r="D26" s="96"/>
      <c r="E26" s="142"/>
      <c r="F26" s="146"/>
      <c r="G26" s="1795" t="s">
        <v>425</v>
      </c>
      <c r="H26" s="1796"/>
      <c r="I26" s="1796"/>
      <c r="J26" s="1796"/>
      <c r="K26" s="1796"/>
      <c r="L26" s="1796"/>
      <c r="M26" s="1796"/>
      <c r="N26" s="1796"/>
      <c r="O26" s="1796"/>
      <c r="P26" s="1797"/>
      <c r="Q26" s="1808">
        <f>'【様式4別添１】賃金改善明細書（職員別）'!N38</f>
        <v>0</v>
      </c>
      <c r="R26" s="1809"/>
      <c r="S26" s="1809"/>
      <c r="T26" s="1809"/>
      <c r="U26" s="1809"/>
      <c r="V26" s="1809"/>
      <c r="W26" s="1809"/>
      <c r="X26" s="1809"/>
      <c r="Y26" s="1809"/>
      <c r="Z26" s="1809"/>
      <c r="AA26" s="1809"/>
      <c r="AB26" s="1809"/>
      <c r="AC26" s="1809"/>
      <c r="AD26" s="1809"/>
      <c r="AE26" s="1809"/>
      <c r="AF26" s="1809"/>
      <c r="AG26" s="1809"/>
      <c r="AH26" s="77" t="s">
        <v>16</v>
      </c>
    </row>
    <row r="27" spans="2:34" s="94" customFormat="1" ht="45" customHeight="1">
      <c r="C27" s="194"/>
      <c r="D27" s="96"/>
      <c r="E27" s="312"/>
      <c r="F27" s="147"/>
      <c r="G27" s="1795" t="s">
        <v>451</v>
      </c>
      <c r="H27" s="1796"/>
      <c r="I27" s="1796"/>
      <c r="J27" s="1796"/>
      <c r="K27" s="1796"/>
      <c r="L27" s="1796"/>
      <c r="M27" s="1796"/>
      <c r="N27" s="1796"/>
      <c r="O27" s="1796"/>
      <c r="P27" s="1797"/>
      <c r="Q27" s="1808">
        <f>'【様式4別添１】賃金改善明細書（職員別）'!O38</f>
        <v>0</v>
      </c>
      <c r="R27" s="1809"/>
      <c r="S27" s="1809"/>
      <c r="T27" s="1809"/>
      <c r="U27" s="1809"/>
      <c r="V27" s="1809"/>
      <c r="W27" s="1809"/>
      <c r="X27" s="1809"/>
      <c r="Y27" s="1809"/>
      <c r="Z27" s="1809"/>
      <c r="AA27" s="1809"/>
      <c r="AB27" s="1809"/>
      <c r="AC27" s="1809"/>
      <c r="AD27" s="1809"/>
      <c r="AE27" s="1809"/>
      <c r="AF27" s="1809"/>
      <c r="AG27" s="1809"/>
      <c r="AH27" s="77" t="s">
        <v>16</v>
      </c>
    </row>
    <row r="28" spans="2:34" s="94" customFormat="1" ht="17.100000000000001" customHeight="1" thickBot="1">
      <c r="C28" s="149"/>
      <c r="D28" s="150"/>
      <c r="E28" s="510" t="s">
        <v>401</v>
      </c>
      <c r="F28" s="850"/>
      <c r="G28" s="846"/>
      <c r="H28" s="846"/>
      <c r="I28" s="846"/>
      <c r="J28" s="846"/>
      <c r="K28" s="846"/>
      <c r="L28" s="846"/>
      <c r="M28" s="846"/>
      <c r="N28" s="846"/>
      <c r="O28" s="846"/>
      <c r="P28" s="847"/>
      <c r="Q28" s="1812">
        <f>IF(Q10="あり",'【様式4別添１】賃金改善明細書（職員別）'!W39,0)</f>
        <v>0</v>
      </c>
      <c r="R28" s="1816"/>
      <c r="S28" s="1816"/>
      <c r="T28" s="1816"/>
      <c r="U28" s="1816"/>
      <c r="V28" s="1816"/>
      <c r="W28" s="1816"/>
      <c r="X28" s="1816"/>
      <c r="Y28" s="1816"/>
      <c r="Z28" s="1816"/>
      <c r="AA28" s="1816"/>
      <c r="AB28" s="1816"/>
      <c r="AC28" s="1816"/>
      <c r="AD28" s="1816"/>
      <c r="AE28" s="1816"/>
      <c r="AF28" s="1816"/>
      <c r="AG28" s="1816"/>
      <c r="AH28" s="109" t="s">
        <v>16</v>
      </c>
    </row>
    <row r="29" spans="2:34" ht="9.9499999999999993" customHeight="1"/>
    <row r="30" spans="2:34" s="78" customFormat="1" ht="18" customHeight="1" thickBot="1">
      <c r="B30" s="1" t="s">
        <v>301</v>
      </c>
      <c r="AH30" s="131"/>
    </row>
    <row r="31" spans="2:34" s="78" customFormat="1" ht="18" customHeight="1">
      <c r="C31" s="873" t="s">
        <v>662</v>
      </c>
      <c r="D31" s="1879" t="s">
        <v>131</v>
      </c>
      <c r="E31" s="1880"/>
      <c r="F31" s="1880"/>
      <c r="G31" s="1880"/>
      <c r="H31" s="1880"/>
      <c r="I31" s="1880"/>
      <c r="J31" s="1880"/>
      <c r="K31" s="1880"/>
      <c r="L31" s="1880"/>
      <c r="M31" s="1880"/>
      <c r="N31" s="1880"/>
      <c r="O31" s="1880"/>
      <c r="P31" s="1881"/>
      <c r="Q31" s="1876">
        <f>IFERROR(VLOOKUP(V5,【様式4別添２】一覧表!D9:I38,3,),0)</f>
        <v>0</v>
      </c>
      <c r="R31" s="1877"/>
      <c r="S31" s="1877"/>
      <c r="T31" s="1877"/>
      <c r="U31" s="1877"/>
      <c r="V31" s="1877"/>
      <c r="W31" s="1877"/>
      <c r="X31" s="1877"/>
      <c r="Y31" s="1877"/>
      <c r="Z31" s="1877"/>
      <c r="AA31" s="1877"/>
      <c r="AB31" s="1877"/>
      <c r="AC31" s="1877"/>
      <c r="AD31" s="1877"/>
      <c r="AE31" s="1877"/>
      <c r="AF31" s="1877"/>
      <c r="AG31" s="1878"/>
      <c r="AH31" s="107" t="s">
        <v>16</v>
      </c>
    </row>
    <row r="32" spans="2:34" s="78" customFormat="1" ht="18" customHeight="1">
      <c r="C32" s="870"/>
      <c r="D32" s="245"/>
      <c r="E32" s="246"/>
      <c r="F32" s="246"/>
      <c r="G32" s="246"/>
      <c r="H32" s="1858" t="s">
        <v>433</v>
      </c>
      <c r="I32" s="1859"/>
      <c r="J32" s="1859"/>
      <c r="K32" s="1859"/>
      <c r="L32" s="1859"/>
      <c r="M32" s="1859"/>
      <c r="N32" s="1859"/>
      <c r="O32" s="1859"/>
      <c r="P32" s="1870"/>
      <c r="Q32" s="1804">
        <f>IFERROR(VLOOKUP(V5,【様式4別添２】一覧表!D9:I38,4,),0)</f>
        <v>0</v>
      </c>
      <c r="R32" s="1805"/>
      <c r="S32" s="1805"/>
      <c r="T32" s="1805"/>
      <c r="U32" s="1805"/>
      <c r="V32" s="1805"/>
      <c r="W32" s="1805"/>
      <c r="X32" s="1805"/>
      <c r="Y32" s="1805"/>
      <c r="Z32" s="1805"/>
      <c r="AA32" s="1805"/>
      <c r="AB32" s="1805"/>
      <c r="AC32" s="1805"/>
      <c r="AD32" s="1805"/>
      <c r="AE32" s="1805"/>
      <c r="AF32" s="1805"/>
      <c r="AG32" s="1806"/>
      <c r="AH32" s="130" t="s">
        <v>16</v>
      </c>
    </row>
    <row r="33" spans="2:34" s="78" customFormat="1" ht="18" customHeight="1">
      <c r="C33" s="863" t="s">
        <v>661</v>
      </c>
      <c r="D33" s="1801" t="s">
        <v>302</v>
      </c>
      <c r="E33" s="1802"/>
      <c r="F33" s="1802"/>
      <c r="G33" s="1802"/>
      <c r="H33" s="1802"/>
      <c r="I33" s="1802"/>
      <c r="J33" s="1802"/>
      <c r="K33" s="1802"/>
      <c r="L33" s="1802"/>
      <c r="M33" s="1802"/>
      <c r="N33" s="1802"/>
      <c r="O33" s="1802"/>
      <c r="P33" s="1803"/>
      <c r="Q33" s="1804">
        <f>IFERROR(VLOOKUP(V5,【様式4別添２】一覧表!D9:I38,5,),0)</f>
        <v>0</v>
      </c>
      <c r="R33" s="1805"/>
      <c r="S33" s="1805"/>
      <c r="T33" s="1805"/>
      <c r="U33" s="1805"/>
      <c r="V33" s="1805"/>
      <c r="W33" s="1805"/>
      <c r="X33" s="1805"/>
      <c r="Y33" s="1805"/>
      <c r="Z33" s="1805"/>
      <c r="AA33" s="1805"/>
      <c r="AB33" s="1805"/>
      <c r="AC33" s="1805"/>
      <c r="AD33" s="1805"/>
      <c r="AE33" s="1805"/>
      <c r="AF33" s="1805"/>
      <c r="AG33" s="1806"/>
      <c r="AH33" s="130" t="s">
        <v>16</v>
      </c>
    </row>
    <row r="34" spans="2:34" s="78" customFormat="1" ht="18" customHeight="1" thickBot="1">
      <c r="C34" s="871"/>
      <c r="D34" s="247"/>
      <c r="E34" s="248"/>
      <c r="F34" s="248"/>
      <c r="G34" s="248"/>
      <c r="H34" s="1871" t="s">
        <v>434</v>
      </c>
      <c r="I34" s="1872"/>
      <c r="J34" s="1872"/>
      <c r="K34" s="1872"/>
      <c r="L34" s="1872"/>
      <c r="M34" s="1872"/>
      <c r="N34" s="1872"/>
      <c r="O34" s="1872"/>
      <c r="P34" s="1873"/>
      <c r="Q34" s="1810">
        <f>IFERROR(VLOOKUP(V5,【様式4別添２】一覧表!D9:I38,6,),0)</f>
        <v>0</v>
      </c>
      <c r="R34" s="1811"/>
      <c r="S34" s="1811"/>
      <c r="T34" s="1811"/>
      <c r="U34" s="1811"/>
      <c r="V34" s="1811"/>
      <c r="W34" s="1811"/>
      <c r="X34" s="1811"/>
      <c r="Y34" s="1811"/>
      <c r="Z34" s="1811"/>
      <c r="AA34" s="1811"/>
      <c r="AB34" s="1811"/>
      <c r="AC34" s="1811"/>
      <c r="AD34" s="1811"/>
      <c r="AE34" s="1811"/>
      <c r="AF34" s="1811"/>
      <c r="AG34" s="1812"/>
      <c r="AH34" s="83" t="s">
        <v>16</v>
      </c>
    </row>
    <row r="35" spans="2:34" s="84" customFormat="1" ht="18" customHeight="1">
      <c r="C35" s="85" t="s">
        <v>660</v>
      </c>
      <c r="D35" s="1874" t="s">
        <v>489</v>
      </c>
      <c r="E35" s="1875"/>
      <c r="F35" s="1875"/>
      <c r="G35" s="1875"/>
      <c r="H35" s="1875"/>
      <c r="I35" s="1875"/>
      <c r="J35" s="1875"/>
      <c r="K35" s="1875"/>
      <c r="L35" s="1875"/>
      <c r="M35" s="1875"/>
      <c r="N35" s="1875"/>
      <c r="O35" s="1875"/>
      <c r="P35" s="1875"/>
      <c r="Q35" s="1875"/>
      <c r="R35" s="1875"/>
      <c r="S35" s="1875"/>
      <c r="T35" s="1875"/>
      <c r="U35" s="1875"/>
      <c r="V35" s="1875"/>
      <c r="W35" s="1875"/>
      <c r="X35" s="1875"/>
      <c r="Y35" s="1875"/>
      <c r="Z35" s="1875"/>
      <c r="AA35" s="1875"/>
      <c r="AB35" s="1875"/>
      <c r="AC35" s="1875"/>
      <c r="AD35" s="1875"/>
      <c r="AE35" s="1875"/>
      <c r="AF35" s="1875"/>
      <c r="AG35" s="1875"/>
      <c r="AH35" s="1875"/>
    </row>
    <row r="36" spans="2:34" s="78" customFormat="1" ht="9.9499999999999993" customHeight="1">
      <c r="C36" s="86"/>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row>
    <row r="37" spans="2:34" s="78" customFormat="1" ht="18" customHeight="1">
      <c r="B37" s="1" t="s">
        <v>435</v>
      </c>
      <c r="AH37" s="131"/>
    </row>
    <row r="38" spans="2:34" s="78" customFormat="1" ht="18" customHeight="1" thickBot="1">
      <c r="B38" s="1"/>
      <c r="C38" s="272" t="s">
        <v>431</v>
      </c>
      <c r="AH38" s="131"/>
    </row>
    <row r="39" spans="2:34" s="78" customFormat="1" ht="35.1" customHeight="1">
      <c r="C39" s="315" t="s">
        <v>659</v>
      </c>
      <c r="D39" s="1868" t="s">
        <v>452</v>
      </c>
      <c r="E39" s="1868"/>
      <c r="F39" s="1868"/>
      <c r="G39" s="1868"/>
      <c r="H39" s="1868"/>
      <c r="I39" s="1868"/>
      <c r="J39" s="1868"/>
      <c r="K39" s="1868"/>
      <c r="L39" s="1868"/>
      <c r="M39" s="1868"/>
      <c r="N39" s="1868"/>
      <c r="O39" s="1868"/>
      <c r="P39" s="1869"/>
      <c r="Q39" s="1813" t="str">
        <f>IF(Q10="あり",Q14,"")</f>
        <v/>
      </c>
      <c r="R39" s="1814"/>
      <c r="S39" s="1814"/>
      <c r="T39" s="1814"/>
      <c r="U39" s="1814"/>
      <c r="V39" s="1814"/>
      <c r="W39" s="1814"/>
      <c r="X39" s="1814"/>
      <c r="Y39" s="1814"/>
      <c r="Z39" s="1814"/>
      <c r="AA39" s="1814"/>
      <c r="AB39" s="1814"/>
      <c r="AC39" s="1814"/>
      <c r="AD39" s="1814"/>
      <c r="AE39" s="1814"/>
      <c r="AF39" s="1814"/>
      <c r="AG39" s="1815"/>
      <c r="AH39" s="88" t="s">
        <v>16</v>
      </c>
    </row>
    <row r="40" spans="2:34" s="78" customFormat="1" ht="35.1" customHeight="1" thickBot="1">
      <c r="C40" s="316" t="s">
        <v>658</v>
      </c>
      <c r="D40" s="1853" t="s">
        <v>361</v>
      </c>
      <c r="E40" s="1853"/>
      <c r="F40" s="1853"/>
      <c r="G40" s="1853"/>
      <c r="H40" s="1853"/>
      <c r="I40" s="1853"/>
      <c r="J40" s="1853"/>
      <c r="K40" s="1853"/>
      <c r="L40" s="1853"/>
      <c r="M40" s="1853"/>
      <c r="N40" s="1853"/>
      <c r="O40" s="1853"/>
      <c r="P40" s="1854"/>
      <c r="Q40" s="1810" t="str">
        <f>IF(Q10="あり",Q20,"")</f>
        <v/>
      </c>
      <c r="R40" s="1811"/>
      <c r="S40" s="1811"/>
      <c r="T40" s="1811"/>
      <c r="U40" s="1811"/>
      <c r="V40" s="1811"/>
      <c r="W40" s="1811"/>
      <c r="X40" s="1811"/>
      <c r="Y40" s="1811"/>
      <c r="Z40" s="1811"/>
      <c r="AA40" s="1811"/>
      <c r="AB40" s="1811"/>
      <c r="AC40" s="1811"/>
      <c r="AD40" s="1811"/>
      <c r="AE40" s="1811"/>
      <c r="AF40" s="1811"/>
      <c r="AG40" s="1812"/>
      <c r="AH40" s="83" t="s">
        <v>16</v>
      </c>
    </row>
    <row r="41" spans="2:34" s="78" customFormat="1" ht="9.9499999999999993" customHeight="1">
      <c r="C41" s="263"/>
      <c r="D41" s="246"/>
      <c r="E41" s="246"/>
      <c r="F41" s="246"/>
      <c r="G41" s="246"/>
      <c r="H41" s="317"/>
      <c r="I41" s="246"/>
      <c r="J41" s="246"/>
      <c r="K41" s="246"/>
      <c r="L41" s="246"/>
      <c r="M41" s="246"/>
      <c r="N41" s="246"/>
      <c r="O41" s="246"/>
      <c r="P41" s="246"/>
      <c r="Q41" s="318"/>
      <c r="R41" s="319"/>
      <c r="S41" s="319"/>
      <c r="T41" s="319"/>
      <c r="U41" s="319"/>
      <c r="V41" s="319"/>
      <c r="W41" s="319"/>
      <c r="X41" s="319"/>
      <c r="Y41" s="319"/>
      <c r="Z41" s="319"/>
      <c r="AA41" s="319"/>
      <c r="AB41" s="319"/>
      <c r="AC41" s="319"/>
      <c r="AD41" s="319"/>
      <c r="AE41" s="319"/>
      <c r="AF41" s="319"/>
      <c r="AG41" s="319"/>
      <c r="AH41" s="195"/>
    </row>
    <row r="42" spans="2:34" s="78" customFormat="1" ht="18" customHeight="1" thickBot="1">
      <c r="B42" s="1"/>
      <c r="C42" s="273" t="s">
        <v>432</v>
      </c>
      <c r="D42" s="84"/>
      <c r="E42" s="84"/>
      <c r="F42" s="84"/>
      <c r="G42" s="84"/>
      <c r="H42" s="84"/>
      <c r="I42" s="84"/>
      <c r="J42" s="84"/>
      <c r="K42" s="84"/>
      <c r="L42" s="84"/>
      <c r="M42" s="84"/>
      <c r="N42" s="84"/>
      <c r="O42" s="84"/>
      <c r="P42" s="84"/>
      <c r="AH42" s="131"/>
    </row>
    <row r="43" spans="2:34" s="78" customFormat="1" ht="35.1" customHeight="1">
      <c r="B43" s="1"/>
      <c r="C43" s="315" t="s">
        <v>638</v>
      </c>
      <c r="D43" s="1868" t="s">
        <v>484</v>
      </c>
      <c r="E43" s="1868"/>
      <c r="F43" s="1868"/>
      <c r="G43" s="1868"/>
      <c r="H43" s="1868"/>
      <c r="I43" s="1868"/>
      <c r="J43" s="1868"/>
      <c r="K43" s="1868"/>
      <c r="L43" s="1868"/>
      <c r="M43" s="1868"/>
      <c r="N43" s="1868"/>
      <c r="O43" s="1868"/>
      <c r="P43" s="1869"/>
      <c r="Q43" s="1813">
        <f>IF(Q10="なし",ROUNDDOWN(Q25-Q32+Q34,-3),"")</f>
        <v>0</v>
      </c>
      <c r="R43" s="1814"/>
      <c r="S43" s="1814"/>
      <c r="T43" s="1814"/>
      <c r="U43" s="1814"/>
      <c r="V43" s="1814"/>
      <c r="W43" s="1814"/>
      <c r="X43" s="1814"/>
      <c r="Y43" s="1814"/>
      <c r="Z43" s="1814"/>
      <c r="AA43" s="1814"/>
      <c r="AB43" s="1814"/>
      <c r="AC43" s="1814"/>
      <c r="AD43" s="1814"/>
      <c r="AE43" s="1814"/>
      <c r="AF43" s="1814"/>
      <c r="AG43" s="1815"/>
      <c r="AH43" s="88" t="s">
        <v>16</v>
      </c>
    </row>
    <row r="44" spans="2:34" s="78" customFormat="1" ht="35.1" customHeight="1" thickBot="1">
      <c r="C44" s="316" t="s">
        <v>658</v>
      </c>
      <c r="D44" s="1853" t="s">
        <v>453</v>
      </c>
      <c r="E44" s="1853"/>
      <c r="F44" s="1853"/>
      <c r="G44" s="1853"/>
      <c r="H44" s="1853"/>
      <c r="I44" s="1853"/>
      <c r="J44" s="1853"/>
      <c r="K44" s="1853"/>
      <c r="L44" s="1853"/>
      <c r="M44" s="1853"/>
      <c r="N44" s="1853"/>
      <c r="O44" s="1853"/>
      <c r="P44" s="1854"/>
      <c r="Q44" s="1810">
        <f>IF(Q10="なし",ROUNDDOWN(Q22-Q23-Q24,-3),"")</f>
        <v>0</v>
      </c>
      <c r="R44" s="1811"/>
      <c r="S44" s="1811"/>
      <c r="T44" s="1811"/>
      <c r="U44" s="1811"/>
      <c r="V44" s="1811"/>
      <c r="W44" s="1811"/>
      <c r="X44" s="1811"/>
      <c r="Y44" s="1811"/>
      <c r="Z44" s="1811"/>
      <c r="AA44" s="1811"/>
      <c r="AB44" s="1811"/>
      <c r="AC44" s="1811"/>
      <c r="AD44" s="1811"/>
      <c r="AE44" s="1811"/>
      <c r="AF44" s="1811"/>
      <c r="AG44" s="1812"/>
      <c r="AH44" s="83" t="s">
        <v>16</v>
      </c>
    </row>
    <row r="45" spans="2:34" s="78" customFormat="1" ht="9.9499999999999993" customHeight="1"/>
    <row r="46" spans="2:34" ht="15" customHeight="1">
      <c r="C46" s="1" t="s">
        <v>41</v>
      </c>
    </row>
    <row r="47" spans="2:34" ht="10.5" customHeight="1"/>
    <row r="48" spans="2:34" ht="15" customHeight="1">
      <c r="Q48" s="1554" t="s">
        <v>657</v>
      </c>
      <c r="R48" s="1554"/>
      <c r="S48" s="1554"/>
      <c r="T48" s="1554"/>
      <c r="U48" s="1554"/>
      <c r="V48" s="1554"/>
      <c r="W48" s="1554"/>
      <c r="X48" s="1554"/>
      <c r="Y48" s="1547"/>
      <c r="Z48" s="1547"/>
      <c r="AA48" s="1547"/>
      <c r="AB48" s="1547"/>
      <c r="AC48" s="1547"/>
      <c r="AD48" s="1547"/>
      <c r="AE48" s="1547"/>
      <c r="AF48" s="1547"/>
      <c r="AG48" s="1547"/>
      <c r="AH48" s="1547"/>
    </row>
    <row r="49" spans="19:34" ht="32.25" customHeight="1">
      <c r="S49" s="1807" t="s">
        <v>17</v>
      </c>
      <c r="T49" s="1807"/>
      <c r="U49" s="1807"/>
      <c r="V49" s="1807"/>
      <c r="W49" s="1807"/>
      <c r="X49" s="1807"/>
      <c r="Y49" s="1794"/>
      <c r="Z49" s="1794"/>
      <c r="AA49" s="1794"/>
      <c r="AB49" s="1794"/>
      <c r="AC49" s="1794"/>
      <c r="AD49" s="1794"/>
      <c r="AE49" s="1794"/>
      <c r="AF49" s="1794"/>
      <c r="AG49" s="1794"/>
      <c r="AH49" s="1794"/>
    </row>
    <row r="50" spans="19:34" ht="32.25" customHeight="1">
      <c r="S50" s="1807" t="s">
        <v>18</v>
      </c>
      <c r="T50" s="1807"/>
      <c r="U50" s="1807"/>
      <c r="V50" s="1807"/>
      <c r="W50" s="1807"/>
      <c r="X50" s="1807"/>
      <c r="Y50" s="1794"/>
      <c r="Z50" s="1794"/>
      <c r="AA50" s="1794"/>
      <c r="AB50" s="1794"/>
      <c r="AC50" s="1794"/>
      <c r="AD50" s="1794"/>
      <c r="AE50" s="1794"/>
      <c r="AF50" s="1794"/>
      <c r="AG50" s="1794"/>
      <c r="AH50" s="1794"/>
    </row>
  </sheetData>
  <mergeCells count="66">
    <mergeCell ref="D43:P43"/>
    <mergeCell ref="H32:P32"/>
    <mergeCell ref="H34:P34"/>
    <mergeCell ref="D35:AH35"/>
    <mergeCell ref="Q31:AG31"/>
    <mergeCell ref="D39:P39"/>
    <mergeCell ref="D40:P40"/>
    <mergeCell ref="D31:P31"/>
    <mergeCell ref="Q40:AG40"/>
    <mergeCell ref="AK10:AW10"/>
    <mergeCell ref="AK11:AW11"/>
    <mergeCell ref="AX10:AY10"/>
    <mergeCell ref="AX11:AY11"/>
    <mergeCell ref="D44:P44"/>
    <mergeCell ref="E21:P21"/>
    <mergeCell ref="F22:P22"/>
    <mergeCell ref="F25:P25"/>
    <mergeCell ref="Q43:AG43"/>
    <mergeCell ref="G27:P27"/>
    <mergeCell ref="C16:D16"/>
    <mergeCell ref="C17:D17"/>
    <mergeCell ref="D20:P20"/>
    <mergeCell ref="Q22:AG22"/>
    <mergeCell ref="Q20:AG20"/>
    <mergeCell ref="Q21:AG21"/>
    <mergeCell ref="B2:AH2"/>
    <mergeCell ref="Q15:AH15"/>
    <mergeCell ref="V4:AH4"/>
    <mergeCell ref="V5:AH5"/>
    <mergeCell ref="P6:U6"/>
    <mergeCell ref="V6:AH6"/>
    <mergeCell ref="P7:U7"/>
    <mergeCell ref="Q14:AG14"/>
    <mergeCell ref="Q13:AG13"/>
    <mergeCell ref="P4:U4"/>
    <mergeCell ref="P5:U5"/>
    <mergeCell ref="D10:K10"/>
    <mergeCell ref="Q10:T10"/>
    <mergeCell ref="D15:P15"/>
    <mergeCell ref="Q11:S11"/>
    <mergeCell ref="Q12:S12"/>
    <mergeCell ref="Q25:AG25"/>
    <mergeCell ref="Q28:AG28"/>
    <mergeCell ref="F12:P12"/>
    <mergeCell ref="F14:P14"/>
    <mergeCell ref="D13:P13"/>
    <mergeCell ref="E17:AH17"/>
    <mergeCell ref="E16:AH16"/>
    <mergeCell ref="Q26:AG26"/>
    <mergeCell ref="G26:P26"/>
    <mergeCell ref="Y49:AH50"/>
    <mergeCell ref="F23:P23"/>
    <mergeCell ref="F24:P24"/>
    <mergeCell ref="D33:P33"/>
    <mergeCell ref="Q33:AG33"/>
    <mergeCell ref="S50:X50"/>
    <mergeCell ref="S49:X49"/>
    <mergeCell ref="Y48:AH48"/>
    <mergeCell ref="Q48:X48"/>
    <mergeCell ref="Q23:AG23"/>
    <mergeCell ref="Q44:AG44"/>
    <mergeCell ref="Q39:AG39"/>
    <mergeCell ref="Q32:AG32"/>
    <mergeCell ref="Q34:AG34"/>
    <mergeCell ref="Q27:AG27"/>
    <mergeCell ref="Q24:AG24"/>
  </mergeCells>
  <phoneticPr fontId="6"/>
  <dataValidations count="2">
    <dataValidation type="list" allowBlank="1" showInputMessage="1" showErrorMessage="1" sqref="V6:AH6">
      <formula1>"幼稚園,保育所,認定こども園,家庭的保育事業,小規模保育事業"</formula1>
    </dataValidation>
    <dataValidation type="list" allowBlank="1" showInputMessage="1" showErrorMessage="1" sqref="Q10:T10">
      <formula1>"あり,なし"</formula1>
    </dataValidation>
  </dataValidations>
  <printOptions horizontalCentered="1"/>
  <pageMargins left="0.59055118110236227" right="0.59055118110236227" top="0.39370078740157483" bottom="0.19685039370078741" header="0.31496062992125984" footer="0.19685039370078741"/>
  <pageSetup paperSize="9" orientation="portrait" r:id="rId1"/>
  <headerFooter alignWithMargins="0"/>
  <rowBreaks count="1" manualBreakCount="1">
    <brk id="50" max="34"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B55"/>
  <sheetViews>
    <sheetView showGridLines="0" view="pageBreakPreview" zoomScale="60" zoomScaleNormal="100" workbookViewId="0">
      <selection activeCell="AX22" sqref="AX22:AY22"/>
    </sheetView>
  </sheetViews>
  <sheetFormatPr defaultColWidth="9.125" defaultRowHeight="12"/>
  <cols>
    <col min="1" max="3" width="4.625" style="114" customWidth="1"/>
    <col min="4" max="4" width="15" style="114" customWidth="1"/>
    <col min="5" max="5" width="7.125" style="114" customWidth="1"/>
    <col min="6" max="6" width="16" style="114" customWidth="1"/>
    <col min="7" max="7" width="7.75" style="114" customWidth="1"/>
    <col min="8" max="8" width="10.125" style="114" customWidth="1"/>
    <col min="9" max="10" width="8.5" style="114" customWidth="1"/>
    <col min="11" max="13" width="15.75" style="114" customWidth="1"/>
    <col min="14" max="14" width="18.75" style="114" customWidth="1"/>
    <col min="15" max="15" width="14.75" style="114" customWidth="1"/>
    <col min="16" max="16" width="18.75" style="114" customWidth="1"/>
    <col min="17" max="19" width="15.75" style="114" customWidth="1"/>
    <col min="20" max="20" width="18.75" style="114" customWidth="1"/>
    <col min="21" max="22" width="15.75" style="114" customWidth="1"/>
    <col min="23" max="23" width="18.75" style="114" customWidth="1"/>
    <col min="24" max="25" width="19.5" style="114" customWidth="1"/>
    <col min="26" max="26" width="22.25" style="114" customWidth="1"/>
    <col min="27" max="27" width="2.5" style="114" customWidth="1"/>
    <col min="28" max="16384" width="9.125" style="114"/>
  </cols>
  <sheetData>
    <row r="1" spans="1:27" ht="33.6" customHeight="1" thickBot="1">
      <c r="A1" s="157" t="s">
        <v>496</v>
      </c>
      <c r="W1" s="1955" t="s">
        <v>700</v>
      </c>
      <c r="X1" s="1958">
        <f>【様式４】計画書Ⅰ!V5</f>
        <v>0</v>
      </c>
      <c r="Y1" s="1959"/>
      <c r="Z1" s="1960"/>
    </row>
    <row r="2" spans="1:27" ht="33.6" customHeight="1" thickBot="1">
      <c r="A2" s="113"/>
      <c r="K2" s="874" t="s">
        <v>627</v>
      </c>
      <c r="L2" s="875" t="s">
        <v>628</v>
      </c>
      <c r="M2" s="1951" t="s">
        <v>740</v>
      </c>
      <c r="N2" s="1952"/>
      <c r="O2" s="1951" t="s">
        <v>699</v>
      </c>
      <c r="P2" s="1952"/>
      <c r="W2" s="1956"/>
      <c r="X2" s="1961"/>
      <c r="Y2" s="1962"/>
      <c r="Z2" s="1963"/>
    </row>
    <row r="3" spans="1:27" ht="24.75" customHeight="1" thickBot="1">
      <c r="A3" s="1985" t="s">
        <v>243</v>
      </c>
      <c r="B3" s="1985"/>
      <c r="C3" s="1985"/>
      <c r="D3" s="1985"/>
      <c r="E3" s="1985"/>
      <c r="F3" s="1985"/>
      <c r="G3" s="1985"/>
      <c r="H3" s="1985"/>
      <c r="I3" s="1985"/>
      <c r="J3" s="1985"/>
      <c r="K3" s="876" t="s">
        <v>629</v>
      </c>
      <c r="L3" s="877" t="str">
        <f>【様式６】計画書Ⅱ!P11</f>
        <v>なし</v>
      </c>
      <c r="M3" s="1953"/>
      <c r="N3" s="1954"/>
      <c r="O3" s="1953"/>
      <c r="P3" s="1954"/>
      <c r="Q3" s="159"/>
      <c r="R3" s="159"/>
      <c r="S3" s="159"/>
      <c r="T3" s="159"/>
      <c r="U3" s="159"/>
      <c r="V3" s="159"/>
      <c r="W3" s="1957"/>
      <c r="X3" s="1964"/>
      <c r="Y3" s="1965"/>
      <c r="Z3" s="1966"/>
      <c r="AA3" s="160"/>
    </row>
    <row r="4" spans="1:27" ht="10.9" customHeight="1" thickBot="1">
      <c r="A4" s="158"/>
      <c r="B4" s="158"/>
      <c r="C4" s="158"/>
      <c r="D4" s="158"/>
      <c r="E4" s="158"/>
      <c r="F4" s="158"/>
      <c r="G4" s="158"/>
      <c r="H4" s="158"/>
      <c r="I4" s="158"/>
      <c r="J4" s="158"/>
      <c r="K4" s="158"/>
      <c r="L4" s="158"/>
      <c r="M4" s="158"/>
      <c r="N4" s="158"/>
      <c r="O4" s="115"/>
      <c r="P4" s="115"/>
      <c r="Q4" s="159"/>
      <c r="R4" s="159"/>
      <c r="S4" s="159"/>
      <c r="T4" s="159"/>
      <c r="U4" s="159"/>
      <c r="V4" s="159"/>
      <c r="W4" s="161"/>
      <c r="X4" s="133"/>
      <c r="Y4" s="116"/>
      <c r="Z4" s="117"/>
      <c r="AA4" s="160"/>
    </row>
    <row r="5" spans="1:27" ht="20.100000000000001" customHeight="1">
      <c r="A5" s="1967" t="s">
        <v>698</v>
      </c>
      <c r="B5" s="1970" t="s">
        <v>697</v>
      </c>
      <c r="C5" s="1971"/>
      <c r="D5" s="1972"/>
      <c r="E5" s="1979" t="s">
        <v>696</v>
      </c>
      <c r="F5" s="1979" t="s">
        <v>695</v>
      </c>
      <c r="G5" s="1979" t="s">
        <v>694</v>
      </c>
      <c r="H5" s="1979" t="s">
        <v>693</v>
      </c>
      <c r="I5" s="1979" t="s">
        <v>692</v>
      </c>
      <c r="J5" s="1982" t="s">
        <v>691</v>
      </c>
      <c r="K5" s="1986" t="s">
        <v>750</v>
      </c>
      <c r="L5" s="1987"/>
      <c r="M5" s="1987"/>
      <c r="N5" s="1987"/>
      <c r="O5" s="1987"/>
      <c r="P5" s="1988"/>
      <c r="Q5" s="1916" t="s">
        <v>630</v>
      </c>
      <c r="R5" s="1917"/>
      <c r="S5" s="1917"/>
      <c r="T5" s="1918"/>
      <c r="U5" s="1919" t="s">
        <v>690</v>
      </c>
      <c r="V5" s="1936" t="s">
        <v>751</v>
      </c>
      <c r="W5" s="1948" t="s">
        <v>474</v>
      </c>
      <c r="X5" s="1939" t="s">
        <v>253</v>
      </c>
      <c r="Y5" s="1940"/>
      <c r="Z5" s="1941"/>
      <c r="AA5" s="160"/>
    </row>
    <row r="6" spans="1:27" ht="19.899999999999999" customHeight="1">
      <c r="A6" s="1968"/>
      <c r="B6" s="1973"/>
      <c r="C6" s="1974"/>
      <c r="D6" s="1975"/>
      <c r="E6" s="1980"/>
      <c r="F6" s="1980"/>
      <c r="G6" s="1980"/>
      <c r="H6" s="1980"/>
      <c r="I6" s="1980"/>
      <c r="J6" s="1983"/>
      <c r="K6" s="1925" t="s">
        <v>249</v>
      </c>
      <c r="L6" s="1926"/>
      <c r="M6" s="1926"/>
      <c r="N6" s="1927"/>
      <c r="O6" s="1928" t="s">
        <v>250</v>
      </c>
      <c r="P6" s="1930" t="s">
        <v>251</v>
      </c>
      <c r="Q6" s="1932" t="s">
        <v>477</v>
      </c>
      <c r="R6" s="1932"/>
      <c r="S6" s="1933"/>
      <c r="T6" s="1934" t="s">
        <v>252</v>
      </c>
      <c r="U6" s="1920"/>
      <c r="V6" s="1937"/>
      <c r="W6" s="1949"/>
      <c r="X6" s="1942"/>
      <c r="Y6" s="1943"/>
      <c r="Z6" s="1944"/>
      <c r="AA6" s="162"/>
    </row>
    <row r="7" spans="1:27" ht="51.6" customHeight="1" thickBot="1">
      <c r="A7" s="1969"/>
      <c r="B7" s="1976"/>
      <c r="C7" s="1977"/>
      <c r="D7" s="1978"/>
      <c r="E7" s="1981"/>
      <c r="F7" s="1981"/>
      <c r="G7" s="1981"/>
      <c r="H7" s="1981"/>
      <c r="I7" s="1981"/>
      <c r="J7" s="1984"/>
      <c r="K7" s="163" t="s">
        <v>689</v>
      </c>
      <c r="L7" s="164" t="s">
        <v>255</v>
      </c>
      <c r="M7" s="165" t="s">
        <v>256</v>
      </c>
      <c r="N7" s="822" t="s">
        <v>257</v>
      </c>
      <c r="O7" s="1929"/>
      <c r="P7" s="1931"/>
      <c r="Q7" s="166" t="s">
        <v>631</v>
      </c>
      <c r="R7" s="167" t="s">
        <v>259</v>
      </c>
      <c r="S7" s="168" t="s">
        <v>260</v>
      </c>
      <c r="T7" s="1935"/>
      <c r="U7" s="1921"/>
      <c r="V7" s="1938"/>
      <c r="W7" s="1950"/>
      <c r="X7" s="1945"/>
      <c r="Y7" s="1946"/>
      <c r="Z7" s="1947"/>
      <c r="AA7" s="169"/>
    </row>
    <row r="8" spans="1:27" ht="30" customHeight="1">
      <c r="A8" s="170">
        <v>1</v>
      </c>
      <c r="B8" s="1922"/>
      <c r="C8" s="1922"/>
      <c r="D8" s="1922"/>
      <c r="E8" s="171"/>
      <c r="F8" s="171"/>
      <c r="G8" s="171"/>
      <c r="H8" s="171"/>
      <c r="I8" s="172"/>
      <c r="J8" s="173"/>
      <c r="K8" s="196"/>
      <c r="L8" s="197"/>
      <c r="M8" s="197"/>
      <c r="N8" s="878">
        <f t="shared" ref="N8:N37" si="0">SUM(K8:M8)</f>
        <v>0</v>
      </c>
      <c r="O8" s="906"/>
      <c r="P8" s="826">
        <f t="shared" ref="P8:P37" si="1">SUM(N8:O8)</f>
        <v>0</v>
      </c>
      <c r="Q8" s="199"/>
      <c r="R8" s="197"/>
      <c r="S8" s="198"/>
      <c r="T8" s="831">
        <f t="shared" ref="T8:T37" si="2">SUM(Q8:S8)</f>
        <v>0</v>
      </c>
      <c r="U8" s="502"/>
      <c r="V8" s="503"/>
      <c r="W8" s="836">
        <f>T8-P8-U8-IF($L$3="あり",V8,0)</f>
        <v>0</v>
      </c>
      <c r="X8" s="1923"/>
      <c r="Y8" s="1923"/>
      <c r="Z8" s="1924"/>
      <c r="AA8" s="174"/>
    </row>
    <row r="9" spans="1:27" ht="30" customHeight="1">
      <c r="A9" s="175">
        <f t="shared" ref="A9:A37" si="3">A8+1</f>
        <v>2</v>
      </c>
      <c r="B9" s="1908"/>
      <c r="C9" s="1909"/>
      <c r="D9" s="1910"/>
      <c r="E9" s="176"/>
      <c r="F9" s="177"/>
      <c r="G9" s="178"/>
      <c r="H9" s="178"/>
      <c r="I9" s="179"/>
      <c r="J9" s="180"/>
      <c r="K9" s="200"/>
      <c r="L9" s="201"/>
      <c r="M9" s="201"/>
      <c r="N9" s="879">
        <f t="shared" si="0"/>
        <v>0</v>
      </c>
      <c r="O9" s="907"/>
      <c r="P9" s="827">
        <f t="shared" si="1"/>
        <v>0</v>
      </c>
      <c r="Q9" s="203"/>
      <c r="R9" s="201"/>
      <c r="S9" s="202"/>
      <c r="T9" s="832">
        <f t="shared" si="2"/>
        <v>0</v>
      </c>
      <c r="U9" s="504"/>
      <c r="V9" s="505"/>
      <c r="W9" s="837">
        <f t="shared" ref="W9:W36" si="4">T9-P9-U9-IF($L$3="あり",V9,0)</f>
        <v>0</v>
      </c>
      <c r="X9" s="1914"/>
      <c r="Y9" s="1914"/>
      <c r="Z9" s="1915"/>
      <c r="AA9" s="174"/>
    </row>
    <row r="10" spans="1:27" ht="30" customHeight="1">
      <c r="A10" s="181">
        <f t="shared" si="3"/>
        <v>3</v>
      </c>
      <c r="B10" s="1908"/>
      <c r="C10" s="1909"/>
      <c r="D10" s="1910"/>
      <c r="E10" s="177"/>
      <c r="F10" s="177"/>
      <c r="G10" s="177"/>
      <c r="H10" s="177"/>
      <c r="I10" s="182"/>
      <c r="J10" s="183"/>
      <c r="K10" s="204"/>
      <c r="L10" s="205"/>
      <c r="M10" s="205"/>
      <c r="N10" s="879">
        <f t="shared" si="0"/>
        <v>0</v>
      </c>
      <c r="O10" s="908"/>
      <c r="P10" s="828">
        <f t="shared" si="1"/>
        <v>0</v>
      </c>
      <c r="Q10" s="207"/>
      <c r="R10" s="205"/>
      <c r="S10" s="206"/>
      <c r="T10" s="832">
        <f t="shared" si="2"/>
        <v>0</v>
      </c>
      <c r="U10" s="504"/>
      <c r="V10" s="505"/>
      <c r="W10" s="837">
        <f t="shared" si="4"/>
        <v>0</v>
      </c>
      <c r="X10" s="1911"/>
      <c r="Y10" s="1906"/>
      <c r="Z10" s="1907"/>
      <c r="AA10" s="174"/>
    </row>
    <row r="11" spans="1:27" ht="30" customHeight="1">
      <c r="A11" s="181">
        <f t="shared" si="3"/>
        <v>4</v>
      </c>
      <c r="B11" s="1908"/>
      <c r="C11" s="1909"/>
      <c r="D11" s="1910"/>
      <c r="E11" s="177"/>
      <c r="F11" s="177"/>
      <c r="G11" s="177"/>
      <c r="H11" s="177"/>
      <c r="I11" s="182"/>
      <c r="J11" s="183"/>
      <c r="K11" s="204"/>
      <c r="L11" s="205"/>
      <c r="M11" s="205"/>
      <c r="N11" s="879">
        <f t="shared" si="0"/>
        <v>0</v>
      </c>
      <c r="O11" s="908"/>
      <c r="P11" s="828">
        <f t="shared" si="1"/>
        <v>0</v>
      </c>
      <c r="Q11" s="207"/>
      <c r="R11" s="205"/>
      <c r="S11" s="206"/>
      <c r="T11" s="832">
        <f t="shared" si="2"/>
        <v>0</v>
      </c>
      <c r="U11" s="504"/>
      <c r="V11" s="505"/>
      <c r="W11" s="837">
        <f t="shared" si="4"/>
        <v>0</v>
      </c>
      <c r="X11" s="1912"/>
      <c r="Y11" s="1912"/>
      <c r="Z11" s="1913"/>
      <c r="AA11" s="174"/>
    </row>
    <row r="12" spans="1:27" ht="30" customHeight="1">
      <c r="A12" s="181">
        <f t="shared" si="3"/>
        <v>5</v>
      </c>
      <c r="B12" s="1908"/>
      <c r="C12" s="1909"/>
      <c r="D12" s="1910"/>
      <c r="E12" s="177"/>
      <c r="F12" s="177"/>
      <c r="G12" s="177"/>
      <c r="H12" s="177"/>
      <c r="I12" s="182"/>
      <c r="J12" s="183"/>
      <c r="K12" s="204"/>
      <c r="L12" s="205"/>
      <c r="M12" s="205"/>
      <c r="N12" s="879">
        <f t="shared" si="0"/>
        <v>0</v>
      </c>
      <c r="O12" s="908"/>
      <c r="P12" s="828">
        <f t="shared" si="1"/>
        <v>0</v>
      </c>
      <c r="Q12" s="207"/>
      <c r="R12" s="205"/>
      <c r="S12" s="206"/>
      <c r="T12" s="832">
        <f t="shared" si="2"/>
        <v>0</v>
      </c>
      <c r="U12" s="504"/>
      <c r="V12" s="505"/>
      <c r="W12" s="837">
        <f t="shared" si="4"/>
        <v>0</v>
      </c>
      <c r="X12" s="1914"/>
      <c r="Y12" s="1914"/>
      <c r="Z12" s="1915"/>
      <c r="AA12" s="174"/>
    </row>
    <row r="13" spans="1:27" ht="30" customHeight="1">
      <c r="A13" s="181">
        <f t="shared" si="3"/>
        <v>6</v>
      </c>
      <c r="B13" s="1908"/>
      <c r="C13" s="1909"/>
      <c r="D13" s="1910"/>
      <c r="E13" s="177"/>
      <c r="F13" s="177"/>
      <c r="G13" s="176"/>
      <c r="H13" s="176"/>
      <c r="I13" s="184"/>
      <c r="J13" s="185"/>
      <c r="K13" s="204"/>
      <c r="L13" s="205"/>
      <c r="M13" s="206"/>
      <c r="N13" s="879">
        <f t="shared" si="0"/>
        <v>0</v>
      </c>
      <c r="O13" s="908"/>
      <c r="P13" s="828">
        <f t="shared" si="1"/>
        <v>0</v>
      </c>
      <c r="Q13" s="207"/>
      <c r="R13" s="205"/>
      <c r="S13" s="206"/>
      <c r="T13" s="832">
        <f t="shared" si="2"/>
        <v>0</v>
      </c>
      <c r="U13" s="504"/>
      <c r="V13" s="505"/>
      <c r="W13" s="837">
        <f t="shared" si="4"/>
        <v>0</v>
      </c>
      <c r="X13" s="1906"/>
      <c r="Y13" s="1906"/>
      <c r="Z13" s="1907"/>
      <c r="AA13" s="174"/>
    </row>
    <row r="14" spans="1:27" ht="30" customHeight="1">
      <c r="A14" s="181">
        <f t="shared" si="3"/>
        <v>7</v>
      </c>
      <c r="B14" s="1908"/>
      <c r="C14" s="1909"/>
      <c r="D14" s="1910"/>
      <c r="E14" s="177"/>
      <c r="F14" s="177"/>
      <c r="G14" s="177"/>
      <c r="H14" s="177"/>
      <c r="I14" s="182"/>
      <c r="J14" s="183"/>
      <c r="K14" s="204"/>
      <c r="L14" s="205"/>
      <c r="M14" s="206"/>
      <c r="N14" s="879">
        <f t="shared" si="0"/>
        <v>0</v>
      </c>
      <c r="O14" s="908"/>
      <c r="P14" s="828">
        <f t="shared" si="1"/>
        <v>0</v>
      </c>
      <c r="Q14" s="207"/>
      <c r="R14" s="205"/>
      <c r="S14" s="206"/>
      <c r="T14" s="832">
        <f t="shared" si="2"/>
        <v>0</v>
      </c>
      <c r="U14" s="504"/>
      <c r="V14" s="505"/>
      <c r="W14" s="837">
        <f t="shared" si="4"/>
        <v>0</v>
      </c>
      <c r="X14" s="1906"/>
      <c r="Y14" s="1906"/>
      <c r="Z14" s="1907"/>
      <c r="AA14" s="174"/>
    </row>
    <row r="15" spans="1:27" ht="30" customHeight="1">
      <c r="A15" s="181">
        <f t="shared" si="3"/>
        <v>8</v>
      </c>
      <c r="B15" s="1905"/>
      <c r="C15" s="1905"/>
      <c r="D15" s="1905"/>
      <c r="E15" s="177"/>
      <c r="F15" s="177"/>
      <c r="G15" s="177"/>
      <c r="H15" s="177"/>
      <c r="I15" s="182"/>
      <c r="J15" s="182"/>
      <c r="K15" s="208"/>
      <c r="L15" s="205"/>
      <c r="M15" s="206"/>
      <c r="N15" s="879">
        <f t="shared" si="0"/>
        <v>0</v>
      </c>
      <c r="O15" s="909"/>
      <c r="P15" s="828">
        <f t="shared" si="1"/>
        <v>0</v>
      </c>
      <c r="Q15" s="209"/>
      <c r="R15" s="205"/>
      <c r="S15" s="206"/>
      <c r="T15" s="832">
        <f t="shared" si="2"/>
        <v>0</v>
      </c>
      <c r="U15" s="504"/>
      <c r="V15" s="505"/>
      <c r="W15" s="837">
        <f t="shared" si="4"/>
        <v>0</v>
      </c>
      <c r="X15" s="1906"/>
      <c r="Y15" s="1906"/>
      <c r="Z15" s="1907"/>
      <c r="AA15" s="174"/>
    </row>
    <row r="16" spans="1:27" ht="30" customHeight="1">
      <c r="A16" s="181">
        <f t="shared" si="3"/>
        <v>9</v>
      </c>
      <c r="B16" s="1905"/>
      <c r="C16" s="1905"/>
      <c r="D16" s="1905"/>
      <c r="E16" s="177"/>
      <c r="F16" s="177"/>
      <c r="G16" s="177"/>
      <c r="H16" s="177"/>
      <c r="I16" s="182"/>
      <c r="J16" s="182"/>
      <c r="K16" s="208"/>
      <c r="L16" s="205"/>
      <c r="M16" s="206"/>
      <c r="N16" s="879">
        <f t="shared" si="0"/>
        <v>0</v>
      </c>
      <c r="O16" s="909"/>
      <c r="P16" s="828">
        <f t="shared" si="1"/>
        <v>0</v>
      </c>
      <c r="Q16" s="209"/>
      <c r="R16" s="205"/>
      <c r="S16" s="206"/>
      <c r="T16" s="832">
        <f t="shared" si="2"/>
        <v>0</v>
      </c>
      <c r="U16" s="504"/>
      <c r="V16" s="505"/>
      <c r="W16" s="837">
        <f t="shared" si="4"/>
        <v>0</v>
      </c>
      <c r="X16" s="1906"/>
      <c r="Y16" s="1906"/>
      <c r="Z16" s="1907"/>
      <c r="AA16" s="174"/>
    </row>
    <row r="17" spans="1:27" ht="30" customHeight="1">
      <c r="A17" s="181">
        <f t="shared" si="3"/>
        <v>10</v>
      </c>
      <c r="B17" s="1905"/>
      <c r="C17" s="1905"/>
      <c r="D17" s="1905"/>
      <c r="E17" s="177"/>
      <c r="F17" s="177"/>
      <c r="G17" s="177"/>
      <c r="H17" s="177"/>
      <c r="I17" s="182"/>
      <c r="J17" s="182"/>
      <c r="K17" s="208"/>
      <c r="L17" s="205"/>
      <c r="M17" s="206"/>
      <c r="N17" s="879">
        <f t="shared" si="0"/>
        <v>0</v>
      </c>
      <c r="O17" s="909"/>
      <c r="P17" s="828">
        <f t="shared" si="1"/>
        <v>0</v>
      </c>
      <c r="Q17" s="209"/>
      <c r="R17" s="205"/>
      <c r="S17" s="206"/>
      <c r="T17" s="832">
        <f t="shared" si="2"/>
        <v>0</v>
      </c>
      <c r="U17" s="504"/>
      <c r="V17" s="505"/>
      <c r="W17" s="837">
        <f t="shared" si="4"/>
        <v>0</v>
      </c>
      <c r="X17" s="1906"/>
      <c r="Y17" s="1906"/>
      <c r="Z17" s="1907"/>
      <c r="AA17" s="174"/>
    </row>
    <row r="18" spans="1:27" ht="30" customHeight="1">
      <c r="A18" s="181">
        <f t="shared" si="3"/>
        <v>11</v>
      </c>
      <c r="B18" s="1905"/>
      <c r="C18" s="1905"/>
      <c r="D18" s="1905"/>
      <c r="E18" s="177"/>
      <c r="F18" s="177"/>
      <c r="G18" s="177"/>
      <c r="H18" s="177"/>
      <c r="I18" s="182"/>
      <c r="J18" s="182"/>
      <c r="K18" s="208"/>
      <c r="L18" s="205"/>
      <c r="M18" s="206"/>
      <c r="N18" s="879">
        <f t="shared" si="0"/>
        <v>0</v>
      </c>
      <c r="O18" s="909"/>
      <c r="P18" s="828">
        <f t="shared" si="1"/>
        <v>0</v>
      </c>
      <c r="Q18" s="209"/>
      <c r="R18" s="205"/>
      <c r="S18" s="206"/>
      <c r="T18" s="832">
        <f t="shared" si="2"/>
        <v>0</v>
      </c>
      <c r="U18" s="504"/>
      <c r="V18" s="505"/>
      <c r="W18" s="837">
        <f t="shared" si="4"/>
        <v>0</v>
      </c>
      <c r="X18" s="1906"/>
      <c r="Y18" s="1906"/>
      <c r="Z18" s="1907"/>
      <c r="AA18" s="174"/>
    </row>
    <row r="19" spans="1:27" ht="30" customHeight="1">
      <c r="A19" s="181">
        <f t="shared" si="3"/>
        <v>12</v>
      </c>
      <c r="B19" s="1905"/>
      <c r="C19" s="1905"/>
      <c r="D19" s="1905"/>
      <c r="E19" s="177"/>
      <c r="F19" s="177"/>
      <c r="G19" s="177"/>
      <c r="H19" s="177"/>
      <c r="I19" s="182"/>
      <c r="J19" s="182"/>
      <c r="K19" s="208"/>
      <c r="L19" s="205"/>
      <c r="M19" s="206"/>
      <c r="N19" s="879">
        <f t="shared" si="0"/>
        <v>0</v>
      </c>
      <c r="O19" s="909"/>
      <c r="P19" s="828">
        <f t="shared" si="1"/>
        <v>0</v>
      </c>
      <c r="Q19" s="209"/>
      <c r="R19" s="205"/>
      <c r="S19" s="206"/>
      <c r="T19" s="832">
        <f t="shared" si="2"/>
        <v>0</v>
      </c>
      <c r="U19" s="504"/>
      <c r="V19" s="505"/>
      <c r="W19" s="837">
        <f t="shared" si="4"/>
        <v>0</v>
      </c>
      <c r="X19" s="1906"/>
      <c r="Y19" s="1906"/>
      <c r="Z19" s="1907"/>
      <c r="AA19" s="174"/>
    </row>
    <row r="20" spans="1:27" ht="30" customHeight="1">
      <c r="A20" s="181">
        <f t="shared" si="3"/>
        <v>13</v>
      </c>
      <c r="B20" s="1905"/>
      <c r="C20" s="1905"/>
      <c r="D20" s="1905"/>
      <c r="E20" s="177"/>
      <c r="F20" s="177"/>
      <c r="G20" s="177"/>
      <c r="H20" s="177"/>
      <c r="I20" s="182"/>
      <c r="J20" s="182"/>
      <c r="K20" s="208"/>
      <c r="L20" s="205"/>
      <c r="M20" s="206"/>
      <c r="N20" s="879">
        <f t="shared" si="0"/>
        <v>0</v>
      </c>
      <c r="O20" s="909"/>
      <c r="P20" s="828">
        <f t="shared" si="1"/>
        <v>0</v>
      </c>
      <c r="Q20" s="209"/>
      <c r="R20" s="205"/>
      <c r="S20" s="206"/>
      <c r="T20" s="832">
        <f t="shared" si="2"/>
        <v>0</v>
      </c>
      <c r="U20" s="504"/>
      <c r="V20" s="505"/>
      <c r="W20" s="837">
        <f t="shared" si="4"/>
        <v>0</v>
      </c>
      <c r="X20" s="1906"/>
      <c r="Y20" s="1906"/>
      <c r="Z20" s="1907"/>
      <c r="AA20" s="174"/>
    </row>
    <row r="21" spans="1:27" ht="30" customHeight="1">
      <c r="A21" s="181">
        <f t="shared" si="3"/>
        <v>14</v>
      </c>
      <c r="B21" s="1905"/>
      <c r="C21" s="1905"/>
      <c r="D21" s="1905"/>
      <c r="E21" s="177"/>
      <c r="F21" s="177"/>
      <c r="G21" s="177"/>
      <c r="H21" s="177"/>
      <c r="I21" s="182"/>
      <c r="J21" s="182"/>
      <c r="K21" s="208"/>
      <c r="L21" s="205"/>
      <c r="M21" s="206"/>
      <c r="N21" s="879">
        <f t="shared" si="0"/>
        <v>0</v>
      </c>
      <c r="O21" s="909"/>
      <c r="P21" s="828">
        <f t="shared" si="1"/>
        <v>0</v>
      </c>
      <c r="Q21" s="209"/>
      <c r="R21" s="205"/>
      <c r="S21" s="206"/>
      <c r="T21" s="832">
        <f t="shared" si="2"/>
        <v>0</v>
      </c>
      <c r="U21" s="504"/>
      <c r="V21" s="505"/>
      <c r="W21" s="837">
        <f t="shared" si="4"/>
        <v>0</v>
      </c>
      <c r="X21" s="1906"/>
      <c r="Y21" s="1906"/>
      <c r="Z21" s="1907"/>
      <c r="AA21" s="174"/>
    </row>
    <row r="22" spans="1:27" ht="30" customHeight="1">
      <c r="A22" s="181">
        <f t="shared" si="3"/>
        <v>15</v>
      </c>
      <c r="B22" s="1905"/>
      <c r="C22" s="1905"/>
      <c r="D22" s="1905"/>
      <c r="E22" s="177"/>
      <c r="F22" s="177"/>
      <c r="G22" s="177"/>
      <c r="H22" s="177"/>
      <c r="I22" s="182"/>
      <c r="J22" s="182"/>
      <c r="K22" s="208"/>
      <c r="L22" s="205"/>
      <c r="M22" s="206"/>
      <c r="N22" s="879">
        <f t="shared" si="0"/>
        <v>0</v>
      </c>
      <c r="O22" s="909"/>
      <c r="P22" s="828">
        <f t="shared" si="1"/>
        <v>0</v>
      </c>
      <c r="Q22" s="209"/>
      <c r="R22" s="205"/>
      <c r="S22" s="206"/>
      <c r="T22" s="832">
        <f t="shared" si="2"/>
        <v>0</v>
      </c>
      <c r="U22" s="504"/>
      <c r="V22" s="505"/>
      <c r="W22" s="837">
        <f t="shared" si="4"/>
        <v>0</v>
      </c>
      <c r="X22" s="1906"/>
      <c r="Y22" s="1906"/>
      <c r="Z22" s="1907"/>
      <c r="AA22" s="174"/>
    </row>
    <row r="23" spans="1:27" ht="30" customHeight="1">
      <c r="A23" s="181">
        <f t="shared" si="3"/>
        <v>16</v>
      </c>
      <c r="B23" s="1905"/>
      <c r="C23" s="1905"/>
      <c r="D23" s="1905"/>
      <c r="E23" s="177"/>
      <c r="F23" s="177"/>
      <c r="G23" s="177"/>
      <c r="H23" s="177"/>
      <c r="I23" s="182"/>
      <c r="J23" s="182"/>
      <c r="K23" s="208"/>
      <c r="L23" s="205"/>
      <c r="M23" s="206"/>
      <c r="N23" s="879">
        <f t="shared" si="0"/>
        <v>0</v>
      </c>
      <c r="O23" s="909"/>
      <c r="P23" s="828">
        <f t="shared" si="1"/>
        <v>0</v>
      </c>
      <c r="Q23" s="209"/>
      <c r="R23" s="205"/>
      <c r="S23" s="206"/>
      <c r="T23" s="832">
        <f t="shared" si="2"/>
        <v>0</v>
      </c>
      <c r="U23" s="504"/>
      <c r="V23" s="505"/>
      <c r="W23" s="837">
        <f t="shared" si="4"/>
        <v>0</v>
      </c>
      <c r="X23" s="1906"/>
      <c r="Y23" s="1906"/>
      <c r="Z23" s="1907"/>
      <c r="AA23" s="174"/>
    </row>
    <row r="24" spans="1:27" ht="30" customHeight="1">
      <c r="A24" s="181">
        <f t="shared" si="3"/>
        <v>17</v>
      </c>
      <c r="B24" s="1905"/>
      <c r="C24" s="1905"/>
      <c r="D24" s="1905"/>
      <c r="E24" s="177"/>
      <c r="F24" s="177"/>
      <c r="G24" s="177"/>
      <c r="H24" s="177"/>
      <c r="I24" s="182"/>
      <c r="J24" s="182"/>
      <c r="K24" s="208"/>
      <c r="L24" s="205"/>
      <c r="M24" s="206"/>
      <c r="N24" s="879">
        <f t="shared" si="0"/>
        <v>0</v>
      </c>
      <c r="O24" s="909"/>
      <c r="P24" s="828">
        <f t="shared" si="1"/>
        <v>0</v>
      </c>
      <c r="Q24" s="209"/>
      <c r="R24" s="205"/>
      <c r="S24" s="206"/>
      <c r="T24" s="832">
        <f t="shared" si="2"/>
        <v>0</v>
      </c>
      <c r="U24" s="504"/>
      <c r="V24" s="505"/>
      <c r="W24" s="837">
        <f t="shared" si="4"/>
        <v>0</v>
      </c>
      <c r="X24" s="1906"/>
      <c r="Y24" s="1906"/>
      <c r="Z24" s="1907"/>
      <c r="AA24" s="174"/>
    </row>
    <row r="25" spans="1:27" ht="30" customHeight="1">
      <c r="A25" s="181">
        <f t="shared" si="3"/>
        <v>18</v>
      </c>
      <c r="B25" s="1905"/>
      <c r="C25" s="1905"/>
      <c r="D25" s="1905"/>
      <c r="E25" s="177"/>
      <c r="F25" s="177"/>
      <c r="G25" s="177"/>
      <c r="H25" s="177"/>
      <c r="I25" s="182"/>
      <c r="J25" s="182"/>
      <c r="K25" s="208"/>
      <c r="L25" s="205"/>
      <c r="M25" s="206"/>
      <c r="N25" s="879">
        <f t="shared" si="0"/>
        <v>0</v>
      </c>
      <c r="O25" s="909"/>
      <c r="P25" s="828">
        <f t="shared" si="1"/>
        <v>0</v>
      </c>
      <c r="Q25" s="209"/>
      <c r="R25" s="205"/>
      <c r="S25" s="206"/>
      <c r="T25" s="832">
        <f t="shared" si="2"/>
        <v>0</v>
      </c>
      <c r="U25" s="504"/>
      <c r="V25" s="505"/>
      <c r="W25" s="837">
        <f t="shared" si="4"/>
        <v>0</v>
      </c>
      <c r="X25" s="1906"/>
      <c r="Y25" s="1906"/>
      <c r="Z25" s="1907"/>
      <c r="AA25" s="174"/>
    </row>
    <row r="26" spans="1:27" ht="30" customHeight="1">
      <c r="A26" s="181">
        <f t="shared" si="3"/>
        <v>19</v>
      </c>
      <c r="B26" s="1905"/>
      <c r="C26" s="1905"/>
      <c r="D26" s="1905"/>
      <c r="E26" s="177"/>
      <c r="F26" s="177"/>
      <c r="G26" s="177"/>
      <c r="H26" s="177"/>
      <c r="I26" s="182"/>
      <c r="J26" s="182"/>
      <c r="K26" s="208"/>
      <c r="L26" s="205"/>
      <c r="M26" s="206"/>
      <c r="N26" s="879">
        <f t="shared" si="0"/>
        <v>0</v>
      </c>
      <c r="O26" s="909"/>
      <c r="P26" s="828">
        <f t="shared" si="1"/>
        <v>0</v>
      </c>
      <c r="Q26" s="209"/>
      <c r="R26" s="205"/>
      <c r="S26" s="206"/>
      <c r="T26" s="832">
        <f t="shared" si="2"/>
        <v>0</v>
      </c>
      <c r="U26" s="504"/>
      <c r="V26" s="505"/>
      <c r="W26" s="837">
        <f t="shared" si="4"/>
        <v>0</v>
      </c>
      <c r="X26" s="1906"/>
      <c r="Y26" s="1906"/>
      <c r="Z26" s="1907"/>
      <c r="AA26" s="174"/>
    </row>
    <row r="27" spans="1:27" ht="30" customHeight="1">
      <c r="A27" s="181">
        <f t="shared" si="3"/>
        <v>20</v>
      </c>
      <c r="B27" s="1905"/>
      <c r="C27" s="1905"/>
      <c r="D27" s="1905"/>
      <c r="E27" s="177"/>
      <c r="F27" s="177"/>
      <c r="G27" s="177"/>
      <c r="H27" s="177"/>
      <c r="I27" s="182"/>
      <c r="J27" s="179"/>
      <c r="K27" s="208"/>
      <c r="L27" s="205"/>
      <c r="M27" s="206"/>
      <c r="N27" s="823">
        <f t="shared" si="0"/>
        <v>0</v>
      </c>
      <c r="O27" s="909"/>
      <c r="P27" s="829">
        <f t="shared" si="1"/>
        <v>0</v>
      </c>
      <c r="Q27" s="209"/>
      <c r="R27" s="205"/>
      <c r="S27" s="206"/>
      <c r="T27" s="833">
        <f t="shared" si="2"/>
        <v>0</v>
      </c>
      <c r="U27" s="506"/>
      <c r="V27" s="507"/>
      <c r="W27" s="837">
        <f t="shared" si="4"/>
        <v>0</v>
      </c>
      <c r="X27" s="1906"/>
      <c r="Y27" s="1906"/>
      <c r="Z27" s="1907"/>
      <c r="AA27" s="174"/>
    </row>
    <row r="28" spans="1:27" ht="30" customHeight="1">
      <c r="A28" s="181">
        <f t="shared" si="3"/>
        <v>21</v>
      </c>
      <c r="B28" s="1905"/>
      <c r="C28" s="1905"/>
      <c r="D28" s="1905"/>
      <c r="E28" s="177"/>
      <c r="F28" s="177"/>
      <c r="G28" s="177"/>
      <c r="H28" s="177"/>
      <c r="I28" s="182"/>
      <c r="J28" s="179"/>
      <c r="K28" s="208"/>
      <c r="L28" s="205"/>
      <c r="M28" s="206"/>
      <c r="N28" s="823">
        <f t="shared" si="0"/>
        <v>0</v>
      </c>
      <c r="O28" s="909"/>
      <c r="P28" s="829">
        <f t="shared" si="1"/>
        <v>0</v>
      </c>
      <c r="Q28" s="209"/>
      <c r="R28" s="205"/>
      <c r="S28" s="206"/>
      <c r="T28" s="833">
        <f t="shared" si="2"/>
        <v>0</v>
      </c>
      <c r="U28" s="506"/>
      <c r="V28" s="507"/>
      <c r="W28" s="837">
        <f t="shared" si="4"/>
        <v>0</v>
      </c>
      <c r="X28" s="1906"/>
      <c r="Y28" s="1906"/>
      <c r="Z28" s="1907"/>
      <c r="AA28" s="174"/>
    </row>
    <row r="29" spans="1:27" ht="30" customHeight="1">
      <c r="A29" s="181">
        <f t="shared" si="3"/>
        <v>22</v>
      </c>
      <c r="B29" s="1905"/>
      <c r="C29" s="1905"/>
      <c r="D29" s="1905"/>
      <c r="E29" s="177"/>
      <c r="F29" s="177"/>
      <c r="G29" s="177"/>
      <c r="H29" s="177"/>
      <c r="I29" s="182"/>
      <c r="J29" s="179"/>
      <c r="K29" s="208"/>
      <c r="L29" s="205"/>
      <c r="M29" s="206"/>
      <c r="N29" s="823">
        <f t="shared" si="0"/>
        <v>0</v>
      </c>
      <c r="O29" s="909"/>
      <c r="P29" s="829">
        <f t="shared" si="1"/>
        <v>0</v>
      </c>
      <c r="Q29" s="209"/>
      <c r="R29" s="205"/>
      <c r="S29" s="206"/>
      <c r="T29" s="833">
        <f t="shared" si="2"/>
        <v>0</v>
      </c>
      <c r="U29" s="506"/>
      <c r="V29" s="507"/>
      <c r="W29" s="837">
        <f t="shared" si="4"/>
        <v>0</v>
      </c>
      <c r="X29" s="1906"/>
      <c r="Y29" s="1906"/>
      <c r="Z29" s="1907"/>
      <c r="AA29" s="174"/>
    </row>
    <row r="30" spans="1:27" ht="30" customHeight="1">
      <c r="A30" s="181">
        <f t="shared" si="3"/>
        <v>23</v>
      </c>
      <c r="B30" s="1905"/>
      <c r="C30" s="1905"/>
      <c r="D30" s="1905"/>
      <c r="E30" s="177"/>
      <c r="F30" s="177"/>
      <c r="G30" s="177"/>
      <c r="H30" s="177"/>
      <c r="I30" s="182"/>
      <c r="J30" s="179"/>
      <c r="K30" s="208"/>
      <c r="L30" s="205"/>
      <c r="M30" s="206"/>
      <c r="N30" s="823">
        <f t="shared" si="0"/>
        <v>0</v>
      </c>
      <c r="O30" s="909"/>
      <c r="P30" s="829">
        <f t="shared" si="1"/>
        <v>0</v>
      </c>
      <c r="Q30" s="209"/>
      <c r="R30" s="205"/>
      <c r="S30" s="206"/>
      <c r="T30" s="833">
        <f t="shared" si="2"/>
        <v>0</v>
      </c>
      <c r="U30" s="506"/>
      <c r="V30" s="507"/>
      <c r="W30" s="837">
        <f t="shared" si="4"/>
        <v>0</v>
      </c>
      <c r="X30" s="1906"/>
      <c r="Y30" s="1906"/>
      <c r="Z30" s="1907"/>
      <c r="AA30" s="174"/>
    </row>
    <row r="31" spans="1:27" ht="30" customHeight="1">
      <c r="A31" s="181">
        <f t="shared" si="3"/>
        <v>24</v>
      </c>
      <c r="B31" s="1905"/>
      <c r="C31" s="1905"/>
      <c r="D31" s="1905"/>
      <c r="E31" s="177"/>
      <c r="F31" s="177"/>
      <c r="G31" s="177"/>
      <c r="H31" s="177"/>
      <c r="I31" s="182"/>
      <c r="J31" s="179"/>
      <c r="K31" s="208"/>
      <c r="L31" s="205"/>
      <c r="M31" s="206"/>
      <c r="N31" s="823">
        <f t="shared" si="0"/>
        <v>0</v>
      </c>
      <c r="O31" s="909"/>
      <c r="P31" s="829">
        <f t="shared" si="1"/>
        <v>0</v>
      </c>
      <c r="Q31" s="209"/>
      <c r="R31" s="205"/>
      <c r="S31" s="206"/>
      <c r="T31" s="833">
        <f t="shared" si="2"/>
        <v>0</v>
      </c>
      <c r="U31" s="506"/>
      <c r="V31" s="507"/>
      <c r="W31" s="837">
        <f t="shared" si="4"/>
        <v>0</v>
      </c>
      <c r="X31" s="1906"/>
      <c r="Y31" s="1906"/>
      <c r="Z31" s="1907"/>
      <c r="AA31" s="174"/>
    </row>
    <row r="32" spans="1:27" ht="30" customHeight="1">
      <c r="A32" s="181">
        <f t="shared" si="3"/>
        <v>25</v>
      </c>
      <c r="B32" s="1905"/>
      <c r="C32" s="1905"/>
      <c r="D32" s="1905"/>
      <c r="E32" s="177"/>
      <c r="F32" s="177"/>
      <c r="G32" s="177"/>
      <c r="H32" s="177"/>
      <c r="I32" s="182"/>
      <c r="J32" s="179"/>
      <c r="K32" s="208"/>
      <c r="L32" s="205"/>
      <c r="M32" s="206"/>
      <c r="N32" s="823">
        <f t="shared" si="0"/>
        <v>0</v>
      </c>
      <c r="O32" s="909"/>
      <c r="P32" s="829">
        <f t="shared" si="1"/>
        <v>0</v>
      </c>
      <c r="Q32" s="209"/>
      <c r="R32" s="205"/>
      <c r="S32" s="206"/>
      <c r="T32" s="833">
        <f t="shared" si="2"/>
        <v>0</v>
      </c>
      <c r="U32" s="506"/>
      <c r="V32" s="507"/>
      <c r="W32" s="837">
        <f t="shared" si="4"/>
        <v>0</v>
      </c>
      <c r="X32" s="1906"/>
      <c r="Y32" s="1906"/>
      <c r="Z32" s="1907"/>
      <c r="AA32" s="174"/>
    </row>
    <row r="33" spans="1:28" ht="30" customHeight="1">
      <c r="A33" s="181">
        <f t="shared" si="3"/>
        <v>26</v>
      </c>
      <c r="B33" s="1905"/>
      <c r="C33" s="1905"/>
      <c r="D33" s="1905"/>
      <c r="E33" s="177"/>
      <c r="F33" s="177"/>
      <c r="G33" s="177"/>
      <c r="H33" s="177"/>
      <c r="I33" s="182"/>
      <c r="J33" s="179"/>
      <c r="K33" s="208"/>
      <c r="L33" s="205"/>
      <c r="M33" s="206"/>
      <c r="N33" s="823">
        <f t="shared" si="0"/>
        <v>0</v>
      </c>
      <c r="O33" s="909"/>
      <c r="P33" s="829">
        <f t="shared" si="1"/>
        <v>0</v>
      </c>
      <c r="Q33" s="209"/>
      <c r="R33" s="205"/>
      <c r="S33" s="206"/>
      <c r="T33" s="833">
        <f t="shared" si="2"/>
        <v>0</v>
      </c>
      <c r="U33" s="506"/>
      <c r="V33" s="507"/>
      <c r="W33" s="837">
        <f t="shared" si="4"/>
        <v>0</v>
      </c>
      <c r="X33" s="1906"/>
      <c r="Y33" s="1906"/>
      <c r="Z33" s="1907"/>
      <c r="AA33" s="174"/>
    </row>
    <row r="34" spans="1:28" ht="30" customHeight="1">
      <c r="A34" s="181">
        <f t="shared" si="3"/>
        <v>27</v>
      </c>
      <c r="B34" s="1905"/>
      <c r="C34" s="1905"/>
      <c r="D34" s="1905"/>
      <c r="E34" s="177"/>
      <c r="F34" s="177"/>
      <c r="G34" s="177"/>
      <c r="H34" s="177"/>
      <c r="I34" s="182"/>
      <c r="J34" s="179"/>
      <c r="K34" s="208"/>
      <c r="L34" s="205"/>
      <c r="M34" s="206"/>
      <c r="N34" s="823">
        <f t="shared" si="0"/>
        <v>0</v>
      </c>
      <c r="O34" s="909"/>
      <c r="P34" s="829">
        <f t="shared" si="1"/>
        <v>0</v>
      </c>
      <c r="Q34" s="209"/>
      <c r="R34" s="205"/>
      <c r="S34" s="206"/>
      <c r="T34" s="833">
        <f t="shared" si="2"/>
        <v>0</v>
      </c>
      <c r="U34" s="506"/>
      <c r="V34" s="507"/>
      <c r="W34" s="837">
        <f t="shared" si="4"/>
        <v>0</v>
      </c>
      <c r="X34" s="1906"/>
      <c r="Y34" s="1906"/>
      <c r="Z34" s="1907"/>
      <c r="AA34" s="174"/>
    </row>
    <row r="35" spans="1:28" ht="30" customHeight="1">
      <c r="A35" s="181">
        <f t="shared" si="3"/>
        <v>28</v>
      </c>
      <c r="B35" s="1905"/>
      <c r="C35" s="1905"/>
      <c r="D35" s="1905"/>
      <c r="E35" s="177"/>
      <c r="F35" s="177"/>
      <c r="G35" s="177"/>
      <c r="H35" s="177"/>
      <c r="I35" s="182"/>
      <c r="J35" s="179"/>
      <c r="K35" s="208"/>
      <c r="L35" s="205"/>
      <c r="M35" s="206"/>
      <c r="N35" s="823">
        <f t="shared" si="0"/>
        <v>0</v>
      </c>
      <c r="O35" s="909"/>
      <c r="P35" s="829">
        <f t="shared" si="1"/>
        <v>0</v>
      </c>
      <c r="Q35" s="209"/>
      <c r="R35" s="205"/>
      <c r="S35" s="206"/>
      <c r="T35" s="833">
        <f t="shared" si="2"/>
        <v>0</v>
      </c>
      <c r="U35" s="506"/>
      <c r="V35" s="507"/>
      <c r="W35" s="837">
        <f t="shared" si="4"/>
        <v>0</v>
      </c>
      <c r="X35" s="1906"/>
      <c r="Y35" s="1906"/>
      <c r="Z35" s="1907"/>
      <c r="AA35" s="174"/>
    </row>
    <row r="36" spans="1:28" ht="30" customHeight="1">
      <c r="A36" s="181">
        <f t="shared" si="3"/>
        <v>29</v>
      </c>
      <c r="B36" s="1905"/>
      <c r="C36" s="1905"/>
      <c r="D36" s="1905"/>
      <c r="E36" s="177"/>
      <c r="F36" s="177"/>
      <c r="G36" s="177"/>
      <c r="H36" s="177"/>
      <c r="I36" s="182"/>
      <c r="J36" s="179"/>
      <c r="K36" s="208"/>
      <c r="L36" s="205"/>
      <c r="M36" s="206"/>
      <c r="N36" s="823">
        <f t="shared" si="0"/>
        <v>0</v>
      </c>
      <c r="O36" s="909"/>
      <c r="P36" s="829">
        <f t="shared" si="1"/>
        <v>0</v>
      </c>
      <c r="Q36" s="207"/>
      <c r="R36" s="206"/>
      <c r="S36" s="206"/>
      <c r="T36" s="833">
        <f t="shared" si="2"/>
        <v>0</v>
      </c>
      <c r="U36" s="506"/>
      <c r="V36" s="507"/>
      <c r="W36" s="837">
        <f t="shared" si="4"/>
        <v>0</v>
      </c>
      <c r="X36" s="1906"/>
      <c r="Y36" s="1906"/>
      <c r="Z36" s="1907"/>
      <c r="AA36" s="174"/>
    </row>
    <row r="37" spans="1:28" ht="30" customHeight="1" thickBot="1">
      <c r="A37" s="186">
        <f t="shared" si="3"/>
        <v>30</v>
      </c>
      <c r="B37" s="1892"/>
      <c r="C37" s="1892"/>
      <c r="D37" s="1892"/>
      <c r="E37" s="905"/>
      <c r="F37" s="905"/>
      <c r="G37" s="905"/>
      <c r="H37" s="177"/>
      <c r="I37" s="182"/>
      <c r="J37" s="187"/>
      <c r="K37" s="210"/>
      <c r="L37" s="211"/>
      <c r="M37" s="212"/>
      <c r="N37" s="824">
        <f t="shared" si="0"/>
        <v>0</v>
      </c>
      <c r="O37" s="910"/>
      <c r="P37" s="829">
        <f t="shared" si="1"/>
        <v>0</v>
      </c>
      <c r="Q37" s="213"/>
      <c r="R37" s="214"/>
      <c r="S37" s="215"/>
      <c r="T37" s="834">
        <f t="shared" si="2"/>
        <v>0</v>
      </c>
      <c r="U37" s="508"/>
      <c r="V37" s="509"/>
      <c r="W37" s="838">
        <f>T37-P37-U37-IF($L$3="あり",V37,0)</f>
        <v>0</v>
      </c>
      <c r="X37" s="1893"/>
      <c r="Y37" s="1893"/>
      <c r="Z37" s="1894"/>
      <c r="AA37" s="174"/>
    </row>
    <row r="38" spans="1:28" ht="30" customHeight="1" thickBot="1">
      <c r="A38" s="188"/>
      <c r="B38" s="1895" t="s">
        <v>261</v>
      </c>
      <c r="C38" s="1896"/>
      <c r="D38" s="1896"/>
      <c r="E38" s="1896"/>
      <c r="F38" s="1896"/>
      <c r="G38" s="1896"/>
      <c r="H38" s="1896"/>
      <c r="I38" s="1896"/>
      <c r="J38" s="1897"/>
      <c r="K38" s="385">
        <f t="shared" ref="K38:W38" si="5">SUM(K8:K37)</f>
        <v>0</v>
      </c>
      <c r="L38" s="386">
        <f t="shared" si="5"/>
        <v>0</v>
      </c>
      <c r="M38" s="386">
        <f t="shared" si="5"/>
        <v>0</v>
      </c>
      <c r="N38" s="825">
        <f t="shared" si="5"/>
        <v>0</v>
      </c>
      <c r="O38" s="388">
        <f t="shared" si="5"/>
        <v>0</v>
      </c>
      <c r="P38" s="830">
        <f t="shared" si="5"/>
        <v>0</v>
      </c>
      <c r="Q38" s="390">
        <f t="shared" si="5"/>
        <v>0</v>
      </c>
      <c r="R38" s="386">
        <f t="shared" si="5"/>
        <v>0</v>
      </c>
      <c r="S38" s="386">
        <f t="shared" si="5"/>
        <v>0</v>
      </c>
      <c r="T38" s="835">
        <f t="shared" si="5"/>
        <v>0</v>
      </c>
      <c r="U38" s="386">
        <f t="shared" si="5"/>
        <v>0</v>
      </c>
      <c r="V38" s="386">
        <f t="shared" si="5"/>
        <v>0</v>
      </c>
      <c r="W38" s="839">
        <f t="shared" si="5"/>
        <v>0</v>
      </c>
      <c r="X38" s="1898" t="s">
        <v>478</v>
      </c>
      <c r="Y38" s="1899"/>
      <c r="Z38" s="1900"/>
      <c r="AA38" s="174"/>
    </row>
    <row r="39" spans="1:28" s="119" customFormat="1" ht="19.899999999999999" customHeight="1">
      <c r="A39" s="1901" t="s">
        <v>688</v>
      </c>
      <c r="B39" s="1902"/>
      <c r="C39" s="1902"/>
      <c r="D39" s="1902"/>
      <c r="E39" s="1902"/>
      <c r="F39" s="1902"/>
      <c r="G39" s="1902"/>
      <c r="H39" s="1902"/>
      <c r="I39" s="1902"/>
      <c r="J39" s="1902"/>
      <c r="K39" s="1902"/>
      <c r="L39" s="1902"/>
      <c r="M39" s="1902"/>
      <c r="N39" s="1902"/>
      <c r="O39" s="1902"/>
      <c r="P39" s="1902"/>
      <c r="Q39" s="1902"/>
      <c r="R39" s="1902"/>
      <c r="S39" s="1902"/>
      <c r="T39" s="1902"/>
      <c r="U39" s="852"/>
      <c r="V39" s="189"/>
      <c r="W39" s="1886">
        <f>IFERROR(ROUNDDOWN(O3/M3*W38,0),0)</f>
        <v>0</v>
      </c>
      <c r="X39" s="1903" t="s">
        <v>479</v>
      </c>
      <c r="Y39" s="1904"/>
      <c r="Z39" s="1904"/>
      <c r="AA39" s="190"/>
    </row>
    <row r="40" spans="1:28" s="119" customFormat="1" ht="19.899999999999999" customHeight="1" thickBot="1">
      <c r="A40" s="1884" t="s">
        <v>687</v>
      </c>
      <c r="B40" s="1884"/>
      <c r="C40" s="1884"/>
      <c r="D40" s="1884"/>
      <c r="E40" s="1884"/>
      <c r="F40" s="1884"/>
      <c r="G40" s="1884"/>
      <c r="H40" s="1884"/>
      <c r="I40" s="1884"/>
      <c r="J40" s="1884"/>
      <c r="K40" s="1884"/>
      <c r="L40" s="1884"/>
      <c r="M40" s="1884"/>
      <c r="N40" s="1884"/>
      <c r="O40" s="1884"/>
      <c r="P40" s="1884"/>
      <c r="Q40" s="1884"/>
      <c r="R40" s="1884"/>
      <c r="S40" s="1884"/>
      <c r="T40" s="1884"/>
      <c r="U40" s="853"/>
      <c r="V40" s="191"/>
      <c r="W40" s="1887"/>
      <c r="X40" s="1888"/>
      <c r="Y40" s="1889"/>
      <c r="Z40" s="1889"/>
      <c r="AA40" s="190"/>
    </row>
    <row r="41" spans="1:28" s="119" customFormat="1" ht="19.899999999999999" customHeight="1">
      <c r="A41" s="1884" t="s">
        <v>686</v>
      </c>
      <c r="B41" s="1885"/>
      <c r="C41" s="1885"/>
      <c r="D41" s="1885"/>
      <c r="E41" s="1885"/>
      <c r="F41" s="1885"/>
      <c r="G41" s="1885"/>
      <c r="H41" s="1885"/>
      <c r="I41" s="1885"/>
      <c r="J41" s="1885"/>
      <c r="K41" s="1885"/>
      <c r="L41" s="1885"/>
      <c r="M41" s="1885"/>
      <c r="N41" s="1885"/>
      <c r="O41" s="1885"/>
      <c r="P41" s="1885"/>
      <c r="Q41" s="1885"/>
      <c r="R41" s="1885"/>
      <c r="S41" s="1885"/>
      <c r="T41" s="1885"/>
      <c r="U41" s="855"/>
      <c r="V41" s="855"/>
      <c r="W41" s="1886">
        <f>W38+W39</f>
        <v>0</v>
      </c>
      <c r="X41" s="1888" t="s">
        <v>480</v>
      </c>
      <c r="Y41" s="1889"/>
      <c r="Z41" s="1889"/>
      <c r="AA41" s="190"/>
    </row>
    <row r="42" spans="1:28" s="119" customFormat="1" ht="19.899999999999999" customHeight="1" thickBot="1">
      <c r="A42" s="120" t="s">
        <v>656</v>
      </c>
      <c r="B42" s="1890" t="s">
        <v>491</v>
      </c>
      <c r="C42" s="1890"/>
      <c r="D42" s="1890"/>
      <c r="E42" s="1890"/>
      <c r="F42" s="1890"/>
      <c r="G42" s="1890"/>
      <c r="H42" s="1890"/>
      <c r="I42" s="1890"/>
      <c r="J42" s="1890"/>
      <c r="K42" s="1890"/>
      <c r="L42" s="1890"/>
      <c r="M42" s="1890"/>
      <c r="N42" s="1890"/>
      <c r="O42" s="1890"/>
      <c r="P42" s="1890"/>
      <c r="Q42" s="1890"/>
      <c r="R42" s="1890"/>
      <c r="S42" s="1890"/>
      <c r="T42" s="1890"/>
      <c r="U42" s="856"/>
      <c r="V42" s="192"/>
      <c r="W42" s="1887"/>
      <c r="X42" s="1888"/>
      <c r="Y42" s="1889"/>
      <c r="Z42" s="1889"/>
      <c r="AA42" s="190"/>
    </row>
    <row r="43" spans="1:28" s="121" customFormat="1" ht="19.899999999999999" customHeight="1">
      <c r="A43" s="120" t="s">
        <v>685</v>
      </c>
      <c r="B43" s="1891" t="s">
        <v>684</v>
      </c>
      <c r="C43" s="1891"/>
      <c r="D43" s="1891"/>
      <c r="E43" s="1891"/>
      <c r="F43" s="1891"/>
      <c r="G43" s="1891"/>
      <c r="H43" s="1891"/>
      <c r="I43" s="1891"/>
      <c r="J43" s="1891"/>
      <c r="K43" s="1891"/>
      <c r="L43" s="1891"/>
      <c r="M43" s="1891"/>
      <c r="N43" s="1891"/>
      <c r="O43" s="1891"/>
      <c r="P43" s="1891"/>
      <c r="Q43" s="1891"/>
      <c r="R43" s="1891"/>
      <c r="S43" s="1891"/>
      <c r="T43" s="1891"/>
      <c r="U43" s="1891"/>
      <c r="V43" s="1891"/>
      <c r="W43" s="1891"/>
      <c r="X43" s="1891"/>
      <c r="Y43" s="1891"/>
      <c r="Z43" s="1891"/>
      <c r="AA43" s="1891"/>
    </row>
    <row r="44" spans="1:28" s="122" customFormat="1" ht="19.899999999999999" customHeight="1">
      <c r="A44" s="120" t="s">
        <v>683</v>
      </c>
      <c r="B44" s="1882" t="s">
        <v>269</v>
      </c>
      <c r="C44" s="1882"/>
      <c r="D44" s="1882"/>
      <c r="E44" s="1882"/>
      <c r="F44" s="1882"/>
      <c r="G44" s="1882"/>
      <c r="H44" s="1882"/>
      <c r="I44" s="1882"/>
      <c r="J44" s="1882"/>
      <c r="K44" s="1882"/>
      <c r="L44" s="1882"/>
      <c r="M44" s="1882"/>
      <c r="N44" s="1882"/>
      <c r="O44" s="1882"/>
      <c r="P44" s="1882"/>
      <c r="Q44" s="1882"/>
      <c r="R44" s="1882"/>
      <c r="S44" s="1882"/>
      <c r="T44" s="1882"/>
      <c r="U44" s="854"/>
      <c r="V44" s="854"/>
      <c r="W44" s="120"/>
      <c r="X44" s="120"/>
      <c r="Y44" s="120"/>
      <c r="Z44" s="120"/>
      <c r="AA44" s="120"/>
    </row>
    <row r="45" spans="1:28" s="119" customFormat="1" ht="19.899999999999999" customHeight="1">
      <c r="A45" s="120"/>
      <c r="B45" s="1882" t="s">
        <v>270</v>
      </c>
      <c r="C45" s="1882"/>
      <c r="D45" s="1882"/>
      <c r="E45" s="1882"/>
      <c r="F45" s="1882"/>
      <c r="G45" s="1882"/>
      <c r="H45" s="1882"/>
      <c r="I45" s="1882"/>
      <c r="J45" s="1882"/>
      <c r="K45" s="1882"/>
      <c r="L45" s="1882"/>
      <c r="M45" s="1882"/>
      <c r="N45" s="1882"/>
      <c r="O45" s="1882"/>
      <c r="P45" s="1882"/>
      <c r="Q45" s="1882"/>
      <c r="R45" s="1882"/>
      <c r="S45" s="1882"/>
      <c r="T45" s="1882"/>
      <c r="U45" s="854"/>
      <c r="V45" s="854"/>
      <c r="W45" s="120"/>
      <c r="X45" s="120"/>
      <c r="Y45" s="120"/>
      <c r="Z45" s="120"/>
      <c r="AA45" s="120"/>
      <c r="AB45" s="123"/>
    </row>
    <row r="46" spans="1:28" s="119" customFormat="1" ht="19.899999999999999" customHeight="1">
      <c r="A46" s="120" t="s">
        <v>682</v>
      </c>
      <c r="B46" s="1883" t="s">
        <v>475</v>
      </c>
      <c r="C46" s="1883"/>
      <c r="D46" s="1883"/>
      <c r="E46" s="1883"/>
      <c r="F46" s="1883"/>
      <c r="G46" s="1883"/>
      <c r="H46" s="1883"/>
      <c r="I46" s="1883"/>
      <c r="J46" s="1883"/>
      <c r="K46" s="1883"/>
      <c r="L46" s="1883"/>
      <c r="M46" s="1883"/>
      <c r="N46" s="1883"/>
      <c r="O46" s="1883"/>
      <c r="P46" s="1883"/>
      <c r="Q46" s="1883"/>
      <c r="R46" s="1883"/>
      <c r="S46" s="1883"/>
      <c r="T46" s="1883"/>
      <c r="U46" s="1883"/>
      <c r="V46" s="1883"/>
      <c r="W46" s="1883"/>
      <c r="X46" s="1883"/>
      <c r="Y46" s="1883"/>
      <c r="Z46" s="1883"/>
      <c r="AA46" s="1883"/>
    </row>
    <row r="47" spans="1:28" s="119" customFormat="1" ht="19.899999999999999" customHeight="1">
      <c r="A47" s="120" t="s">
        <v>681</v>
      </c>
      <c r="B47" s="120" t="s">
        <v>680</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row>
    <row r="48" spans="1:28" s="119" customFormat="1" ht="19.899999999999999" customHeight="1">
      <c r="A48" s="120" t="s">
        <v>679</v>
      </c>
      <c r="B48" s="120" t="s">
        <v>678</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row>
    <row r="49" spans="1:27" s="119" customFormat="1" ht="19.899999999999999" customHeight="1">
      <c r="A49" s="120" t="s">
        <v>406</v>
      </c>
      <c r="B49" s="120" t="s">
        <v>476</v>
      </c>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row>
    <row r="50" spans="1:27" ht="19.899999999999999" customHeight="1">
      <c r="A50" s="124"/>
      <c r="B50" s="125"/>
      <c r="C50" s="193"/>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row>
    <row r="51" spans="1:27" ht="12" customHeight="1">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row>
    <row r="52" spans="1:27" ht="12" customHeight="1">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row>
    <row r="53" spans="1:27" ht="12" customHeight="1">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row>
    <row r="54" spans="1:27" ht="12" customHeight="1">
      <c r="B54" s="127"/>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row>
    <row r="55" spans="1:27">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row>
  </sheetData>
  <sheetProtection sheet="1" objects="1" scenarios="1" insertRows="0"/>
  <mergeCells count="100">
    <mergeCell ref="M2:N2"/>
    <mergeCell ref="M3:N3"/>
    <mergeCell ref="W1:W3"/>
    <mergeCell ref="X1:Z3"/>
    <mergeCell ref="A5:A7"/>
    <mergeCell ref="B5:D7"/>
    <mergeCell ref="E5:E7"/>
    <mergeCell ref="F5:F7"/>
    <mergeCell ref="G5:G7"/>
    <mergeCell ref="H5:H7"/>
    <mergeCell ref="I5:I7"/>
    <mergeCell ref="J5:J7"/>
    <mergeCell ref="A3:J3"/>
    <mergeCell ref="O2:P2"/>
    <mergeCell ref="O3:P3"/>
    <mergeCell ref="K5:P5"/>
    <mergeCell ref="Q5:T5"/>
    <mergeCell ref="U5:U7"/>
    <mergeCell ref="B8:D8"/>
    <mergeCell ref="X8:Z8"/>
    <mergeCell ref="B9:D9"/>
    <mergeCell ref="X9:Z9"/>
    <mergeCell ref="K6:N6"/>
    <mergeCell ref="O6:O7"/>
    <mergeCell ref="P6:P7"/>
    <mergeCell ref="Q6:S6"/>
    <mergeCell ref="T6:T7"/>
    <mergeCell ref="V5:V7"/>
    <mergeCell ref="X5:Z7"/>
    <mergeCell ref="W5:W7"/>
    <mergeCell ref="B10:D10"/>
    <mergeCell ref="X10:Z10"/>
    <mergeCell ref="B11:D11"/>
    <mergeCell ref="X11:Z11"/>
    <mergeCell ref="B12:D12"/>
    <mergeCell ref="X12:Z12"/>
    <mergeCell ref="B13:D13"/>
    <mergeCell ref="X13:Z13"/>
    <mergeCell ref="B14:D14"/>
    <mergeCell ref="X14:Z14"/>
    <mergeCell ref="B15:D15"/>
    <mergeCell ref="X15:Z15"/>
    <mergeCell ref="B16:D16"/>
    <mergeCell ref="X16:Z16"/>
    <mergeCell ref="B17:D17"/>
    <mergeCell ref="X17:Z17"/>
    <mergeCell ref="B18:D18"/>
    <mergeCell ref="X18:Z18"/>
    <mergeCell ref="B19:D19"/>
    <mergeCell ref="X19:Z19"/>
    <mergeCell ref="B20:D20"/>
    <mergeCell ref="X20:Z20"/>
    <mergeCell ref="B21:D21"/>
    <mergeCell ref="X21:Z21"/>
    <mergeCell ref="B22:D22"/>
    <mergeCell ref="X22:Z22"/>
    <mergeCell ref="B23:D23"/>
    <mergeCell ref="X23:Z23"/>
    <mergeCell ref="B24:D24"/>
    <mergeCell ref="X24:Z24"/>
    <mergeCell ref="B25:D25"/>
    <mergeCell ref="X25:Z25"/>
    <mergeCell ref="B26:D26"/>
    <mergeCell ref="X26:Z26"/>
    <mergeCell ref="B27:D27"/>
    <mergeCell ref="X27:Z27"/>
    <mergeCell ref="B28:D28"/>
    <mergeCell ref="X28:Z28"/>
    <mergeCell ref="B29:D29"/>
    <mergeCell ref="X29:Z29"/>
    <mergeCell ref="B30:D30"/>
    <mergeCell ref="X30:Z30"/>
    <mergeCell ref="B31:D31"/>
    <mergeCell ref="X31:Z31"/>
    <mergeCell ref="B32:D32"/>
    <mergeCell ref="X32:Z32"/>
    <mergeCell ref="B33:D33"/>
    <mergeCell ref="X33:Z33"/>
    <mergeCell ref="B34:D34"/>
    <mergeCell ref="X34:Z34"/>
    <mergeCell ref="B35:D35"/>
    <mergeCell ref="X35:Z35"/>
    <mergeCell ref="B36:D36"/>
    <mergeCell ref="X36:Z36"/>
    <mergeCell ref="B37:D37"/>
    <mergeCell ref="X37:Z37"/>
    <mergeCell ref="B38:J38"/>
    <mergeCell ref="X38:Z38"/>
    <mergeCell ref="A39:T39"/>
    <mergeCell ref="W39:W40"/>
    <mergeCell ref="X39:Z40"/>
    <mergeCell ref="A40:T40"/>
    <mergeCell ref="B45:T45"/>
    <mergeCell ref="B46:AA46"/>
    <mergeCell ref="A41:T41"/>
    <mergeCell ref="W41:W42"/>
    <mergeCell ref="X41:Z42"/>
    <mergeCell ref="B42:T42"/>
    <mergeCell ref="B43:AA43"/>
    <mergeCell ref="B44:T44"/>
  </mergeCells>
  <phoneticPr fontId="6"/>
  <conditionalFormatting sqref="B8:Z37">
    <cfRule type="containsBlanks" dxfId="67" priority="4">
      <formula>LEN(TRIM(B8))=0</formula>
    </cfRule>
  </conditionalFormatting>
  <conditionalFormatting sqref="W38:Z38">
    <cfRule type="containsBlanks" dxfId="66" priority="3">
      <formula>LEN(TRIM(W38))=0</formula>
    </cfRule>
  </conditionalFormatting>
  <conditionalFormatting sqref="O3:P3">
    <cfRule type="containsBlanks" dxfId="65" priority="5">
      <formula>LEN(TRIM(O3))=0</formula>
    </cfRule>
  </conditionalFormatting>
  <conditionalFormatting sqref="K3">
    <cfRule type="containsBlanks" dxfId="64" priority="6">
      <formula>LEN(TRIM(K3))=0</formula>
    </cfRule>
  </conditionalFormatting>
  <conditionalFormatting sqref="M3:N3">
    <cfRule type="containsBlanks" dxfId="63" priority="1">
      <formula>LEN(TRIM(M3))=0</formula>
    </cfRule>
  </conditionalFormatting>
  <dataValidations count="6">
    <dataValidation type="custom" allowBlank="1" showInputMessage="1" showErrorMessage="1" sqref="AA65536:AA65555 AA131072:AA131091 AA196608:AA196627 AA262144:AA262163 AA327680:AA327699 AA393216:AA393235 AA458752:AA458771 AA524288:AA524307 AA589824:AA589843 AA655360:AA655379 AA720896:AA720915 AA786432:AA786451 AA851968:AA851987 AA917504:AA917523 AA983040:AA983059 WUY983040:WVZ983059 VRK983040:VSL983059 WBG983040:WCH983059 IM65536:JN65555 SI65536:TJ65555 ACE65536:ADF65555 AMA65536:ANB65555 AVW65536:AWX65555 BFS65536:BGT65555 BPO65536:BQP65555 BZK65536:CAL65555 CJG65536:CKH65555 CTC65536:CUD65555 DCY65536:DDZ65555 DMU65536:DNV65555 DWQ65536:DXR65555 EGM65536:EHN65555 EQI65536:ERJ65555 FAE65536:FBF65555 FKA65536:FLB65555 FTW65536:FUX65555 GDS65536:GET65555 GNO65536:GOP65555 GXK65536:GYL65555 HHG65536:HIH65555 HRC65536:HSD65555 IAY65536:IBZ65555 IKU65536:ILV65555 IUQ65536:IVR65555 JEM65536:JFN65555 JOI65536:JPJ65555 JYE65536:JZF65555 KIA65536:KJB65555 KRW65536:KSX65555 LBS65536:LCT65555 LLO65536:LMP65555 LVK65536:LWL65555 MFG65536:MGH65555 MPC65536:MQD65555 MYY65536:MZZ65555 NIU65536:NJV65555 NSQ65536:NTR65555 OCM65536:ODN65555 OMI65536:ONJ65555 OWE65536:OXF65555 PGA65536:PHB65555 PPW65536:PQX65555 PZS65536:QAT65555 QJO65536:QKP65555 QTK65536:QUL65555 RDG65536:REH65555 RNC65536:ROD65555 RWY65536:RXZ65555 SGU65536:SHV65555 SQQ65536:SRR65555 TAM65536:TBN65555 TKI65536:TLJ65555 TUE65536:TVF65555 UEA65536:UFB65555 UNW65536:UOX65555 UXS65536:UYT65555 VHO65536:VIP65555 VRK65536:VSL65555 WBG65536:WCH65555 WLC65536:WMD65555 WUY65536:WVZ65555 IM131072:JN131091 SI131072:TJ131091 ACE131072:ADF131091 AMA131072:ANB131091 AVW131072:AWX131091 BFS131072:BGT131091 BPO131072:BQP131091 BZK131072:CAL131091 CJG131072:CKH131091 CTC131072:CUD131091 DCY131072:DDZ131091 DMU131072:DNV131091 DWQ131072:DXR131091 EGM131072:EHN131091 EQI131072:ERJ131091 FAE131072:FBF131091 FKA131072:FLB131091 FTW131072:FUX131091 GDS131072:GET131091 GNO131072:GOP131091 GXK131072:GYL131091 HHG131072:HIH131091 HRC131072:HSD131091 IAY131072:IBZ131091 IKU131072:ILV131091 IUQ131072:IVR131091 JEM131072:JFN131091 JOI131072:JPJ131091 JYE131072:JZF131091 KIA131072:KJB131091 KRW131072:KSX131091 LBS131072:LCT131091 LLO131072:LMP131091 LVK131072:LWL131091 MFG131072:MGH131091 MPC131072:MQD131091 MYY131072:MZZ131091 NIU131072:NJV131091 NSQ131072:NTR131091 OCM131072:ODN131091 OMI131072:ONJ131091 OWE131072:OXF131091 PGA131072:PHB131091 PPW131072:PQX131091 PZS131072:QAT131091 QJO131072:QKP131091 QTK131072:QUL131091 RDG131072:REH131091 RNC131072:ROD131091 RWY131072:RXZ131091 SGU131072:SHV131091 SQQ131072:SRR131091 TAM131072:TBN131091 TKI131072:TLJ131091 TUE131072:TVF131091 UEA131072:UFB131091 UNW131072:UOX131091 UXS131072:UYT131091 VHO131072:VIP131091 VRK131072:VSL131091 WBG131072:WCH131091 WLC131072:WMD131091 WUY131072:WVZ131091 IM196608:JN196627 SI196608:TJ196627 ACE196608:ADF196627 AMA196608:ANB196627 AVW196608:AWX196627 BFS196608:BGT196627 BPO196608:BQP196627 BZK196608:CAL196627 CJG196608:CKH196627 CTC196608:CUD196627 DCY196608:DDZ196627 DMU196608:DNV196627 DWQ196608:DXR196627 EGM196608:EHN196627 EQI196608:ERJ196627 FAE196608:FBF196627 FKA196608:FLB196627 FTW196608:FUX196627 GDS196608:GET196627 GNO196608:GOP196627 GXK196608:GYL196627 HHG196608:HIH196627 HRC196608:HSD196627 IAY196608:IBZ196627 IKU196608:ILV196627 IUQ196608:IVR196627 JEM196608:JFN196627 JOI196608:JPJ196627 JYE196608:JZF196627 KIA196608:KJB196627 KRW196608:KSX196627 LBS196608:LCT196627 LLO196608:LMP196627 LVK196608:LWL196627 MFG196608:MGH196627 MPC196608:MQD196627 MYY196608:MZZ196627 NIU196608:NJV196627 NSQ196608:NTR196627 OCM196608:ODN196627 OMI196608:ONJ196627 OWE196608:OXF196627 PGA196608:PHB196627 PPW196608:PQX196627 PZS196608:QAT196627 QJO196608:QKP196627 QTK196608:QUL196627 RDG196608:REH196627 RNC196608:ROD196627 RWY196608:RXZ196627 SGU196608:SHV196627 SQQ196608:SRR196627 TAM196608:TBN196627 TKI196608:TLJ196627 TUE196608:TVF196627 UEA196608:UFB196627 UNW196608:UOX196627 UXS196608:UYT196627 VHO196608:VIP196627 VRK196608:VSL196627 WBG196608:WCH196627 WLC196608:WMD196627 WUY196608:WVZ196627 IM262144:JN262163 SI262144:TJ262163 ACE262144:ADF262163 AMA262144:ANB262163 AVW262144:AWX262163 BFS262144:BGT262163 BPO262144:BQP262163 BZK262144:CAL262163 CJG262144:CKH262163 CTC262144:CUD262163 DCY262144:DDZ262163 DMU262144:DNV262163 DWQ262144:DXR262163 EGM262144:EHN262163 EQI262144:ERJ262163 FAE262144:FBF262163 FKA262144:FLB262163 FTW262144:FUX262163 GDS262144:GET262163 GNO262144:GOP262163 GXK262144:GYL262163 HHG262144:HIH262163 HRC262144:HSD262163 IAY262144:IBZ262163 IKU262144:ILV262163 IUQ262144:IVR262163 JEM262144:JFN262163 JOI262144:JPJ262163 JYE262144:JZF262163 KIA262144:KJB262163 KRW262144:KSX262163 LBS262144:LCT262163 LLO262144:LMP262163 LVK262144:LWL262163 MFG262144:MGH262163 MPC262144:MQD262163 MYY262144:MZZ262163 NIU262144:NJV262163 NSQ262144:NTR262163 OCM262144:ODN262163 OMI262144:ONJ262163 OWE262144:OXF262163 PGA262144:PHB262163 PPW262144:PQX262163 PZS262144:QAT262163 QJO262144:QKP262163 QTK262144:QUL262163 RDG262144:REH262163 RNC262144:ROD262163 RWY262144:RXZ262163 SGU262144:SHV262163 SQQ262144:SRR262163 TAM262144:TBN262163 TKI262144:TLJ262163 TUE262144:TVF262163 UEA262144:UFB262163 UNW262144:UOX262163 UXS262144:UYT262163 VHO262144:VIP262163 VRK262144:VSL262163 WBG262144:WCH262163 WLC262144:WMD262163 WUY262144:WVZ262163 IM327680:JN327699 SI327680:TJ327699 ACE327680:ADF327699 AMA327680:ANB327699 AVW327680:AWX327699 BFS327680:BGT327699 BPO327680:BQP327699 BZK327680:CAL327699 CJG327680:CKH327699 CTC327680:CUD327699 DCY327680:DDZ327699 DMU327680:DNV327699 DWQ327680:DXR327699 EGM327680:EHN327699 EQI327680:ERJ327699 FAE327680:FBF327699 FKA327680:FLB327699 FTW327680:FUX327699 GDS327680:GET327699 GNO327680:GOP327699 GXK327680:GYL327699 HHG327680:HIH327699 HRC327680:HSD327699 IAY327680:IBZ327699 IKU327680:ILV327699 IUQ327680:IVR327699 JEM327680:JFN327699 JOI327680:JPJ327699 JYE327680:JZF327699 KIA327680:KJB327699 KRW327680:KSX327699 LBS327680:LCT327699 LLO327680:LMP327699 LVK327680:LWL327699 MFG327680:MGH327699 MPC327680:MQD327699 MYY327680:MZZ327699 NIU327680:NJV327699 NSQ327680:NTR327699 OCM327680:ODN327699 OMI327680:ONJ327699 OWE327680:OXF327699 PGA327680:PHB327699 PPW327680:PQX327699 PZS327680:QAT327699 QJO327680:QKP327699 QTK327680:QUL327699 RDG327680:REH327699 RNC327680:ROD327699 RWY327680:RXZ327699 SGU327680:SHV327699 SQQ327680:SRR327699 TAM327680:TBN327699 TKI327680:TLJ327699 TUE327680:TVF327699 UEA327680:UFB327699 UNW327680:UOX327699 UXS327680:UYT327699 VHO327680:VIP327699 VRK327680:VSL327699 WBG327680:WCH327699 WLC327680:WMD327699 WUY327680:WVZ327699 IM393216:JN393235 SI393216:TJ393235 ACE393216:ADF393235 AMA393216:ANB393235 AVW393216:AWX393235 BFS393216:BGT393235 BPO393216:BQP393235 BZK393216:CAL393235 CJG393216:CKH393235 CTC393216:CUD393235 DCY393216:DDZ393235 DMU393216:DNV393235 DWQ393216:DXR393235 EGM393216:EHN393235 EQI393216:ERJ393235 FAE393216:FBF393235 FKA393216:FLB393235 FTW393216:FUX393235 GDS393216:GET393235 GNO393216:GOP393235 GXK393216:GYL393235 HHG393216:HIH393235 HRC393216:HSD393235 IAY393216:IBZ393235 IKU393216:ILV393235 IUQ393216:IVR393235 JEM393216:JFN393235 JOI393216:JPJ393235 JYE393216:JZF393235 KIA393216:KJB393235 KRW393216:KSX393235 LBS393216:LCT393235 LLO393216:LMP393235 LVK393216:LWL393235 MFG393216:MGH393235 MPC393216:MQD393235 MYY393216:MZZ393235 NIU393216:NJV393235 NSQ393216:NTR393235 OCM393216:ODN393235 OMI393216:ONJ393235 OWE393216:OXF393235 PGA393216:PHB393235 PPW393216:PQX393235 PZS393216:QAT393235 QJO393216:QKP393235 QTK393216:QUL393235 RDG393216:REH393235 RNC393216:ROD393235 RWY393216:RXZ393235 SGU393216:SHV393235 SQQ393216:SRR393235 TAM393216:TBN393235 TKI393216:TLJ393235 TUE393216:TVF393235 UEA393216:UFB393235 UNW393216:UOX393235 UXS393216:UYT393235 VHO393216:VIP393235 VRK393216:VSL393235 WBG393216:WCH393235 WLC393216:WMD393235 WUY393216:WVZ393235 IM458752:JN458771 SI458752:TJ458771 ACE458752:ADF458771 AMA458752:ANB458771 AVW458752:AWX458771 BFS458752:BGT458771 BPO458752:BQP458771 BZK458752:CAL458771 CJG458752:CKH458771 CTC458752:CUD458771 DCY458752:DDZ458771 DMU458752:DNV458771 DWQ458752:DXR458771 EGM458752:EHN458771 EQI458752:ERJ458771 FAE458752:FBF458771 FKA458752:FLB458771 FTW458752:FUX458771 GDS458752:GET458771 GNO458752:GOP458771 GXK458752:GYL458771 HHG458752:HIH458771 HRC458752:HSD458771 IAY458752:IBZ458771 IKU458752:ILV458771 IUQ458752:IVR458771 JEM458752:JFN458771 JOI458752:JPJ458771 JYE458752:JZF458771 KIA458752:KJB458771 KRW458752:KSX458771 LBS458752:LCT458771 LLO458752:LMP458771 LVK458752:LWL458771 MFG458752:MGH458771 MPC458752:MQD458771 MYY458752:MZZ458771 NIU458752:NJV458771 NSQ458752:NTR458771 OCM458752:ODN458771 OMI458752:ONJ458771 OWE458752:OXF458771 PGA458752:PHB458771 PPW458752:PQX458771 PZS458752:QAT458771 QJO458752:QKP458771 QTK458752:QUL458771 RDG458752:REH458771 RNC458752:ROD458771 RWY458752:RXZ458771 SGU458752:SHV458771 SQQ458752:SRR458771 TAM458752:TBN458771 TKI458752:TLJ458771 TUE458752:TVF458771 UEA458752:UFB458771 UNW458752:UOX458771 UXS458752:UYT458771 VHO458752:VIP458771 VRK458752:VSL458771 WBG458752:WCH458771 WLC458752:WMD458771 WUY458752:WVZ458771 IM524288:JN524307 SI524288:TJ524307 ACE524288:ADF524307 AMA524288:ANB524307 AVW524288:AWX524307 BFS524288:BGT524307 BPO524288:BQP524307 BZK524288:CAL524307 CJG524288:CKH524307 CTC524288:CUD524307 DCY524288:DDZ524307 DMU524288:DNV524307 DWQ524288:DXR524307 EGM524288:EHN524307 EQI524288:ERJ524307 FAE524288:FBF524307 FKA524288:FLB524307 FTW524288:FUX524307 GDS524288:GET524307 GNO524288:GOP524307 GXK524288:GYL524307 HHG524288:HIH524307 HRC524288:HSD524307 IAY524288:IBZ524307 IKU524288:ILV524307 IUQ524288:IVR524307 JEM524288:JFN524307 JOI524288:JPJ524307 JYE524288:JZF524307 KIA524288:KJB524307 KRW524288:KSX524307 LBS524288:LCT524307 LLO524288:LMP524307 LVK524288:LWL524307 MFG524288:MGH524307 MPC524288:MQD524307 MYY524288:MZZ524307 NIU524288:NJV524307 NSQ524288:NTR524307 OCM524288:ODN524307 OMI524288:ONJ524307 OWE524288:OXF524307 PGA524288:PHB524307 PPW524288:PQX524307 PZS524288:QAT524307 QJO524288:QKP524307 QTK524288:QUL524307 RDG524288:REH524307 RNC524288:ROD524307 RWY524288:RXZ524307 SGU524288:SHV524307 SQQ524288:SRR524307 TAM524288:TBN524307 TKI524288:TLJ524307 TUE524288:TVF524307 UEA524288:UFB524307 UNW524288:UOX524307 UXS524288:UYT524307 VHO524288:VIP524307 VRK524288:VSL524307 WBG524288:WCH524307 WLC524288:WMD524307 WUY524288:WVZ524307 IM589824:JN589843 SI589824:TJ589843 ACE589824:ADF589843 AMA589824:ANB589843 AVW589824:AWX589843 BFS589824:BGT589843 BPO589824:BQP589843 BZK589824:CAL589843 CJG589824:CKH589843 CTC589824:CUD589843 DCY589824:DDZ589843 DMU589824:DNV589843 DWQ589824:DXR589843 EGM589824:EHN589843 EQI589824:ERJ589843 FAE589824:FBF589843 FKA589824:FLB589843 FTW589824:FUX589843 GDS589824:GET589843 GNO589824:GOP589843 GXK589824:GYL589843 HHG589824:HIH589843 HRC589824:HSD589843 IAY589824:IBZ589843 IKU589824:ILV589843 IUQ589824:IVR589843 JEM589824:JFN589843 JOI589824:JPJ589843 JYE589824:JZF589843 KIA589824:KJB589843 KRW589824:KSX589843 LBS589824:LCT589843 LLO589824:LMP589843 LVK589824:LWL589843 MFG589824:MGH589843 MPC589824:MQD589843 MYY589824:MZZ589843 NIU589824:NJV589843 NSQ589824:NTR589843 OCM589824:ODN589843 OMI589824:ONJ589843 OWE589824:OXF589843 PGA589824:PHB589843 PPW589824:PQX589843 PZS589824:QAT589843 QJO589824:QKP589843 QTK589824:QUL589843 RDG589824:REH589843 RNC589824:ROD589843 RWY589824:RXZ589843 SGU589824:SHV589843 SQQ589824:SRR589843 TAM589824:TBN589843 TKI589824:TLJ589843 TUE589824:TVF589843 UEA589824:UFB589843 UNW589824:UOX589843 UXS589824:UYT589843 VHO589824:VIP589843 VRK589824:VSL589843 WBG589824:WCH589843 WLC589824:WMD589843 WUY589824:WVZ589843 IM655360:JN655379 SI655360:TJ655379 ACE655360:ADF655379 AMA655360:ANB655379 AVW655360:AWX655379 BFS655360:BGT655379 BPO655360:BQP655379 BZK655360:CAL655379 CJG655360:CKH655379 CTC655360:CUD655379 DCY655360:DDZ655379 DMU655360:DNV655379 DWQ655360:DXR655379 EGM655360:EHN655379 EQI655360:ERJ655379 FAE655360:FBF655379 FKA655360:FLB655379 FTW655360:FUX655379 GDS655360:GET655379 GNO655360:GOP655379 GXK655360:GYL655379 HHG655360:HIH655379 HRC655360:HSD655379 IAY655360:IBZ655379 IKU655360:ILV655379 IUQ655360:IVR655379 JEM655360:JFN655379 JOI655360:JPJ655379 JYE655360:JZF655379 KIA655360:KJB655379 KRW655360:KSX655379 LBS655360:LCT655379 LLO655360:LMP655379 LVK655360:LWL655379 MFG655360:MGH655379 MPC655360:MQD655379 MYY655360:MZZ655379 NIU655360:NJV655379 NSQ655360:NTR655379 OCM655360:ODN655379 OMI655360:ONJ655379 OWE655360:OXF655379 PGA655360:PHB655379 PPW655360:PQX655379 PZS655360:QAT655379 QJO655360:QKP655379 QTK655360:QUL655379 RDG655360:REH655379 RNC655360:ROD655379 RWY655360:RXZ655379 SGU655360:SHV655379 SQQ655360:SRR655379 TAM655360:TBN655379 TKI655360:TLJ655379 TUE655360:TVF655379 UEA655360:UFB655379 UNW655360:UOX655379 UXS655360:UYT655379 VHO655360:VIP655379 VRK655360:VSL655379 WBG655360:WCH655379 WLC655360:WMD655379 WUY655360:WVZ655379 IM720896:JN720915 SI720896:TJ720915 ACE720896:ADF720915 AMA720896:ANB720915 AVW720896:AWX720915 BFS720896:BGT720915 BPO720896:BQP720915 BZK720896:CAL720915 CJG720896:CKH720915 CTC720896:CUD720915 DCY720896:DDZ720915 DMU720896:DNV720915 DWQ720896:DXR720915 EGM720896:EHN720915 EQI720896:ERJ720915 FAE720896:FBF720915 FKA720896:FLB720915 FTW720896:FUX720915 GDS720896:GET720915 GNO720896:GOP720915 GXK720896:GYL720915 HHG720896:HIH720915 HRC720896:HSD720915 IAY720896:IBZ720915 IKU720896:ILV720915 IUQ720896:IVR720915 JEM720896:JFN720915 JOI720896:JPJ720915 JYE720896:JZF720915 KIA720896:KJB720915 KRW720896:KSX720915 LBS720896:LCT720915 LLO720896:LMP720915 LVK720896:LWL720915 MFG720896:MGH720915 MPC720896:MQD720915 MYY720896:MZZ720915 NIU720896:NJV720915 NSQ720896:NTR720915 OCM720896:ODN720915 OMI720896:ONJ720915 OWE720896:OXF720915 PGA720896:PHB720915 PPW720896:PQX720915 PZS720896:QAT720915 QJO720896:QKP720915 QTK720896:QUL720915 RDG720896:REH720915 RNC720896:ROD720915 RWY720896:RXZ720915 SGU720896:SHV720915 SQQ720896:SRR720915 TAM720896:TBN720915 TKI720896:TLJ720915 TUE720896:TVF720915 UEA720896:UFB720915 UNW720896:UOX720915 UXS720896:UYT720915 VHO720896:VIP720915 VRK720896:VSL720915 WBG720896:WCH720915 WLC720896:WMD720915 WUY720896:WVZ720915 IM786432:JN786451 SI786432:TJ786451 ACE786432:ADF786451 AMA786432:ANB786451 AVW786432:AWX786451 BFS786432:BGT786451 BPO786432:BQP786451 BZK786432:CAL786451 CJG786432:CKH786451 CTC786432:CUD786451 DCY786432:DDZ786451 DMU786432:DNV786451 DWQ786432:DXR786451 EGM786432:EHN786451 EQI786432:ERJ786451 FAE786432:FBF786451 FKA786432:FLB786451 FTW786432:FUX786451 GDS786432:GET786451 GNO786432:GOP786451 GXK786432:GYL786451 HHG786432:HIH786451 HRC786432:HSD786451 IAY786432:IBZ786451 IKU786432:ILV786451 IUQ786432:IVR786451 JEM786432:JFN786451 JOI786432:JPJ786451 JYE786432:JZF786451 KIA786432:KJB786451 KRW786432:KSX786451 LBS786432:LCT786451 LLO786432:LMP786451 LVK786432:LWL786451 MFG786432:MGH786451 MPC786432:MQD786451 MYY786432:MZZ786451 NIU786432:NJV786451 NSQ786432:NTR786451 OCM786432:ODN786451 OMI786432:ONJ786451 OWE786432:OXF786451 PGA786432:PHB786451 PPW786432:PQX786451 PZS786432:QAT786451 QJO786432:QKP786451 QTK786432:QUL786451 RDG786432:REH786451 RNC786432:ROD786451 RWY786432:RXZ786451 SGU786432:SHV786451 SQQ786432:SRR786451 TAM786432:TBN786451 TKI786432:TLJ786451 TUE786432:TVF786451 UEA786432:UFB786451 UNW786432:UOX786451 UXS786432:UYT786451 VHO786432:VIP786451 VRK786432:VSL786451 WBG786432:WCH786451 WLC786432:WMD786451 WUY786432:WVZ786451 IM851968:JN851987 SI851968:TJ851987 ACE851968:ADF851987 AMA851968:ANB851987 AVW851968:AWX851987 BFS851968:BGT851987 BPO851968:BQP851987 BZK851968:CAL851987 CJG851968:CKH851987 CTC851968:CUD851987 DCY851968:DDZ851987 DMU851968:DNV851987 DWQ851968:DXR851987 EGM851968:EHN851987 EQI851968:ERJ851987 FAE851968:FBF851987 FKA851968:FLB851987 FTW851968:FUX851987 GDS851968:GET851987 GNO851968:GOP851987 GXK851968:GYL851987 HHG851968:HIH851987 HRC851968:HSD851987 IAY851968:IBZ851987 IKU851968:ILV851987 IUQ851968:IVR851987 JEM851968:JFN851987 JOI851968:JPJ851987 JYE851968:JZF851987 KIA851968:KJB851987 KRW851968:KSX851987 LBS851968:LCT851987 LLO851968:LMP851987 LVK851968:LWL851987 MFG851968:MGH851987 MPC851968:MQD851987 MYY851968:MZZ851987 NIU851968:NJV851987 NSQ851968:NTR851987 OCM851968:ODN851987 OMI851968:ONJ851987 OWE851968:OXF851987 PGA851968:PHB851987 PPW851968:PQX851987 PZS851968:QAT851987 QJO851968:QKP851987 QTK851968:QUL851987 RDG851968:REH851987 RNC851968:ROD851987 RWY851968:RXZ851987 SGU851968:SHV851987 SQQ851968:SRR851987 TAM851968:TBN851987 TKI851968:TLJ851987 TUE851968:TVF851987 UEA851968:UFB851987 UNW851968:UOX851987 UXS851968:UYT851987 VHO851968:VIP851987 VRK851968:VSL851987 WBG851968:WCH851987 WLC851968:WMD851987 WUY851968:WVZ851987 IM917504:JN917523 SI917504:TJ917523 ACE917504:ADF917523 AMA917504:ANB917523 AVW917504:AWX917523 BFS917504:BGT917523 BPO917504:BQP917523 BZK917504:CAL917523 CJG917504:CKH917523 CTC917504:CUD917523 DCY917504:DDZ917523 DMU917504:DNV917523 DWQ917504:DXR917523 EGM917504:EHN917523 EQI917504:ERJ917523 FAE917504:FBF917523 FKA917504:FLB917523 FTW917504:FUX917523 GDS917504:GET917523 GNO917504:GOP917523 GXK917504:GYL917523 HHG917504:HIH917523 HRC917504:HSD917523 IAY917504:IBZ917523 IKU917504:ILV917523 IUQ917504:IVR917523 JEM917504:JFN917523 JOI917504:JPJ917523 JYE917504:JZF917523 KIA917504:KJB917523 KRW917504:KSX917523 LBS917504:LCT917523 LLO917504:LMP917523 LVK917504:LWL917523 MFG917504:MGH917523 MPC917504:MQD917523 MYY917504:MZZ917523 NIU917504:NJV917523 NSQ917504:NTR917523 OCM917504:ODN917523 OMI917504:ONJ917523 OWE917504:OXF917523 PGA917504:PHB917523 PPW917504:PQX917523 PZS917504:QAT917523 QJO917504:QKP917523 QTK917504:QUL917523 RDG917504:REH917523 RNC917504:ROD917523 RWY917504:RXZ917523 SGU917504:SHV917523 SQQ917504:SRR917523 TAM917504:TBN917523 TKI917504:TLJ917523 TUE917504:TVF917523 UEA917504:UFB917523 UNW917504:UOX917523 UXS917504:UYT917523 VHO917504:VIP917523 VRK917504:VSL917523 WBG917504:WCH917523 WLC917504:WMD917523 WUY917504:WVZ917523 IM983040:JN983059 SI983040:TJ983059 ACE983040:ADF983059 AMA983040:ANB983059 AVW983040:AWX983059 BFS983040:BGT983059 BPO983040:BQP983059 BZK983040:CAL983059 CJG983040:CKH983059 CTC983040:CUD983059 DCY983040:DDZ983059 DMU983040:DNV983059 DWQ983040:DXR983059 EGM983040:EHN983059 EQI983040:ERJ983059 FAE983040:FBF983059 FKA983040:FLB983059 FTW983040:FUX983059 GDS983040:GET983059 GNO983040:GOP983059 GXK983040:GYL983059 HHG983040:HIH983059 HRC983040:HSD983059 IAY983040:IBZ983059 IKU983040:ILV983059 IUQ983040:IVR983059 JEM983040:JFN983059 JOI983040:JPJ983059 JYE983040:JZF983059 KIA983040:KJB983059 KRW983040:KSX983059 LBS983040:LCT983059 LLO983040:LMP983059 LVK983040:LWL983059 MFG983040:MGH983059 MPC983040:MQD983059 MYY983040:MZZ983059 NIU983040:NJV983059 NSQ983040:NTR983059 OCM983040:ODN983059 OMI983040:ONJ983059 OWE983040:OXF983059 PGA983040:PHB983059 PPW983040:PQX983059 PZS983040:QAT983059 QJO983040:QKP983059 QTK983040:QUL983059 RDG983040:REH983059 RNC983040:ROD983059 RWY983040:RXZ983059 SGU983040:SHV983059 SQQ983040:SRR983059 TAM983040:TBN983059 TKI983040:TLJ983059 TUE983040:TVF983059 UEA983040:UFB983059 UNW983040:UOX983059 UXS983040:UYT983059 VHO983040:VIP983059 WLC983040:WMD983059 AA8:AA42 SI8:TJ42 ACE8:ADF42 AMA8:ANB42 AVW8:AWX42 BFS8:BGT42 BPO8:BQP42 BZK8:CAL42 CJG8:CKH42 CTC8:CUD42 DCY8:DDZ42 DMU8:DNV42 DWQ8:DXR42 EGM8:EHN42 EQI8:ERJ42 FAE8:FBF42 FKA8:FLB42 FTW8:FUX42 GDS8:GET42 GNO8:GOP42 GXK8:GYL42 HHG8:HIH42 HRC8:HSD42 IAY8:IBZ42 IKU8:ILV42 IUQ8:IVR42 JEM8:JFN42 JOI8:JPJ42 JYE8:JZF42 KIA8:KJB42 KRW8:KSX42 LBS8:LCT42 LLO8:LMP42 LVK8:LWL42 MFG8:MGH42 MPC8:MQD42 MYY8:MZZ42 NIU8:NJV42 NSQ8:NTR42 OCM8:ODN42 OMI8:ONJ42 OWE8:OXF42 PGA8:PHB42 PPW8:PQX42 PZS8:QAT42 QJO8:QKP42 QTK8:QUL42 RDG8:REH42 RNC8:ROD42 RWY8:RXZ42 SGU8:SHV42 SQQ8:SRR42 TAM8:TBN42 TKI8:TLJ42 TUE8:TVF42 UEA8:UFB42 UNW8:UOX42 UXS8:UYT42 VHO8:VIP42 VRK8:VSL42 WBG8:WCH42 WLC8:WMD42 WUY8:WVZ42 IM8:JN42 K65537:Z65556 K131073:Z131092 K196609:Z196628 K262145:Z262164 K327681:Z327700 K393217:Z393236 K458753:Z458772 K524289:Z524308 K589825:Z589844 K655361:Z655380 K720897:Z720916 K786433:Z786452 K851969:Z851988 K917505:Z917524 K983041:Z983060">
      <formula1>IF(#REF!="×","")</formula1>
    </dataValidation>
    <dataValidation type="list" allowBlank="1" showInputMessage="1" showErrorMessage="1" sqref="WUU983040:WUU983059 I65537:I65556 II65536:II65555 SE65536:SE65555 ACA65536:ACA65555 ALW65536:ALW65555 AVS65536:AVS65555 BFO65536:BFO65555 BPK65536:BPK65555 BZG65536:BZG65555 CJC65536:CJC65555 CSY65536:CSY65555 DCU65536:DCU65555 DMQ65536:DMQ65555 DWM65536:DWM65555 EGI65536:EGI65555 EQE65536:EQE65555 FAA65536:FAA65555 FJW65536:FJW65555 FTS65536:FTS65555 GDO65536:GDO65555 GNK65536:GNK65555 GXG65536:GXG65555 HHC65536:HHC65555 HQY65536:HQY65555 IAU65536:IAU65555 IKQ65536:IKQ65555 IUM65536:IUM65555 JEI65536:JEI65555 JOE65536:JOE65555 JYA65536:JYA65555 KHW65536:KHW65555 KRS65536:KRS65555 LBO65536:LBO65555 LLK65536:LLK65555 LVG65536:LVG65555 MFC65536:MFC65555 MOY65536:MOY65555 MYU65536:MYU65555 NIQ65536:NIQ65555 NSM65536:NSM65555 OCI65536:OCI65555 OME65536:OME65555 OWA65536:OWA65555 PFW65536:PFW65555 PPS65536:PPS65555 PZO65536:PZO65555 QJK65536:QJK65555 QTG65536:QTG65555 RDC65536:RDC65555 RMY65536:RMY65555 RWU65536:RWU65555 SGQ65536:SGQ65555 SQM65536:SQM65555 TAI65536:TAI65555 TKE65536:TKE65555 TUA65536:TUA65555 UDW65536:UDW65555 UNS65536:UNS65555 UXO65536:UXO65555 VHK65536:VHK65555 VRG65536:VRG65555 WBC65536:WBC65555 WKY65536:WKY65555 WUU65536:WUU65555 I131073:I131092 II131072:II131091 SE131072:SE131091 ACA131072:ACA131091 ALW131072:ALW131091 AVS131072:AVS131091 BFO131072:BFO131091 BPK131072:BPK131091 BZG131072:BZG131091 CJC131072:CJC131091 CSY131072:CSY131091 DCU131072:DCU131091 DMQ131072:DMQ131091 DWM131072:DWM131091 EGI131072:EGI131091 EQE131072:EQE131091 FAA131072:FAA131091 FJW131072:FJW131091 FTS131072:FTS131091 GDO131072:GDO131091 GNK131072:GNK131091 GXG131072:GXG131091 HHC131072:HHC131091 HQY131072:HQY131091 IAU131072:IAU131091 IKQ131072:IKQ131091 IUM131072:IUM131091 JEI131072:JEI131091 JOE131072:JOE131091 JYA131072:JYA131091 KHW131072:KHW131091 KRS131072:KRS131091 LBO131072:LBO131091 LLK131072:LLK131091 LVG131072:LVG131091 MFC131072:MFC131091 MOY131072:MOY131091 MYU131072:MYU131091 NIQ131072:NIQ131091 NSM131072:NSM131091 OCI131072:OCI131091 OME131072:OME131091 OWA131072:OWA131091 PFW131072:PFW131091 PPS131072:PPS131091 PZO131072:PZO131091 QJK131072:QJK131091 QTG131072:QTG131091 RDC131072:RDC131091 RMY131072:RMY131091 RWU131072:RWU131091 SGQ131072:SGQ131091 SQM131072:SQM131091 TAI131072:TAI131091 TKE131072:TKE131091 TUA131072:TUA131091 UDW131072:UDW131091 UNS131072:UNS131091 UXO131072:UXO131091 VHK131072:VHK131091 VRG131072:VRG131091 WBC131072:WBC131091 WKY131072:WKY131091 WUU131072:WUU131091 I196609:I196628 II196608:II196627 SE196608:SE196627 ACA196608:ACA196627 ALW196608:ALW196627 AVS196608:AVS196627 BFO196608:BFO196627 BPK196608:BPK196627 BZG196608:BZG196627 CJC196608:CJC196627 CSY196608:CSY196627 DCU196608:DCU196627 DMQ196608:DMQ196627 DWM196608:DWM196627 EGI196608:EGI196627 EQE196608:EQE196627 FAA196608:FAA196627 FJW196608:FJW196627 FTS196608:FTS196627 GDO196608:GDO196627 GNK196608:GNK196627 GXG196608:GXG196627 HHC196608:HHC196627 HQY196608:HQY196627 IAU196608:IAU196627 IKQ196608:IKQ196627 IUM196608:IUM196627 JEI196608:JEI196627 JOE196608:JOE196627 JYA196608:JYA196627 KHW196608:KHW196627 KRS196608:KRS196627 LBO196608:LBO196627 LLK196608:LLK196627 LVG196608:LVG196627 MFC196608:MFC196627 MOY196608:MOY196627 MYU196608:MYU196627 NIQ196608:NIQ196627 NSM196608:NSM196627 OCI196608:OCI196627 OME196608:OME196627 OWA196608:OWA196627 PFW196608:PFW196627 PPS196608:PPS196627 PZO196608:PZO196627 QJK196608:QJK196627 QTG196608:QTG196627 RDC196608:RDC196627 RMY196608:RMY196627 RWU196608:RWU196627 SGQ196608:SGQ196627 SQM196608:SQM196627 TAI196608:TAI196627 TKE196608:TKE196627 TUA196608:TUA196627 UDW196608:UDW196627 UNS196608:UNS196627 UXO196608:UXO196627 VHK196608:VHK196627 VRG196608:VRG196627 WBC196608:WBC196627 WKY196608:WKY196627 WUU196608:WUU196627 I262145:I262164 II262144:II262163 SE262144:SE262163 ACA262144:ACA262163 ALW262144:ALW262163 AVS262144:AVS262163 BFO262144:BFO262163 BPK262144:BPK262163 BZG262144:BZG262163 CJC262144:CJC262163 CSY262144:CSY262163 DCU262144:DCU262163 DMQ262144:DMQ262163 DWM262144:DWM262163 EGI262144:EGI262163 EQE262144:EQE262163 FAA262144:FAA262163 FJW262144:FJW262163 FTS262144:FTS262163 GDO262144:GDO262163 GNK262144:GNK262163 GXG262144:GXG262163 HHC262144:HHC262163 HQY262144:HQY262163 IAU262144:IAU262163 IKQ262144:IKQ262163 IUM262144:IUM262163 JEI262144:JEI262163 JOE262144:JOE262163 JYA262144:JYA262163 KHW262144:KHW262163 KRS262144:KRS262163 LBO262144:LBO262163 LLK262144:LLK262163 LVG262144:LVG262163 MFC262144:MFC262163 MOY262144:MOY262163 MYU262144:MYU262163 NIQ262144:NIQ262163 NSM262144:NSM262163 OCI262144:OCI262163 OME262144:OME262163 OWA262144:OWA262163 PFW262144:PFW262163 PPS262144:PPS262163 PZO262144:PZO262163 QJK262144:QJK262163 QTG262144:QTG262163 RDC262144:RDC262163 RMY262144:RMY262163 RWU262144:RWU262163 SGQ262144:SGQ262163 SQM262144:SQM262163 TAI262144:TAI262163 TKE262144:TKE262163 TUA262144:TUA262163 UDW262144:UDW262163 UNS262144:UNS262163 UXO262144:UXO262163 VHK262144:VHK262163 VRG262144:VRG262163 WBC262144:WBC262163 WKY262144:WKY262163 WUU262144:WUU262163 I327681:I327700 II327680:II327699 SE327680:SE327699 ACA327680:ACA327699 ALW327680:ALW327699 AVS327680:AVS327699 BFO327680:BFO327699 BPK327680:BPK327699 BZG327680:BZG327699 CJC327680:CJC327699 CSY327680:CSY327699 DCU327680:DCU327699 DMQ327680:DMQ327699 DWM327680:DWM327699 EGI327680:EGI327699 EQE327680:EQE327699 FAA327680:FAA327699 FJW327680:FJW327699 FTS327680:FTS327699 GDO327680:GDO327699 GNK327680:GNK327699 GXG327680:GXG327699 HHC327680:HHC327699 HQY327680:HQY327699 IAU327680:IAU327699 IKQ327680:IKQ327699 IUM327680:IUM327699 JEI327680:JEI327699 JOE327680:JOE327699 JYA327680:JYA327699 KHW327680:KHW327699 KRS327680:KRS327699 LBO327680:LBO327699 LLK327680:LLK327699 LVG327680:LVG327699 MFC327680:MFC327699 MOY327680:MOY327699 MYU327680:MYU327699 NIQ327680:NIQ327699 NSM327680:NSM327699 OCI327680:OCI327699 OME327680:OME327699 OWA327680:OWA327699 PFW327680:PFW327699 PPS327680:PPS327699 PZO327680:PZO327699 QJK327680:QJK327699 QTG327680:QTG327699 RDC327680:RDC327699 RMY327680:RMY327699 RWU327680:RWU327699 SGQ327680:SGQ327699 SQM327680:SQM327699 TAI327680:TAI327699 TKE327680:TKE327699 TUA327680:TUA327699 UDW327680:UDW327699 UNS327680:UNS327699 UXO327680:UXO327699 VHK327680:VHK327699 VRG327680:VRG327699 WBC327680:WBC327699 WKY327680:WKY327699 WUU327680:WUU327699 I393217:I393236 II393216:II393235 SE393216:SE393235 ACA393216:ACA393235 ALW393216:ALW393235 AVS393216:AVS393235 BFO393216:BFO393235 BPK393216:BPK393235 BZG393216:BZG393235 CJC393216:CJC393235 CSY393216:CSY393235 DCU393216:DCU393235 DMQ393216:DMQ393235 DWM393216:DWM393235 EGI393216:EGI393235 EQE393216:EQE393235 FAA393216:FAA393235 FJW393216:FJW393235 FTS393216:FTS393235 GDO393216:GDO393235 GNK393216:GNK393235 GXG393216:GXG393235 HHC393216:HHC393235 HQY393216:HQY393235 IAU393216:IAU393235 IKQ393216:IKQ393235 IUM393216:IUM393235 JEI393216:JEI393235 JOE393216:JOE393235 JYA393216:JYA393235 KHW393216:KHW393235 KRS393216:KRS393235 LBO393216:LBO393235 LLK393216:LLK393235 LVG393216:LVG393235 MFC393216:MFC393235 MOY393216:MOY393235 MYU393216:MYU393235 NIQ393216:NIQ393235 NSM393216:NSM393235 OCI393216:OCI393235 OME393216:OME393235 OWA393216:OWA393235 PFW393216:PFW393235 PPS393216:PPS393235 PZO393216:PZO393235 QJK393216:QJK393235 QTG393216:QTG393235 RDC393216:RDC393235 RMY393216:RMY393235 RWU393216:RWU393235 SGQ393216:SGQ393235 SQM393216:SQM393235 TAI393216:TAI393235 TKE393216:TKE393235 TUA393216:TUA393235 UDW393216:UDW393235 UNS393216:UNS393235 UXO393216:UXO393235 VHK393216:VHK393235 VRG393216:VRG393235 WBC393216:WBC393235 WKY393216:WKY393235 WUU393216:WUU393235 I458753:I458772 II458752:II458771 SE458752:SE458771 ACA458752:ACA458771 ALW458752:ALW458771 AVS458752:AVS458771 BFO458752:BFO458771 BPK458752:BPK458771 BZG458752:BZG458771 CJC458752:CJC458771 CSY458752:CSY458771 DCU458752:DCU458771 DMQ458752:DMQ458771 DWM458752:DWM458771 EGI458752:EGI458771 EQE458752:EQE458771 FAA458752:FAA458771 FJW458752:FJW458771 FTS458752:FTS458771 GDO458752:GDO458771 GNK458752:GNK458771 GXG458752:GXG458771 HHC458752:HHC458771 HQY458752:HQY458771 IAU458752:IAU458771 IKQ458752:IKQ458771 IUM458752:IUM458771 JEI458752:JEI458771 JOE458752:JOE458771 JYA458752:JYA458771 KHW458752:KHW458771 KRS458752:KRS458771 LBO458752:LBO458771 LLK458752:LLK458771 LVG458752:LVG458771 MFC458752:MFC458771 MOY458752:MOY458771 MYU458752:MYU458771 NIQ458752:NIQ458771 NSM458752:NSM458771 OCI458752:OCI458771 OME458752:OME458771 OWA458752:OWA458771 PFW458752:PFW458771 PPS458752:PPS458771 PZO458752:PZO458771 QJK458752:QJK458771 QTG458752:QTG458771 RDC458752:RDC458771 RMY458752:RMY458771 RWU458752:RWU458771 SGQ458752:SGQ458771 SQM458752:SQM458771 TAI458752:TAI458771 TKE458752:TKE458771 TUA458752:TUA458771 UDW458752:UDW458771 UNS458752:UNS458771 UXO458752:UXO458771 VHK458752:VHK458771 VRG458752:VRG458771 WBC458752:WBC458771 WKY458752:WKY458771 WUU458752:WUU458771 I524289:I524308 II524288:II524307 SE524288:SE524307 ACA524288:ACA524307 ALW524288:ALW524307 AVS524288:AVS524307 BFO524288:BFO524307 BPK524288:BPK524307 BZG524288:BZG524307 CJC524288:CJC524307 CSY524288:CSY524307 DCU524288:DCU524307 DMQ524288:DMQ524307 DWM524288:DWM524307 EGI524288:EGI524307 EQE524288:EQE524307 FAA524288:FAA524307 FJW524288:FJW524307 FTS524288:FTS524307 GDO524288:GDO524307 GNK524288:GNK524307 GXG524288:GXG524307 HHC524288:HHC524307 HQY524288:HQY524307 IAU524288:IAU524307 IKQ524288:IKQ524307 IUM524288:IUM524307 JEI524288:JEI524307 JOE524288:JOE524307 JYA524288:JYA524307 KHW524288:KHW524307 KRS524288:KRS524307 LBO524288:LBO524307 LLK524288:LLK524307 LVG524288:LVG524307 MFC524288:MFC524307 MOY524288:MOY524307 MYU524288:MYU524307 NIQ524288:NIQ524307 NSM524288:NSM524307 OCI524288:OCI524307 OME524288:OME524307 OWA524288:OWA524307 PFW524288:PFW524307 PPS524288:PPS524307 PZO524288:PZO524307 QJK524288:QJK524307 QTG524288:QTG524307 RDC524288:RDC524307 RMY524288:RMY524307 RWU524288:RWU524307 SGQ524288:SGQ524307 SQM524288:SQM524307 TAI524288:TAI524307 TKE524288:TKE524307 TUA524288:TUA524307 UDW524288:UDW524307 UNS524288:UNS524307 UXO524288:UXO524307 VHK524288:VHK524307 VRG524288:VRG524307 WBC524288:WBC524307 WKY524288:WKY524307 WUU524288:WUU524307 I589825:I589844 II589824:II589843 SE589824:SE589843 ACA589824:ACA589843 ALW589824:ALW589843 AVS589824:AVS589843 BFO589824:BFO589843 BPK589824:BPK589843 BZG589824:BZG589843 CJC589824:CJC589843 CSY589824:CSY589843 DCU589824:DCU589843 DMQ589824:DMQ589843 DWM589824:DWM589843 EGI589824:EGI589843 EQE589824:EQE589843 FAA589824:FAA589843 FJW589824:FJW589843 FTS589824:FTS589843 GDO589824:GDO589843 GNK589824:GNK589843 GXG589824:GXG589843 HHC589824:HHC589843 HQY589824:HQY589843 IAU589824:IAU589843 IKQ589824:IKQ589843 IUM589824:IUM589843 JEI589824:JEI589843 JOE589824:JOE589843 JYA589824:JYA589843 KHW589824:KHW589843 KRS589824:KRS589843 LBO589824:LBO589843 LLK589824:LLK589843 LVG589824:LVG589843 MFC589824:MFC589843 MOY589824:MOY589843 MYU589824:MYU589843 NIQ589824:NIQ589843 NSM589824:NSM589843 OCI589824:OCI589843 OME589824:OME589843 OWA589824:OWA589843 PFW589824:PFW589843 PPS589824:PPS589843 PZO589824:PZO589843 QJK589824:QJK589843 QTG589824:QTG589843 RDC589824:RDC589843 RMY589824:RMY589843 RWU589824:RWU589843 SGQ589824:SGQ589843 SQM589824:SQM589843 TAI589824:TAI589843 TKE589824:TKE589843 TUA589824:TUA589843 UDW589824:UDW589843 UNS589824:UNS589843 UXO589824:UXO589843 VHK589824:VHK589843 VRG589824:VRG589843 WBC589824:WBC589843 WKY589824:WKY589843 WUU589824:WUU589843 I655361:I655380 II655360:II655379 SE655360:SE655379 ACA655360:ACA655379 ALW655360:ALW655379 AVS655360:AVS655379 BFO655360:BFO655379 BPK655360:BPK655379 BZG655360:BZG655379 CJC655360:CJC655379 CSY655360:CSY655379 DCU655360:DCU655379 DMQ655360:DMQ655379 DWM655360:DWM655379 EGI655360:EGI655379 EQE655360:EQE655379 FAA655360:FAA655379 FJW655360:FJW655379 FTS655360:FTS655379 GDO655360:GDO655379 GNK655360:GNK655379 GXG655360:GXG655379 HHC655360:HHC655379 HQY655360:HQY655379 IAU655360:IAU655379 IKQ655360:IKQ655379 IUM655360:IUM655379 JEI655360:JEI655379 JOE655360:JOE655379 JYA655360:JYA655379 KHW655360:KHW655379 KRS655360:KRS655379 LBO655360:LBO655379 LLK655360:LLK655379 LVG655360:LVG655379 MFC655360:MFC655379 MOY655360:MOY655379 MYU655360:MYU655379 NIQ655360:NIQ655379 NSM655360:NSM655379 OCI655360:OCI655379 OME655360:OME655379 OWA655360:OWA655379 PFW655360:PFW655379 PPS655360:PPS655379 PZO655360:PZO655379 QJK655360:QJK655379 QTG655360:QTG655379 RDC655360:RDC655379 RMY655360:RMY655379 RWU655360:RWU655379 SGQ655360:SGQ655379 SQM655360:SQM655379 TAI655360:TAI655379 TKE655360:TKE655379 TUA655360:TUA655379 UDW655360:UDW655379 UNS655360:UNS655379 UXO655360:UXO655379 VHK655360:VHK655379 VRG655360:VRG655379 WBC655360:WBC655379 WKY655360:WKY655379 WUU655360:WUU655379 I720897:I720916 II720896:II720915 SE720896:SE720915 ACA720896:ACA720915 ALW720896:ALW720915 AVS720896:AVS720915 BFO720896:BFO720915 BPK720896:BPK720915 BZG720896:BZG720915 CJC720896:CJC720915 CSY720896:CSY720915 DCU720896:DCU720915 DMQ720896:DMQ720915 DWM720896:DWM720915 EGI720896:EGI720915 EQE720896:EQE720915 FAA720896:FAA720915 FJW720896:FJW720915 FTS720896:FTS720915 GDO720896:GDO720915 GNK720896:GNK720915 GXG720896:GXG720915 HHC720896:HHC720915 HQY720896:HQY720915 IAU720896:IAU720915 IKQ720896:IKQ720915 IUM720896:IUM720915 JEI720896:JEI720915 JOE720896:JOE720915 JYA720896:JYA720915 KHW720896:KHW720915 KRS720896:KRS720915 LBO720896:LBO720915 LLK720896:LLK720915 LVG720896:LVG720915 MFC720896:MFC720915 MOY720896:MOY720915 MYU720896:MYU720915 NIQ720896:NIQ720915 NSM720896:NSM720915 OCI720896:OCI720915 OME720896:OME720915 OWA720896:OWA720915 PFW720896:PFW720915 PPS720896:PPS720915 PZO720896:PZO720915 QJK720896:QJK720915 QTG720896:QTG720915 RDC720896:RDC720915 RMY720896:RMY720915 RWU720896:RWU720915 SGQ720896:SGQ720915 SQM720896:SQM720915 TAI720896:TAI720915 TKE720896:TKE720915 TUA720896:TUA720915 UDW720896:UDW720915 UNS720896:UNS720915 UXO720896:UXO720915 VHK720896:VHK720915 VRG720896:VRG720915 WBC720896:WBC720915 WKY720896:WKY720915 WUU720896:WUU720915 I786433:I786452 II786432:II786451 SE786432:SE786451 ACA786432:ACA786451 ALW786432:ALW786451 AVS786432:AVS786451 BFO786432:BFO786451 BPK786432:BPK786451 BZG786432:BZG786451 CJC786432:CJC786451 CSY786432:CSY786451 DCU786432:DCU786451 DMQ786432:DMQ786451 DWM786432:DWM786451 EGI786432:EGI786451 EQE786432:EQE786451 FAA786432:FAA786451 FJW786432:FJW786451 FTS786432:FTS786451 GDO786432:GDO786451 GNK786432:GNK786451 GXG786432:GXG786451 HHC786432:HHC786451 HQY786432:HQY786451 IAU786432:IAU786451 IKQ786432:IKQ786451 IUM786432:IUM786451 JEI786432:JEI786451 JOE786432:JOE786451 JYA786432:JYA786451 KHW786432:KHW786451 KRS786432:KRS786451 LBO786432:LBO786451 LLK786432:LLK786451 LVG786432:LVG786451 MFC786432:MFC786451 MOY786432:MOY786451 MYU786432:MYU786451 NIQ786432:NIQ786451 NSM786432:NSM786451 OCI786432:OCI786451 OME786432:OME786451 OWA786432:OWA786451 PFW786432:PFW786451 PPS786432:PPS786451 PZO786432:PZO786451 QJK786432:QJK786451 QTG786432:QTG786451 RDC786432:RDC786451 RMY786432:RMY786451 RWU786432:RWU786451 SGQ786432:SGQ786451 SQM786432:SQM786451 TAI786432:TAI786451 TKE786432:TKE786451 TUA786432:TUA786451 UDW786432:UDW786451 UNS786432:UNS786451 UXO786432:UXO786451 VHK786432:VHK786451 VRG786432:VRG786451 WBC786432:WBC786451 WKY786432:WKY786451 WUU786432:WUU786451 I851969:I851988 II851968:II851987 SE851968:SE851987 ACA851968:ACA851987 ALW851968:ALW851987 AVS851968:AVS851987 BFO851968:BFO851987 BPK851968:BPK851987 BZG851968:BZG851987 CJC851968:CJC851987 CSY851968:CSY851987 DCU851968:DCU851987 DMQ851968:DMQ851987 DWM851968:DWM851987 EGI851968:EGI851987 EQE851968:EQE851987 FAA851968:FAA851987 FJW851968:FJW851987 FTS851968:FTS851987 GDO851968:GDO851987 GNK851968:GNK851987 GXG851968:GXG851987 HHC851968:HHC851987 HQY851968:HQY851987 IAU851968:IAU851987 IKQ851968:IKQ851987 IUM851968:IUM851987 JEI851968:JEI851987 JOE851968:JOE851987 JYA851968:JYA851987 KHW851968:KHW851987 KRS851968:KRS851987 LBO851968:LBO851987 LLK851968:LLK851987 LVG851968:LVG851987 MFC851968:MFC851987 MOY851968:MOY851987 MYU851968:MYU851987 NIQ851968:NIQ851987 NSM851968:NSM851987 OCI851968:OCI851987 OME851968:OME851987 OWA851968:OWA851987 PFW851968:PFW851987 PPS851968:PPS851987 PZO851968:PZO851987 QJK851968:QJK851987 QTG851968:QTG851987 RDC851968:RDC851987 RMY851968:RMY851987 RWU851968:RWU851987 SGQ851968:SGQ851987 SQM851968:SQM851987 TAI851968:TAI851987 TKE851968:TKE851987 TUA851968:TUA851987 UDW851968:UDW851987 UNS851968:UNS851987 UXO851968:UXO851987 VHK851968:VHK851987 VRG851968:VRG851987 WBC851968:WBC851987 WKY851968:WKY851987 WUU851968:WUU851987 I917505:I917524 II917504:II917523 SE917504:SE917523 ACA917504:ACA917523 ALW917504:ALW917523 AVS917504:AVS917523 BFO917504:BFO917523 BPK917504:BPK917523 BZG917504:BZG917523 CJC917504:CJC917523 CSY917504:CSY917523 DCU917504:DCU917523 DMQ917504:DMQ917523 DWM917504:DWM917523 EGI917504:EGI917523 EQE917504:EQE917523 FAA917504:FAA917523 FJW917504:FJW917523 FTS917504:FTS917523 GDO917504:GDO917523 GNK917504:GNK917523 GXG917504:GXG917523 HHC917504:HHC917523 HQY917504:HQY917523 IAU917504:IAU917523 IKQ917504:IKQ917523 IUM917504:IUM917523 JEI917504:JEI917523 JOE917504:JOE917523 JYA917504:JYA917523 KHW917504:KHW917523 KRS917504:KRS917523 LBO917504:LBO917523 LLK917504:LLK917523 LVG917504:LVG917523 MFC917504:MFC917523 MOY917504:MOY917523 MYU917504:MYU917523 NIQ917504:NIQ917523 NSM917504:NSM917523 OCI917504:OCI917523 OME917504:OME917523 OWA917504:OWA917523 PFW917504:PFW917523 PPS917504:PPS917523 PZO917504:PZO917523 QJK917504:QJK917523 QTG917504:QTG917523 RDC917504:RDC917523 RMY917504:RMY917523 RWU917504:RWU917523 SGQ917504:SGQ917523 SQM917504:SQM917523 TAI917504:TAI917523 TKE917504:TKE917523 TUA917504:TUA917523 UDW917504:UDW917523 UNS917504:UNS917523 UXO917504:UXO917523 VHK917504:VHK917523 VRG917504:VRG917523 WBC917504:WBC917523 WKY917504:WKY917523 WUU917504:WUU917523 I983041:I983060 II983040:II983059 SE983040:SE983059 ACA983040:ACA983059 ALW983040:ALW983059 AVS983040:AVS983059 BFO983040:BFO983059 BPK983040:BPK983059 BZG983040:BZG983059 CJC983040:CJC983059 CSY983040:CSY983059 DCU983040:DCU983059 DMQ983040:DMQ983059 DWM983040:DWM983059 EGI983040:EGI983059 EQE983040:EQE983059 FAA983040:FAA983059 FJW983040:FJW983059 FTS983040:FTS983059 GDO983040:GDO983059 GNK983040:GNK983059 GXG983040:GXG983059 HHC983040:HHC983059 HQY983040:HQY983059 IAU983040:IAU983059 IKQ983040:IKQ983059 IUM983040:IUM983059 JEI983040:JEI983059 JOE983040:JOE983059 JYA983040:JYA983059 KHW983040:KHW983059 KRS983040:KRS983059 LBO983040:LBO983059 LLK983040:LLK983059 LVG983040:LVG983059 MFC983040:MFC983059 MOY983040:MOY983059 MYU983040:MYU983059 NIQ983040:NIQ983059 NSM983040:NSM983059 OCI983040:OCI983059 OME983040:OME983059 OWA983040:OWA983059 PFW983040:PFW983059 PPS983040:PPS983059 PZO983040:PZO983059 QJK983040:QJK983059 QTG983040:QTG983059 RDC983040:RDC983059 RMY983040:RMY983059 RWU983040:RWU983059 SGQ983040:SGQ983059 SQM983040:SQM983059 TAI983040:TAI983059 TKE983040:TKE983059 TUA983040:TUA983059 UDW983040:UDW983059 UNS983040:UNS983059 UXO983040:UXO983059 VHK983040:VHK983059 VRG983040:VRG983059 WBC983040:WBC983059 WKY983040:WKY983059 II8:II42 SE8:SE42 ACA8:ACA42 ALW8:ALW42 AVS8:AVS42 BFO8:BFO42 BPK8:BPK42 BZG8:BZG42 CJC8:CJC42 CSY8:CSY42 DCU8:DCU42 DMQ8:DMQ42 DWM8:DWM42 EGI8:EGI42 EQE8:EQE42 FAA8:FAA42 FJW8:FJW42 FTS8:FTS42 GDO8:GDO42 GNK8:GNK42 GXG8:GXG42 HHC8:HHC42 HQY8:HQY42 IAU8:IAU42 IKQ8:IKQ42 IUM8:IUM42 JEI8:JEI42 JOE8:JOE42 JYA8:JYA42 KHW8:KHW42 KRS8:KRS42 LBO8:LBO42 LLK8:LLK42 LVG8:LVG42 MFC8:MFC42 MOY8:MOY42 MYU8:MYU42 NIQ8:NIQ42 NSM8:NSM42 OCI8:OCI42 OME8:OME42 OWA8:OWA42 PFW8:PFW42 PPS8:PPS42 PZO8:PZO42 QJK8:QJK42 QTG8:QTG42 RDC8:RDC42 RMY8:RMY42 RWU8:RWU42 SGQ8:SGQ42 SQM8:SQM42 TAI8:TAI42 TKE8:TKE42 TUA8:TUA42 UDW8:UDW42 UNS8:UNS42 UXO8:UXO42 VHK8:VHK42 VRG8:VRG42 WBC8:WBC42 WKY8:WKY42 WUU8:WUU42">
      <formula1>"教育・保育従事者,教育・保育従事者以外"</formula1>
    </dataValidation>
    <dataValidation type="list" allowBlank="1" showInputMessage="1" showErrorMessage="1" sqref="WUT983040:WUT983059 H65537:H65556 IH65536:IH65555 SD65536:SD65555 ABZ65536:ABZ65555 ALV65536:ALV65555 AVR65536:AVR65555 BFN65536:BFN65555 BPJ65536:BPJ65555 BZF65536:BZF65555 CJB65536:CJB65555 CSX65536:CSX65555 DCT65536:DCT65555 DMP65536:DMP65555 DWL65536:DWL65555 EGH65536:EGH65555 EQD65536:EQD65555 EZZ65536:EZZ65555 FJV65536:FJV65555 FTR65536:FTR65555 GDN65536:GDN65555 GNJ65536:GNJ65555 GXF65536:GXF65555 HHB65536:HHB65555 HQX65536:HQX65555 IAT65536:IAT65555 IKP65536:IKP65555 IUL65536:IUL65555 JEH65536:JEH65555 JOD65536:JOD65555 JXZ65536:JXZ65555 KHV65536:KHV65555 KRR65536:KRR65555 LBN65536:LBN65555 LLJ65536:LLJ65555 LVF65536:LVF65555 MFB65536:MFB65555 MOX65536:MOX65555 MYT65536:MYT65555 NIP65536:NIP65555 NSL65536:NSL65555 OCH65536:OCH65555 OMD65536:OMD65555 OVZ65536:OVZ65555 PFV65536:PFV65555 PPR65536:PPR65555 PZN65536:PZN65555 QJJ65536:QJJ65555 QTF65536:QTF65555 RDB65536:RDB65555 RMX65536:RMX65555 RWT65536:RWT65555 SGP65536:SGP65555 SQL65536:SQL65555 TAH65536:TAH65555 TKD65536:TKD65555 TTZ65536:TTZ65555 UDV65536:UDV65555 UNR65536:UNR65555 UXN65536:UXN65555 VHJ65536:VHJ65555 VRF65536:VRF65555 WBB65536:WBB65555 WKX65536:WKX65555 WUT65536:WUT65555 H131073:H131092 IH131072:IH131091 SD131072:SD131091 ABZ131072:ABZ131091 ALV131072:ALV131091 AVR131072:AVR131091 BFN131072:BFN131091 BPJ131072:BPJ131091 BZF131072:BZF131091 CJB131072:CJB131091 CSX131072:CSX131091 DCT131072:DCT131091 DMP131072:DMP131091 DWL131072:DWL131091 EGH131072:EGH131091 EQD131072:EQD131091 EZZ131072:EZZ131091 FJV131072:FJV131091 FTR131072:FTR131091 GDN131072:GDN131091 GNJ131072:GNJ131091 GXF131072:GXF131091 HHB131072:HHB131091 HQX131072:HQX131091 IAT131072:IAT131091 IKP131072:IKP131091 IUL131072:IUL131091 JEH131072:JEH131091 JOD131072:JOD131091 JXZ131072:JXZ131091 KHV131072:KHV131091 KRR131072:KRR131091 LBN131072:LBN131091 LLJ131072:LLJ131091 LVF131072:LVF131091 MFB131072:MFB131091 MOX131072:MOX131091 MYT131072:MYT131091 NIP131072:NIP131091 NSL131072:NSL131091 OCH131072:OCH131091 OMD131072:OMD131091 OVZ131072:OVZ131091 PFV131072:PFV131091 PPR131072:PPR131091 PZN131072:PZN131091 QJJ131072:QJJ131091 QTF131072:QTF131091 RDB131072:RDB131091 RMX131072:RMX131091 RWT131072:RWT131091 SGP131072:SGP131091 SQL131072:SQL131091 TAH131072:TAH131091 TKD131072:TKD131091 TTZ131072:TTZ131091 UDV131072:UDV131091 UNR131072:UNR131091 UXN131072:UXN131091 VHJ131072:VHJ131091 VRF131072:VRF131091 WBB131072:WBB131091 WKX131072:WKX131091 WUT131072:WUT131091 H196609:H196628 IH196608:IH196627 SD196608:SD196627 ABZ196608:ABZ196627 ALV196608:ALV196627 AVR196608:AVR196627 BFN196608:BFN196627 BPJ196608:BPJ196627 BZF196608:BZF196627 CJB196608:CJB196627 CSX196608:CSX196627 DCT196608:DCT196627 DMP196608:DMP196627 DWL196608:DWL196627 EGH196608:EGH196627 EQD196608:EQD196627 EZZ196608:EZZ196627 FJV196608:FJV196627 FTR196608:FTR196627 GDN196608:GDN196627 GNJ196608:GNJ196627 GXF196608:GXF196627 HHB196608:HHB196627 HQX196608:HQX196627 IAT196608:IAT196627 IKP196608:IKP196627 IUL196608:IUL196627 JEH196608:JEH196627 JOD196608:JOD196627 JXZ196608:JXZ196627 KHV196608:KHV196627 KRR196608:KRR196627 LBN196608:LBN196627 LLJ196608:LLJ196627 LVF196608:LVF196627 MFB196608:MFB196627 MOX196608:MOX196627 MYT196608:MYT196627 NIP196608:NIP196627 NSL196608:NSL196627 OCH196608:OCH196627 OMD196608:OMD196627 OVZ196608:OVZ196627 PFV196608:PFV196627 PPR196608:PPR196627 PZN196608:PZN196627 QJJ196608:QJJ196627 QTF196608:QTF196627 RDB196608:RDB196627 RMX196608:RMX196627 RWT196608:RWT196627 SGP196608:SGP196627 SQL196608:SQL196627 TAH196608:TAH196627 TKD196608:TKD196627 TTZ196608:TTZ196627 UDV196608:UDV196627 UNR196608:UNR196627 UXN196608:UXN196627 VHJ196608:VHJ196627 VRF196608:VRF196627 WBB196608:WBB196627 WKX196608:WKX196627 WUT196608:WUT196627 H262145:H262164 IH262144:IH262163 SD262144:SD262163 ABZ262144:ABZ262163 ALV262144:ALV262163 AVR262144:AVR262163 BFN262144:BFN262163 BPJ262144:BPJ262163 BZF262144:BZF262163 CJB262144:CJB262163 CSX262144:CSX262163 DCT262144:DCT262163 DMP262144:DMP262163 DWL262144:DWL262163 EGH262144:EGH262163 EQD262144:EQD262163 EZZ262144:EZZ262163 FJV262144:FJV262163 FTR262144:FTR262163 GDN262144:GDN262163 GNJ262144:GNJ262163 GXF262144:GXF262163 HHB262144:HHB262163 HQX262144:HQX262163 IAT262144:IAT262163 IKP262144:IKP262163 IUL262144:IUL262163 JEH262144:JEH262163 JOD262144:JOD262163 JXZ262144:JXZ262163 KHV262144:KHV262163 KRR262144:KRR262163 LBN262144:LBN262163 LLJ262144:LLJ262163 LVF262144:LVF262163 MFB262144:MFB262163 MOX262144:MOX262163 MYT262144:MYT262163 NIP262144:NIP262163 NSL262144:NSL262163 OCH262144:OCH262163 OMD262144:OMD262163 OVZ262144:OVZ262163 PFV262144:PFV262163 PPR262144:PPR262163 PZN262144:PZN262163 QJJ262144:QJJ262163 QTF262144:QTF262163 RDB262144:RDB262163 RMX262144:RMX262163 RWT262144:RWT262163 SGP262144:SGP262163 SQL262144:SQL262163 TAH262144:TAH262163 TKD262144:TKD262163 TTZ262144:TTZ262163 UDV262144:UDV262163 UNR262144:UNR262163 UXN262144:UXN262163 VHJ262144:VHJ262163 VRF262144:VRF262163 WBB262144:WBB262163 WKX262144:WKX262163 WUT262144:WUT262163 H327681:H327700 IH327680:IH327699 SD327680:SD327699 ABZ327680:ABZ327699 ALV327680:ALV327699 AVR327680:AVR327699 BFN327680:BFN327699 BPJ327680:BPJ327699 BZF327680:BZF327699 CJB327680:CJB327699 CSX327680:CSX327699 DCT327680:DCT327699 DMP327680:DMP327699 DWL327680:DWL327699 EGH327680:EGH327699 EQD327680:EQD327699 EZZ327680:EZZ327699 FJV327680:FJV327699 FTR327680:FTR327699 GDN327680:GDN327699 GNJ327680:GNJ327699 GXF327680:GXF327699 HHB327680:HHB327699 HQX327680:HQX327699 IAT327680:IAT327699 IKP327680:IKP327699 IUL327680:IUL327699 JEH327680:JEH327699 JOD327680:JOD327699 JXZ327680:JXZ327699 KHV327680:KHV327699 KRR327680:KRR327699 LBN327680:LBN327699 LLJ327680:LLJ327699 LVF327680:LVF327699 MFB327680:MFB327699 MOX327680:MOX327699 MYT327680:MYT327699 NIP327680:NIP327699 NSL327680:NSL327699 OCH327680:OCH327699 OMD327680:OMD327699 OVZ327680:OVZ327699 PFV327680:PFV327699 PPR327680:PPR327699 PZN327680:PZN327699 QJJ327680:QJJ327699 QTF327680:QTF327699 RDB327680:RDB327699 RMX327680:RMX327699 RWT327680:RWT327699 SGP327680:SGP327699 SQL327680:SQL327699 TAH327680:TAH327699 TKD327680:TKD327699 TTZ327680:TTZ327699 UDV327680:UDV327699 UNR327680:UNR327699 UXN327680:UXN327699 VHJ327680:VHJ327699 VRF327680:VRF327699 WBB327680:WBB327699 WKX327680:WKX327699 WUT327680:WUT327699 H393217:H393236 IH393216:IH393235 SD393216:SD393235 ABZ393216:ABZ393235 ALV393216:ALV393235 AVR393216:AVR393235 BFN393216:BFN393235 BPJ393216:BPJ393235 BZF393216:BZF393235 CJB393216:CJB393235 CSX393216:CSX393235 DCT393216:DCT393235 DMP393216:DMP393235 DWL393216:DWL393235 EGH393216:EGH393235 EQD393216:EQD393235 EZZ393216:EZZ393235 FJV393216:FJV393235 FTR393216:FTR393235 GDN393216:GDN393235 GNJ393216:GNJ393235 GXF393216:GXF393235 HHB393216:HHB393235 HQX393216:HQX393235 IAT393216:IAT393235 IKP393216:IKP393235 IUL393216:IUL393235 JEH393216:JEH393235 JOD393216:JOD393235 JXZ393216:JXZ393235 KHV393216:KHV393235 KRR393216:KRR393235 LBN393216:LBN393235 LLJ393216:LLJ393235 LVF393216:LVF393235 MFB393216:MFB393235 MOX393216:MOX393235 MYT393216:MYT393235 NIP393216:NIP393235 NSL393216:NSL393235 OCH393216:OCH393235 OMD393216:OMD393235 OVZ393216:OVZ393235 PFV393216:PFV393235 PPR393216:PPR393235 PZN393216:PZN393235 QJJ393216:QJJ393235 QTF393216:QTF393235 RDB393216:RDB393235 RMX393216:RMX393235 RWT393216:RWT393235 SGP393216:SGP393235 SQL393216:SQL393235 TAH393216:TAH393235 TKD393216:TKD393235 TTZ393216:TTZ393235 UDV393216:UDV393235 UNR393216:UNR393235 UXN393216:UXN393235 VHJ393216:VHJ393235 VRF393216:VRF393235 WBB393216:WBB393235 WKX393216:WKX393235 WUT393216:WUT393235 H458753:H458772 IH458752:IH458771 SD458752:SD458771 ABZ458752:ABZ458771 ALV458752:ALV458771 AVR458752:AVR458771 BFN458752:BFN458771 BPJ458752:BPJ458771 BZF458752:BZF458771 CJB458752:CJB458771 CSX458752:CSX458771 DCT458752:DCT458771 DMP458752:DMP458771 DWL458752:DWL458771 EGH458752:EGH458771 EQD458752:EQD458771 EZZ458752:EZZ458771 FJV458752:FJV458771 FTR458752:FTR458771 GDN458752:GDN458771 GNJ458752:GNJ458771 GXF458752:GXF458771 HHB458752:HHB458771 HQX458752:HQX458771 IAT458752:IAT458771 IKP458752:IKP458771 IUL458752:IUL458771 JEH458752:JEH458771 JOD458752:JOD458771 JXZ458752:JXZ458771 KHV458752:KHV458771 KRR458752:KRR458771 LBN458752:LBN458771 LLJ458752:LLJ458771 LVF458752:LVF458771 MFB458752:MFB458771 MOX458752:MOX458771 MYT458752:MYT458771 NIP458752:NIP458771 NSL458752:NSL458771 OCH458752:OCH458771 OMD458752:OMD458771 OVZ458752:OVZ458771 PFV458752:PFV458771 PPR458752:PPR458771 PZN458752:PZN458771 QJJ458752:QJJ458771 QTF458752:QTF458771 RDB458752:RDB458771 RMX458752:RMX458771 RWT458752:RWT458771 SGP458752:SGP458771 SQL458752:SQL458771 TAH458752:TAH458771 TKD458752:TKD458771 TTZ458752:TTZ458771 UDV458752:UDV458771 UNR458752:UNR458771 UXN458752:UXN458771 VHJ458752:VHJ458771 VRF458752:VRF458771 WBB458752:WBB458771 WKX458752:WKX458771 WUT458752:WUT458771 H524289:H524308 IH524288:IH524307 SD524288:SD524307 ABZ524288:ABZ524307 ALV524288:ALV524307 AVR524288:AVR524307 BFN524288:BFN524307 BPJ524288:BPJ524307 BZF524288:BZF524307 CJB524288:CJB524307 CSX524288:CSX524307 DCT524288:DCT524307 DMP524288:DMP524307 DWL524288:DWL524307 EGH524288:EGH524307 EQD524288:EQD524307 EZZ524288:EZZ524307 FJV524288:FJV524307 FTR524288:FTR524307 GDN524288:GDN524307 GNJ524288:GNJ524307 GXF524288:GXF524307 HHB524288:HHB524307 HQX524288:HQX524307 IAT524288:IAT524307 IKP524288:IKP524307 IUL524288:IUL524307 JEH524288:JEH524307 JOD524288:JOD524307 JXZ524288:JXZ524307 KHV524288:KHV524307 KRR524288:KRR524307 LBN524288:LBN524307 LLJ524288:LLJ524307 LVF524288:LVF524307 MFB524288:MFB524307 MOX524288:MOX524307 MYT524288:MYT524307 NIP524288:NIP524307 NSL524288:NSL524307 OCH524288:OCH524307 OMD524288:OMD524307 OVZ524288:OVZ524307 PFV524288:PFV524307 PPR524288:PPR524307 PZN524288:PZN524307 QJJ524288:QJJ524307 QTF524288:QTF524307 RDB524288:RDB524307 RMX524288:RMX524307 RWT524288:RWT524307 SGP524288:SGP524307 SQL524288:SQL524307 TAH524288:TAH524307 TKD524288:TKD524307 TTZ524288:TTZ524307 UDV524288:UDV524307 UNR524288:UNR524307 UXN524288:UXN524307 VHJ524288:VHJ524307 VRF524288:VRF524307 WBB524288:WBB524307 WKX524288:WKX524307 WUT524288:WUT524307 H589825:H589844 IH589824:IH589843 SD589824:SD589843 ABZ589824:ABZ589843 ALV589824:ALV589843 AVR589824:AVR589843 BFN589824:BFN589843 BPJ589824:BPJ589843 BZF589824:BZF589843 CJB589824:CJB589843 CSX589824:CSX589843 DCT589824:DCT589843 DMP589824:DMP589843 DWL589824:DWL589843 EGH589824:EGH589843 EQD589824:EQD589843 EZZ589824:EZZ589843 FJV589824:FJV589843 FTR589824:FTR589843 GDN589824:GDN589843 GNJ589824:GNJ589843 GXF589824:GXF589843 HHB589824:HHB589843 HQX589824:HQX589843 IAT589824:IAT589843 IKP589824:IKP589843 IUL589824:IUL589843 JEH589824:JEH589843 JOD589824:JOD589843 JXZ589824:JXZ589843 KHV589824:KHV589843 KRR589824:KRR589843 LBN589824:LBN589843 LLJ589824:LLJ589843 LVF589824:LVF589843 MFB589824:MFB589843 MOX589824:MOX589843 MYT589824:MYT589843 NIP589824:NIP589843 NSL589824:NSL589843 OCH589824:OCH589843 OMD589824:OMD589843 OVZ589824:OVZ589843 PFV589824:PFV589843 PPR589824:PPR589843 PZN589824:PZN589843 QJJ589824:QJJ589843 QTF589824:QTF589843 RDB589824:RDB589843 RMX589824:RMX589843 RWT589824:RWT589843 SGP589824:SGP589843 SQL589824:SQL589843 TAH589824:TAH589843 TKD589824:TKD589843 TTZ589824:TTZ589843 UDV589824:UDV589843 UNR589824:UNR589843 UXN589824:UXN589843 VHJ589824:VHJ589843 VRF589824:VRF589843 WBB589824:WBB589843 WKX589824:WKX589843 WUT589824:WUT589843 H655361:H655380 IH655360:IH655379 SD655360:SD655379 ABZ655360:ABZ655379 ALV655360:ALV655379 AVR655360:AVR655379 BFN655360:BFN655379 BPJ655360:BPJ655379 BZF655360:BZF655379 CJB655360:CJB655379 CSX655360:CSX655379 DCT655360:DCT655379 DMP655360:DMP655379 DWL655360:DWL655379 EGH655360:EGH655379 EQD655360:EQD655379 EZZ655360:EZZ655379 FJV655360:FJV655379 FTR655360:FTR655379 GDN655360:GDN655379 GNJ655360:GNJ655379 GXF655360:GXF655379 HHB655360:HHB655379 HQX655360:HQX655379 IAT655360:IAT655379 IKP655360:IKP655379 IUL655360:IUL655379 JEH655360:JEH655379 JOD655360:JOD655379 JXZ655360:JXZ655379 KHV655360:KHV655379 KRR655360:KRR655379 LBN655360:LBN655379 LLJ655360:LLJ655379 LVF655360:LVF655379 MFB655360:MFB655379 MOX655360:MOX655379 MYT655360:MYT655379 NIP655360:NIP655379 NSL655360:NSL655379 OCH655360:OCH655379 OMD655360:OMD655379 OVZ655360:OVZ655379 PFV655360:PFV655379 PPR655360:PPR655379 PZN655360:PZN655379 QJJ655360:QJJ655379 QTF655360:QTF655379 RDB655360:RDB655379 RMX655360:RMX655379 RWT655360:RWT655379 SGP655360:SGP655379 SQL655360:SQL655379 TAH655360:TAH655379 TKD655360:TKD655379 TTZ655360:TTZ655379 UDV655360:UDV655379 UNR655360:UNR655379 UXN655360:UXN655379 VHJ655360:VHJ655379 VRF655360:VRF655379 WBB655360:WBB655379 WKX655360:WKX655379 WUT655360:WUT655379 H720897:H720916 IH720896:IH720915 SD720896:SD720915 ABZ720896:ABZ720915 ALV720896:ALV720915 AVR720896:AVR720915 BFN720896:BFN720915 BPJ720896:BPJ720915 BZF720896:BZF720915 CJB720896:CJB720915 CSX720896:CSX720915 DCT720896:DCT720915 DMP720896:DMP720915 DWL720896:DWL720915 EGH720896:EGH720915 EQD720896:EQD720915 EZZ720896:EZZ720915 FJV720896:FJV720915 FTR720896:FTR720915 GDN720896:GDN720915 GNJ720896:GNJ720915 GXF720896:GXF720915 HHB720896:HHB720915 HQX720896:HQX720915 IAT720896:IAT720915 IKP720896:IKP720915 IUL720896:IUL720915 JEH720896:JEH720915 JOD720896:JOD720915 JXZ720896:JXZ720915 KHV720896:KHV720915 KRR720896:KRR720915 LBN720896:LBN720915 LLJ720896:LLJ720915 LVF720896:LVF720915 MFB720896:MFB720915 MOX720896:MOX720915 MYT720896:MYT720915 NIP720896:NIP720915 NSL720896:NSL720915 OCH720896:OCH720915 OMD720896:OMD720915 OVZ720896:OVZ720915 PFV720896:PFV720915 PPR720896:PPR720915 PZN720896:PZN720915 QJJ720896:QJJ720915 QTF720896:QTF720915 RDB720896:RDB720915 RMX720896:RMX720915 RWT720896:RWT720915 SGP720896:SGP720915 SQL720896:SQL720915 TAH720896:TAH720915 TKD720896:TKD720915 TTZ720896:TTZ720915 UDV720896:UDV720915 UNR720896:UNR720915 UXN720896:UXN720915 VHJ720896:VHJ720915 VRF720896:VRF720915 WBB720896:WBB720915 WKX720896:WKX720915 WUT720896:WUT720915 H786433:H786452 IH786432:IH786451 SD786432:SD786451 ABZ786432:ABZ786451 ALV786432:ALV786451 AVR786432:AVR786451 BFN786432:BFN786451 BPJ786432:BPJ786451 BZF786432:BZF786451 CJB786432:CJB786451 CSX786432:CSX786451 DCT786432:DCT786451 DMP786432:DMP786451 DWL786432:DWL786451 EGH786432:EGH786451 EQD786432:EQD786451 EZZ786432:EZZ786451 FJV786432:FJV786451 FTR786432:FTR786451 GDN786432:GDN786451 GNJ786432:GNJ786451 GXF786432:GXF786451 HHB786432:HHB786451 HQX786432:HQX786451 IAT786432:IAT786451 IKP786432:IKP786451 IUL786432:IUL786451 JEH786432:JEH786451 JOD786432:JOD786451 JXZ786432:JXZ786451 KHV786432:KHV786451 KRR786432:KRR786451 LBN786432:LBN786451 LLJ786432:LLJ786451 LVF786432:LVF786451 MFB786432:MFB786451 MOX786432:MOX786451 MYT786432:MYT786451 NIP786432:NIP786451 NSL786432:NSL786451 OCH786432:OCH786451 OMD786432:OMD786451 OVZ786432:OVZ786451 PFV786432:PFV786451 PPR786432:PPR786451 PZN786432:PZN786451 QJJ786432:QJJ786451 QTF786432:QTF786451 RDB786432:RDB786451 RMX786432:RMX786451 RWT786432:RWT786451 SGP786432:SGP786451 SQL786432:SQL786451 TAH786432:TAH786451 TKD786432:TKD786451 TTZ786432:TTZ786451 UDV786432:UDV786451 UNR786432:UNR786451 UXN786432:UXN786451 VHJ786432:VHJ786451 VRF786432:VRF786451 WBB786432:WBB786451 WKX786432:WKX786451 WUT786432:WUT786451 H851969:H851988 IH851968:IH851987 SD851968:SD851987 ABZ851968:ABZ851987 ALV851968:ALV851987 AVR851968:AVR851987 BFN851968:BFN851987 BPJ851968:BPJ851987 BZF851968:BZF851987 CJB851968:CJB851987 CSX851968:CSX851987 DCT851968:DCT851987 DMP851968:DMP851987 DWL851968:DWL851987 EGH851968:EGH851987 EQD851968:EQD851987 EZZ851968:EZZ851987 FJV851968:FJV851987 FTR851968:FTR851987 GDN851968:GDN851987 GNJ851968:GNJ851987 GXF851968:GXF851987 HHB851968:HHB851987 HQX851968:HQX851987 IAT851968:IAT851987 IKP851968:IKP851987 IUL851968:IUL851987 JEH851968:JEH851987 JOD851968:JOD851987 JXZ851968:JXZ851987 KHV851968:KHV851987 KRR851968:KRR851987 LBN851968:LBN851987 LLJ851968:LLJ851987 LVF851968:LVF851987 MFB851968:MFB851987 MOX851968:MOX851987 MYT851968:MYT851987 NIP851968:NIP851987 NSL851968:NSL851987 OCH851968:OCH851987 OMD851968:OMD851987 OVZ851968:OVZ851987 PFV851968:PFV851987 PPR851968:PPR851987 PZN851968:PZN851987 QJJ851968:QJJ851987 QTF851968:QTF851987 RDB851968:RDB851987 RMX851968:RMX851987 RWT851968:RWT851987 SGP851968:SGP851987 SQL851968:SQL851987 TAH851968:TAH851987 TKD851968:TKD851987 TTZ851968:TTZ851987 UDV851968:UDV851987 UNR851968:UNR851987 UXN851968:UXN851987 VHJ851968:VHJ851987 VRF851968:VRF851987 WBB851968:WBB851987 WKX851968:WKX851987 WUT851968:WUT851987 H917505:H917524 IH917504:IH917523 SD917504:SD917523 ABZ917504:ABZ917523 ALV917504:ALV917523 AVR917504:AVR917523 BFN917504:BFN917523 BPJ917504:BPJ917523 BZF917504:BZF917523 CJB917504:CJB917523 CSX917504:CSX917523 DCT917504:DCT917523 DMP917504:DMP917523 DWL917504:DWL917523 EGH917504:EGH917523 EQD917504:EQD917523 EZZ917504:EZZ917523 FJV917504:FJV917523 FTR917504:FTR917523 GDN917504:GDN917523 GNJ917504:GNJ917523 GXF917504:GXF917523 HHB917504:HHB917523 HQX917504:HQX917523 IAT917504:IAT917523 IKP917504:IKP917523 IUL917504:IUL917523 JEH917504:JEH917523 JOD917504:JOD917523 JXZ917504:JXZ917523 KHV917504:KHV917523 KRR917504:KRR917523 LBN917504:LBN917523 LLJ917504:LLJ917523 LVF917504:LVF917523 MFB917504:MFB917523 MOX917504:MOX917523 MYT917504:MYT917523 NIP917504:NIP917523 NSL917504:NSL917523 OCH917504:OCH917523 OMD917504:OMD917523 OVZ917504:OVZ917523 PFV917504:PFV917523 PPR917504:PPR917523 PZN917504:PZN917523 QJJ917504:QJJ917523 QTF917504:QTF917523 RDB917504:RDB917523 RMX917504:RMX917523 RWT917504:RWT917523 SGP917504:SGP917523 SQL917504:SQL917523 TAH917504:TAH917523 TKD917504:TKD917523 TTZ917504:TTZ917523 UDV917504:UDV917523 UNR917504:UNR917523 UXN917504:UXN917523 VHJ917504:VHJ917523 VRF917504:VRF917523 WBB917504:WBB917523 WKX917504:WKX917523 WUT917504:WUT917523 H983041:H983060 IH983040:IH983059 SD983040:SD983059 ABZ983040:ABZ983059 ALV983040:ALV983059 AVR983040:AVR983059 BFN983040:BFN983059 BPJ983040:BPJ983059 BZF983040:BZF983059 CJB983040:CJB983059 CSX983040:CSX983059 DCT983040:DCT983059 DMP983040:DMP983059 DWL983040:DWL983059 EGH983040:EGH983059 EQD983040:EQD983059 EZZ983040:EZZ983059 FJV983040:FJV983059 FTR983040:FTR983059 GDN983040:GDN983059 GNJ983040:GNJ983059 GXF983040:GXF983059 HHB983040:HHB983059 HQX983040:HQX983059 IAT983040:IAT983059 IKP983040:IKP983059 IUL983040:IUL983059 JEH983040:JEH983059 JOD983040:JOD983059 JXZ983040:JXZ983059 KHV983040:KHV983059 KRR983040:KRR983059 LBN983040:LBN983059 LLJ983040:LLJ983059 LVF983040:LVF983059 MFB983040:MFB983059 MOX983040:MOX983059 MYT983040:MYT983059 NIP983040:NIP983059 NSL983040:NSL983059 OCH983040:OCH983059 OMD983040:OMD983059 OVZ983040:OVZ983059 PFV983040:PFV983059 PPR983040:PPR983059 PZN983040:PZN983059 QJJ983040:QJJ983059 QTF983040:QTF983059 RDB983040:RDB983059 RMX983040:RMX983059 RWT983040:RWT983059 SGP983040:SGP983059 SQL983040:SQL983059 TAH983040:TAH983059 TKD983040:TKD983059 TTZ983040:TTZ983059 UDV983040:UDV983059 UNR983040:UNR983059 UXN983040:UXN983059 VHJ983040:VHJ983059 VRF983040:VRF983059 WBB983040:WBB983059 WKX983040:WKX983059 WUT8:WUT42 WKX8:WKX42 IH8:IH42 SD8:SD42 ABZ8:ABZ42 ALV8:ALV42 AVR8:AVR42 BFN8:BFN42 BPJ8:BPJ42 BZF8:BZF42 CJB8:CJB42 CSX8:CSX42 DCT8:DCT42 DMP8:DMP42 DWL8:DWL42 EGH8:EGH42 EQD8:EQD42 EZZ8:EZZ42 FJV8:FJV42 FTR8:FTR42 GDN8:GDN42 GNJ8:GNJ42 GXF8:GXF42 HHB8:HHB42 HQX8:HQX42 IAT8:IAT42 IKP8:IKP42 IUL8:IUL42 JEH8:JEH42 JOD8:JOD42 JXZ8:JXZ42 KHV8:KHV42 KRR8:KRR42 LBN8:LBN42 LLJ8:LLJ42 LVF8:LVF42 MFB8:MFB42 MOX8:MOX42 MYT8:MYT42 NIP8:NIP42 NSL8:NSL42 OCH8:OCH42 OMD8:OMD42 OVZ8:OVZ42 PFV8:PFV42 PPR8:PPR42 PZN8:PZN42 QJJ8:QJJ42 QTF8:QTF42 RDB8:RDB42 RMX8:RMX42 RWT8:RWT42 SGP8:SGP42 SQL8:SQL42 TAH8:TAH42 TKD8:TKD42 TTZ8:TTZ42 UDV8:UDV42 UNR8:UNR42 UXN8:UXN42 VHJ8:VHJ42 VRF8:VRF42 WBB8:WBB42 H8:H37">
      <formula1>"常勤,非常勤"</formula1>
    </dataValidation>
    <dataValidation type="list" showInputMessage="1" showErrorMessage="1" prompt="空白にする時は、「Delete」キーを押してください。" sqref="WUV983040:WUV983059 IJ65536:IJ65555 SF65536:SF65555 ACB65536:ACB65555 ALX65536:ALX65555 AVT65536:AVT65555 BFP65536:BFP65555 BPL65536:BPL65555 BZH65536:BZH65555 CJD65536:CJD65555 CSZ65536:CSZ65555 DCV65536:DCV65555 DMR65536:DMR65555 DWN65536:DWN65555 EGJ65536:EGJ65555 EQF65536:EQF65555 FAB65536:FAB65555 FJX65536:FJX65555 FTT65536:FTT65555 GDP65536:GDP65555 GNL65536:GNL65555 GXH65536:GXH65555 HHD65536:HHD65555 HQZ65536:HQZ65555 IAV65536:IAV65555 IKR65536:IKR65555 IUN65536:IUN65555 JEJ65536:JEJ65555 JOF65536:JOF65555 JYB65536:JYB65555 KHX65536:KHX65555 KRT65536:KRT65555 LBP65536:LBP65555 LLL65536:LLL65555 LVH65536:LVH65555 MFD65536:MFD65555 MOZ65536:MOZ65555 MYV65536:MYV65555 NIR65536:NIR65555 NSN65536:NSN65555 OCJ65536:OCJ65555 OMF65536:OMF65555 OWB65536:OWB65555 PFX65536:PFX65555 PPT65536:PPT65555 PZP65536:PZP65555 QJL65536:QJL65555 QTH65536:QTH65555 RDD65536:RDD65555 RMZ65536:RMZ65555 RWV65536:RWV65555 SGR65536:SGR65555 SQN65536:SQN65555 TAJ65536:TAJ65555 TKF65536:TKF65555 TUB65536:TUB65555 UDX65536:UDX65555 UNT65536:UNT65555 UXP65536:UXP65555 VHL65536:VHL65555 VRH65536:VRH65555 WBD65536:WBD65555 WKZ65536:WKZ65555 WUV65536:WUV65555 IJ131072:IJ131091 SF131072:SF131091 ACB131072:ACB131091 ALX131072:ALX131091 AVT131072:AVT131091 BFP131072:BFP131091 BPL131072:BPL131091 BZH131072:BZH131091 CJD131072:CJD131091 CSZ131072:CSZ131091 DCV131072:DCV131091 DMR131072:DMR131091 DWN131072:DWN131091 EGJ131072:EGJ131091 EQF131072:EQF131091 FAB131072:FAB131091 FJX131072:FJX131091 FTT131072:FTT131091 GDP131072:GDP131091 GNL131072:GNL131091 GXH131072:GXH131091 HHD131072:HHD131091 HQZ131072:HQZ131091 IAV131072:IAV131091 IKR131072:IKR131091 IUN131072:IUN131091 JEJ131072:JEJ131091 JOF131072:JOF131091 JYB131072:JYB131091 KHX131072:KHX131091 KRT131072:KRT131091 LBP131072:LBP131091 LLL131072:LLL131091 LVH131072:LVH131091 MFD131072:MFD131091 MOZ131072:MOZ131091 MYV131072:MYV131091 NIR131072:NIR131091 NSN131072:NSN131091 OCJ131072:OCJ131091 OMF131072:OMF131091 OWB131072:OWB131091 PFX131072:PFX131091 PPT131072:PPT131091 PZP131072:PZP131091 QJL131072:QJL131091 QTH131072:QTH131091 RDD131072:RDD131091 RMZ131072:RMZ131091 RWV131072:RWV131091 SGR131072:SGR131091 SQN131072:SQN131091 TAJ131072:TAJ131091 TKF131072:TKF131091 TUB131072:TUB131091 UDX131072:UDX131091 UNT131072:UNT131091 UXP131072:UXP131091 VHL131072:VHL131091 VRH131072:VRH131091 WBD131072:WBD131091 WKZ131072:WKZ131091 WUV131072:WUV131091 IJ196608:IJ196627 SF196608:SF196627 ACB196608:ACB196627 ALX196608:ALX196627 AVT196608:AVT196627 BFP196608:BFP196627 BPL196608:BPL196627 BZH196608:BZH196627 CJD196608:CJD196627 CSZ196608:CSZ196627 DCV196608:DCV196627 DMR196608:DMR196627 DWN196608:DWN196627 EGJ196608:EGJ196627 EQF196608:EQF196627 FAB196608:FAB196627 FJX196608:FJX196627 FTT196608:FTT196627 GDP196608:GDP196627 GNL196608:GNL196627 GXH196608:GXH196627 HHD196608:HHD196627 HQZ196608:HQZ196627 IAV196608:IAV196627 IKR196608:IKR196627 IUN196608:IUN196627 JEJ196608:JEJ196627 JOF196608:JOF196627 JYB196608:JYB196627 KHX196608:KHX196627 KRT196608:KRT196627 LBP196608:LBP196627 LLL196608:LLL196627 LVH196608:LVH196627 MFD196608:MFD196627 MOZ196608:MOZ196627 MYV196608:MYV196627 NIR196608:NIR196627 NSN196608:NSN196627 OCJ196608:OCJ196627 OMF196608:OMF196627 OWB196608:OWB196627 PFX196608:PFX196627 PPT196608:PPT196627 PZP196608:PZP196627 QJL196608:QJL196627 QTH196608:QTH196627 RDD196608:RDD196627 RMZ196608:RMZ196627 RWV196608:RWV196627 SGR196608:SGR196627 SQN196608:SQN196627 TAJ196608:TAJ196627 TKF196608:TKF196627 TUB196608:TUB196627 UDX196608:UDX196627 UNT196608:UNT196627 UXP196608:UXP196627 VHL196608:VHL196627 VRH196608:VRH196627 WBD196608:WBD196627 WKZ196608:WKZ196627 WUV196608:WUV196627 IJ262144:IJ262163 SF262144:SF262163 ACB262144:ACB262163 ALX262144:ALX262163 AVT262144:AVT262163 BFP262144:BFP262163 BPL262144:BPL262163 BZH262144:BZH262163 CJD262144:CJD262163 CSZ262144:CSZ262163 DCV262144:DCV262163 DMR262144:DMR262163 DWN262144:DWN262163 EGJ262144:EGJ262163 EQF262144:EQF262163 FAB262144:FAB262163 FJX262144:FJX262163 FTT262144:FTT262163 GDP262144:GDP262163 GNL262144:GNL262163 GXH262144:GXH262163 HHD262144:HHD262163 HQZ262144:HQZ262163 IAV262144:IAV262163 IKR262144:IKR262163 IUN262144:IUN262163 JEJ262144:JEJ262163 JOF262144:JOF262163 JYB262144:JYB262163 KHX262144:KHX262163 KRT262144:KRT262163 LBP262144:LBP262163 LLL262144:LLL262163 LVH262144:LVH262163 MFD262144:MFD262163 MOZ262144:MOZ262163 MYV262144:MYV262163 NIR262144:NIR262163 NSN262144:NSN262163 OCJ262144:OCJ262163 OMF262144:OMF262163 OWB262144:OWB262163 PFX262144:PFX262163 PPT262144:PPT262163 PZP262144:PZP262163 QJL262144:QJL262163 QTH262144:QTH262163 RDD262144:RDD262163 RMZ262144:RMZ262163 RWV262144:RWV262163 SGR262144:SGR262163 SQN262144:SQN262163 TAJ262144:TAJ262163 TKF262144:TKF262163 TUB262144:TUB262163 UDX262144:UDX262163 UNT262144:UNT262163 UXP262144:UXP262163 VHL262144:VHL262163 VRH262144:VRH262163 WBD262144:WBD262163 WKZ262144:WKZ262163 WUV262144:WUV262163 IJ327680:IJ327699 SF327680:SF327699 ACB327680:ACB327699 ALX327680:ALX327699 AVT327680:AVT327699 BFP327680:BFP327699 BPL327680:BPL327699 BZH327680:BZH327699 CJD327680:CJD327699 CSZ327680:CSZ327699 DCV327680:DCV327699 DMR327680:DMR327699 DWN327680:DWN327699 EGJ327680:EGJ327699 EQF327680:EQF327699 FAB327680:FAB327699 FJX327680:FJX327699 FTT327680:FTT327699 GDP327680:GDP327699 GNL327680:GNL327699 GXH327680:GXH327699 HHD327680:HHD327699 HQZ327680:HQZ327699 IAV327680:IAV327699 IKR327680:IKR327699 IUN327680:IUN327699 JEJ327680:JEJ327699 JOF327680:JOF327699 JYB327680:JYB327699 KHX327680:KHX327699 KRT327680:KRT327699 LBP327680:LBP327699 LLL327680:LLL327699 LVH327680:LVH327699 MFD327680:MFD327699 MOZ327680:MOZ327699 MYV327680:MYV327699 NIR327680:NIR327699 NSN327680:NSN327699 OCJ327680:OCJ327699 OMF327680:OMF327699 OWB327680:OWB327699 PFX327680:PFX327699 PPT327680:PPT327699 PZP327680:PZP327699 QJL327680:QJL327699 QTH327680:QTH327699 RDD327680:RDD327699 RMZ327680:RMZ327699 RWV327680:RWV327699 SGR327680:SGR327699 SQN327680:SQN327699 TAJ327680:TAJ327699 TKF327680:TKF327699 TUB327680:TUB327699 UDX327680:UDX327699 UNT327680:UNT327699 UXP327680:UXP327699 VHL327680:VHL327699 VRH327680:VRH327699 WBD327680:WBD327699 WKZ327680:WKZ327699 WUV327680:WUV327699 IJ393216:IJ393235 SF393216:SF393235 ACB393216:ACB393235 ALX393216:ALX393235 AVT393216:AVT393235 BFP393216:BFP393235 BPL393216:BPL393235 BZH393216:BZH393235 CJD393216:CJD393235 CSZ393216:CSZ393235 DCV393216:DCV393235 DMR393216:DMR393235 DWN393216:DWN393235 EGJ393216:EGJ393235 EQF393216:EQF393235 FAB393216:FAB393235 FJX393216:FJX393235 FTT393216:FTT393235 GDP393216:GDP393235 GNL393216:GNL393235 GXH393216:GXH393235 HHD393216:HHD393235 HQZ393216:HQZ393235 IAV393216:IAV393235 IKR393216:IKR393235 IUN393216:IUN393235 JEJ393216:JEJ393235 JOF393216:JOF393235 JYB393216:JYB393235 KHX393216:KHX393235 KRT393216:KRT393235 LBP393216:LBP393235 LLL393216:LLL393235 LVH393216:LVH393235 MFD393216:MFD393235 MOZ393216:MOZ393235 MYV393216:MYV393235 NIR393216:NIR393235 NSN393216:NSN393235 OCJ393216:OCJ393235 OMF393216:OMF393235 OWB393216:OWB393235 PFX393216:PFX393235 PPT393216:PPT393235 PZP393216:PZP393235 QJL393216:QJL393235 QTH393216:QTH393235 RDD393216:RDD393235 RMZ393216:RMZ393235 RWV393216:RWV393235 SGR393216:SGR393235 SQN393216:SQN393235 TAJ393216:TAJ393235 TKF393216:TKF393235 TUB393216:TUB393235 UDX393216:UDX393235 UNT393216:UNT393235 UXP393216:UXP393235 VHL393216:VHL393235 VRH393216:VRH393235 WBD393216:WBD393235 WKZ393216:WKZ393235 WUV393216:WUV393235 IJ458752:IJ458771 SF458752:SF458771 ACB458752:ACB458771 ALX458752:ALX458771 AVT458752:AVT458771 BFP458752:BFP458771 BPL458752:BPL458771 BZH458752:BZH458771 CJD458752:CJD458771 CSZ458752:CSZ458771 DCV458752:DCV458771 DMR458752:DMR458771 DWN458752:DWN458771 EGJ458752:EGJ458771 EQF458752:EQF458771 FAB458752:FAB458771 FJX458752:FJX458771 FTT458752:FTT458771 GDP458752:GDP458771 GNL458752:GNL458771 GXH458752:GXH458771 HHD458752:HHD458771 HQZ458752:HQZ458771 IAV458752:IAV458771 IKR458752:IKR458771 IUN458752:IUN458771 JEJ458752:JEJ458771 JOF458752:JOF458771 JYB458752:JYB458771 KHX458752:KHX458771 KRT458752:KRT458771 LBP458752:LBP458771 LLL458752:LLL458771 LVH458752:LVH458771 MFD458752:MFD458771 MOZ458752:MOZ458771 MYV458752:MYV458771 NIR458752:NIR458771 NSN458752:NSN458771 OCJ458752:OCJ458771 OMF458752:OMF458771 OWB458752:OWB458771 PFX458752:PFX458771 PPT458752:PPT458771 PZP458752:PZP458771 QJL458752:QJL458771 QTH458752:QTH458771 RDD458752:RDD458771 RMZ458752:RMZ458771 RWV458752:RWV458771 SGR458752:SGR458771 SQN458752:SQN458771 TAJ458752:TAJ458771 TKF458752:TKF458771 TUB458752:TUB458771 UDX458752:UDX458771 UNT458752:UNT458771 UXP458752:UXP458771 VHL458752:VHL458771 VRH458752:VRH458771 WBD458752:WBD458771 WKZ458752:WKZ458771 WUV458752:WUV458771 IJ524288:IJ524307 SF524288:SF524307 ACB524288:ACB524307 ALX524288:ALX524307 AVT524288:AVT524307 BFP524288:BFP524307 BPL524288:BPL524307 BZH524288:BZH524307 CJD524288:CJD524307 CSZ524288:CSZ524307 DCV524288:DCV524307 DMR524288:DMR524307 DWN524288:DWN524307 EGJ524288:EGJ524307 EQF524288:EQF524307 FAB524288:FAB524307 FJX524288:FJX524307 FTT524288:FTT524307 GDP524288:GDP524307 GNL524288:GNL524307 GXH524288:GXH524307 HHD524288:HHD524307 HQZ524288:HQZ524307 IAV524288:IAV524307 IKR524288:IKR524307 IUN524288:IUN524307 JEJ524288:JEJ524307 JOF524288:JOF524307 JYB524288:JYB524307 KHX524288:KHX524307 KRT524288:KRT524307 LBP524288:LBP524307 LLL524288:LLL524307 LVH524288:LVH524307 MFD524288:MFD524307 MOZ524288:MOZ524307 MYV524288:MYV524307 NIR524288:NIR524307 NSN524288:NSN524307 OCJ524288:OCJ524307 OMF524288:OMF524307 OWB524288:OWB524307 PFX524288:PFX524307 PPT524288:PPT524307 PZP524288:PZP524307 QJL524288:QJL524307 QTH524288:QTH524307 RDD524288:RDD524307 RMZ524288:RMZ524307 RWV524288:RWV524307 SGR524288:SGR524307 SQN524288:SQN524307 TAJ524288:TAJ524307 TKF524288:TKF524307 TUB524288:TUB524307 UDX524288:UDX524307 UNT524288:UNT524307 UXP524288:UXP524307 VHL524288:VHL524307 VRH524288:VRH524307 WBD524288:WBD524307 WKZ524288:WKZ524307 WUV524288:WUV524307 IJ589824:IJ589843 SF589824:SF589843 ACB589824:ACB589843 ALX589824:ALX589843 AVT589824:AVT589843 BFP589824:BFP589843 BPL589824:BPL589843 BZH589824:BZH589843 CJD589824:CJD589843 CSZ589824:CSZ589843 DCV589824:DCV589843 DMR589824:DMR589843 DWN589824:DWN589843 EGJ589824:EGJ589843 EQF589824:EQF589843 FAB589824:FAB589843 FJX589824:FJX589843 FTT589824:FTT589843 GDP589824:GDP589843 GNL589824:GNL589843 GXH589824:GXH589843 HHD589824:HHD589843 HQZ589824:HQZ589843 IAV589824:IAV589843 IKR589824:IKR589843 IUN589824:IUN589843 JEJ589824:JEJ589843 JOF589824:JOF589843 JYB589824:JYB589843 KHX589824:KHX589843 KRT589824:KRT589843 LBP589824:LBP589843 LLL589824:LLL589843 LVH589824:LVH589843 MFD589824:MFD589843 MOZ589824:MOZ589843 MYV589824:MYV589843 NIR589824:NIR589843 NSN589824:NSN589843 OCJ589824:OCJ589843 OMF589824:OMF589843 OWB589824:OWB589843 PFX589824:PFX589843 PPT589824:PPT589843 PZP589824:PZP589843 QJL589824:QJL589843 QTH589824:QTH589843 RDD589824:RDD589843 RMZ589824:RMZ589843 RWV589824:RWV589843 SGR589824:SGR589843 SQN589824:SQN589843 TAJ589824:TAJ589843 TKF589824:TKF589843 TUB589824:TUB589843 UDX589824:UDX589843 UNT589824:UNT589843 UXP589824:UXP589843 VHL589824:VHL589843 VRH589824:VRH589843 WBD589824:WBD589843 WKZ589824:WKZ589843 WUV589824:WUV589843 IJ655360:IJ655379 SF655360:SF655379 ACB655360:ACB655379 ALX655360:ALX655379 AVT655360:AVT655379 BFP655360:BFP655379 BPL655360:BPL655379 BZH655360:BZH655379 CJD655360:CJD655379 CSZ655360:CSZ655379 DCV655360:DCV655379 DMR655360:DMR655379 DWN655360:DWN655379 EGJ655360:EGJ655379 EQF655360:EQF655379 FAB655360:FAB655379 FJX655360:FJX655379 FTT655360:FTT655379 GDP655360:GDP655379 GNL655360:GNL655379 GXH655360:GXH655379 HHD655360:HHD655379 HQZ655360:HQZ655379 IAV655360:IAV655379 IKR655360:IKR655379 IUN655360:IUN655379 JEJ655360:JEJ655379 JOF655360:JOF655379 JYB655360:JYB655379 KHX655360:KHX655379 KRT655360:KRT655379 LBP655360:LBP655379 LLL655360:LLL655379 LVH655360:LVH655379 MFD655360:MFD655379 MOZ655360:MOZ655379 MYV655360:MYV655379 NIR655360:NIR655379 NSN655360:NSN655379 OCJ655360:OCJ655379 OMF655360:OMF655379 OWB655360:OWB655379 PFX655360:PFX655379 PPT655360:PPT655379 PZP655360:PZP655379 QJL655360:QJL655379 QTH655360:QTH655379 RDD655360:RDD655379 RMZ655360:RMZ655379 RWV655360:RWV655379 SGR655360:SGR655379 SQN655360:SQN655379 TAJ655360:TAJ655379 TKF655360:TKF655379 TUB655360:TUB655379 UDX655360:UDX655379 UNT655360:UNT655379 UXP655360:UXP655379 VHL655360:VHL655379 VRH655360:VRH655379 WBD655360:WBD655379 WKZ655360:WKZ655379 WUV655360:WUV655379 IJ720896:IJ720915 SF720896:SF720915 ACB720896:ACB720915 ALX720896:ALX720915 AVT720896:AVT720915 BFP720896:BFP720915 BPL720896:BPL720915 BZH720896:BZH720915 CJD720896:CJD720915 CSZ720896:CSZ720915 DCV720896:DCV720915 DMR720896:DMR720915 DWN720896:DWN720915 EGJ720896:EGJ720915 EQF720896:EQF720915 FAB720896:FAB720915 FJX720896:FJX720915 FTT720896:FTT720915 GDP720896:GDP720915 GNL720896:GNL720915 GXH720896:GXH720915 HHD720896:HHD720915 HQZ720896:HQZ720915 IAV720896:IAV720915 IKR720896:IKR720915 IUN720896:IUN720915 JEJ720896:JEJ720915 JOF720896:JOF720915 JYB720896:JYB720915 KHX720896:KHX720915 KRT720896:KRT720915 LBP720896:LBP720915 LLL720896:LLL720915 LVH720896:LVH720915 MFD720896:MFD720915 MOZ720896:MOZ720915 MYV720896:MYV720915 NIR720896:NIR720915 NSN720896:NSN720915 OCJ720896:OCJ720915 OMF720896:OMF720915 OWB720896:OWB720915 PFX720896:PFX720915 PPT720896:PPT720915 PZP720896:PZP720915 QJL720896:QJL720915 QTH720896:QTH720915 RDD720896:RDD720915 RMZ720896:RMZ720915 RWV720896:RWV720915 SGR720896:SGR720915 SQN720896:SQN720915 TAJ720896:TAJ720915 TKF720896:TKF720915 TUB720896:TUB720915 UDX720896:UDX720915 UNT720896:UNT720915 UXP720896:UXP720915 VHL720896:VHL720915 VRH720896:VRH720915 WBD720896:WBD720915 WKZ720896:WKZ720915 WUV720896:WUV720915 IJ786432:IJ786451 SF786432:SF786451 ACB786432:ACB786451 ALX786432:ALX786451 AVT786432:AVT786451 BFP786432:BFP786451 BPL786432:BPL786451 BZH786432:BZH786451 CJD786432:CJD786451 CSZ786432:CSZ786451 DCV786432:DCV786451 DMR786432:DMR786451 DWN786432:DWN786451 EGJ786432:EGJ786451 EQF786432:EQF786451 FAB786432:FAB786451 FJX786432:FJX786451 FTT786432:FTT786451 GDP786432:GDP786451 GNL786432:GNL786451 GXH786432:GXH786451 HHD786432:HHD786451 HQZ786432:HQZ786451 IAV786432:IAV786451 IKR786432:IKR786451 IUN786432:IUN786451 JEJ786432:JEJ786451 JOF786432:JOF786451 JYB786432:JYB786451 KHX786432:KHX786451 KRT786432:KRT786451 LBP786432:LBP786451 LLL786432:LLL786451 LVH786432:LVH786451 MFD786432:MFD786451 MOZ786432:MOZ786451 MYV786432:MYV786451 NIR786432:NIR786451 NSN786432:NSN786451 OCJ786432:OCJ786451 OMF786432:OMF786451 OWB786432:OWB786451 PFX786432:PFX786451 PPT786432:PPT786451 PZP786432:PZP786451 QJL786432:QJL786451 QTH786432:QTH786451 RDD786432:RDD786451 RMZ786432:RMZ786451 RWV786432:RWV786451 SGR786432:SGR786451 SQN786432:SQN786451 TAJ786432:TAJ786451 TKF786432:TKF786451 TUB786432:TUB786451 UDX786432:UDX786451 UNT786432:UNT786451 UXP786432:UXP786451 VHL786432:VHL786451 VRH786432:VRH786451 WBD786432:WBD786451 WKZ786432:WKZ786451 WUV786432:WUV786451 IJ851968:IJ851987 SF851968:SF851987 ACB851968:ACB851987 ALX851968:ALX851987 AVT851968:AVT851987 BFP851968:BFP851987 BPL851968:BPL851987 BZH851968:BZH851987 CJD851968:CJD851987 CSZ851968:CSZ851987 DCV851968:DCV851987 DMR851968:DMR851987 DWN851968:DWN851987 EGJ851968:EGJ851987 EQF851968:EQF851987 FAB851968:FAB851987 FJX851968:FJX851987 FTT851968:FTT851987 GDP851968:GDP851987 GNL851968:GNL851987 GXH851968:GXH851987 HHD851968:HHD851987 HQZ851968:HQZ851987 IAV851968:IAV851987 IKR851968:IKR851987 IUN851968:IUN851987 JEJ851968:JEJ851987 JOF851968:JOF851987 JYB851968:JYB851987 KHX851968:KHX851987 KRT851968:KRT851987 LBP851968:LBP851987 LLL851968:LLL851987 LVH851968:LVH851987 MFD851968:MFD851987 MOZ851968:MOZ851987 MYV851968:MYV851987 NIR851968:NIR851987 NSN851968:NSN851987 OCJ851968:OCJ851987 OMF851968:OMF851987 OWB851968:OWB851987 PFX851968:PFX851987 PPT851968:PPT851987 PZP851968:PZP851987 QJL851968:QJL851987 QTH851968:QTH851987 RDD851968:RDD851987 RMZ851968:RMZ851987 RWV851968:RWV851987 SGR851968:SGR851987 SQN851968:SQN851987 TAJ851968:TAJ851987 TKF851968:TKF851987 TUB851968:TUB851987 UDX851968:UDX851987 UNT851968:UNT851987 UXP851968:UXP851987 VHL851968:VHL851987 VRH851968:VRH851987 WBD851968:WBD851987 WKZ851968:WKZ851987 WUV851968:WUV851987 IJ917504:IJ917523 SF917504:SF917523 ACB917504:ACB917523 ALX917504:ALX917523 AVT917504:AVT917523 BFP917504:BFP917523 BPL917504:BPL917523 BZH917504:BZH917523 CJD917504:CJD917523 CSZ917504:CSZ917523 DCV917504:DCV917523 DMR917504:DMR917523 DWN917504:DWN917523 EGJ917504:EGJ917523 EQF917504:EQF917523 FAB917504:FAB917523 FJX917504:FJX917523 FTT917504:FTT917523 GDP917504:GDP917523 GNL917504:GNL917523 GXH917504:GXH917523 HHD917504:HHD917523 HQZ917504:HQZ917523 IAV917504:IAV917523 IKR917504:IKR917523 IUN917504:IUN917523 JEJ917504:JEJ917523 JOF917504:JOF917523 JYB917504:JYB917523 KHX917504:KHX917523 KRT917504:KRT917523 LBP917504:LBP917523 LLL917504:LLL917523 LVH917504:LVH917523 MFD917504:MFD917523 MOZ917504:MOZ917523 MYV917504:MYV917523 NIR917504:NIR917523 NSN917504:NSN917523 OCJ917504:OCJ917523 OMF917504:OMF917523 OWB917504:OWB917523 PFX917504:PFX917523 PPT917504:PPT917523 PZP917504:PZP917523 QJL917504:QJL917523 QTH917504:QTH917523 RDD917504:RDD917523 RMZ917504:RMZ917523 RWV917504:RWV917523 SGR917504:SGR917523 SQN917504:SQN917523 TAJ917504:TAJ917523 TKF917504:TKF917523 TUB917504:TUB917523 UDX917504:UDX917523 UNT917504:UNT917523 UXP917504:UXP917523 VHL917504:VHL917523 VRH917504:VRH917523 WBD917504:WBD917523 WKZ917504:WKZ917523 WUV917504:WUV917523 IJ983040:IJ983059 SF983040:SF983059 ACB983040:ACB983059 ALX983040:ALX983059 AVT983040:AVT983059 BFP983040:BFP983059 BPL983040:BPL983059 BZH983040:BZH983059 CJD983040:CJD983059 CSZ983040:CSZ983059 DCV983040:DCV983059 DMR983040:DMR983059 DWN983040:DWN983059 EGJ983040:EGJ983059 EQF983040:EQF983059 FAB983040:FAB983059 FJX983040:FJX983059 FTT983040:FTT983059 GDP983040:GDP983059 GNL983040:GNL983059 GXH983040:GXH983059 HHD983040:HHD983059 HQZ983040:HQZ983059 IAV983040:IAV983059 IKR983040:IKR983059 IUN983040:IUN983059 JEJ983040:JEJ983059 JOF983040:JOF983059 JYB983040:JYB983059 KHX983040:KHX983059 KRT983040:KRT983059 LBP983040:LBP983059 LLL983040:LLL983059 LVH983040:LVH983059 MFD983040:MFD983059 MOZ983040:MOZ983059 MYV983040:MYV983059 NIR983040:NIR983059 NSN983040:NSN983059 OCJ983040:OCJ983059 OMF983040:OMF983059 OWB983040:OWB983059 PFX983040:PFX983059 PPT983040:PPT983059 PZP983040:PZP983059 QJL983040:QJL983059 QTH983040:QTH983059 RDD983040:RDD983059 RMZ983040:RMZ983059 RWV983040:RWV983059 SGR983040:SGR983059 SQN983040:SQN983059 TAJ983040:TAJ983059 TKF983040:TKF983059 TUB983040:TUB983059 UDX983040:UDX983059 UNT983040:UNT983059 UXP983040:UXP983059 VHL983040:VHL983059 VRH983040:VRH983059 WBD983040:WBD983059 WKZ983040:WKZ983059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WKZ8:WKZ42 WUV8:WUV42">
      <formula1>",×"</formula1>
    </dataValidation>
    <dataValidation type="list" allowBlank="1" showInputMessage="1" showErrorMessage="1" sqref="WUX983040:WUX983059 IL65536:IL65555 SH65536:SH65555 ACD65536:ACD65555 ALZ65536:ALZ65555 AVV65536:AVV65555 BFR65536:BFR65555 BPN65536:BPN65555 BZJ65536:BZJ65555 CJF65536:CJF65555 CTB65536:CTB65555 DCX65536:DCX65555 DMT65536:DMT65555 DWP65536:DWP65555 EGL65536:EGL65555 EQH65536:EQH65555 FAD65536:FAD65555 FJZ65536:FJZ65555 FTV65536:FTV65555 GDR65536:GDR65555 GNN65536:GNN65555 GXJ65536:GXJ65555 HHF65536:HHF65555 HRB65536:HRB65555 IAX65536:IAX65555 IKT65536:IKT65555 IUP65536:IUP65555 JEL65536:JEL65555 JOH65536:JOH65555 JYD65536:JYD65555 KHZ65536:KHZ65555 KRV65536:KRV65555 LBR65536:LBR65555 LLN65536:LLN65555 LVJ65536:LVJ65555 MFF65536:MFF65555 MPB65536:MPB65555 MYX65536:MYX65555 NIT65536:NIT65555 NSP65536:NSP65555 OCL65536:OCL65555 OMH65536:OMH65555 OWD65536:OWD65555 PFZ65536:PFZ65555 PPV65536:PPV65555 PZR65536:PZR65555 QJN65536:QJN65555 QTJ65536:QTJ65555 RDF65536:RDF65555 RNB65536:RNB65555 RWX65536:RWX65555 SGT65536:SGT65555 SQP65536:SQP65555 TAL65536:TAL65555 TKH65536:TKH65555 TUD65536:TUD65555 UDZ65536:UDZ65555 UNV65536:UNV65555 UXR65536:UXR65555 VHN65536:VHN65555 VRJ65536:VRJ65555 WBF65536:WBF65555 WLB65536:WLB65555 WUX65536:WUX65555 IL131072:IL131091 SH131072:SH131091 ACD131072:ACD131091 ALZ131072:ALZ131091 AVV131072:AVV131091 BFR131072:BFR131091 BPN131072:BPN131091 BZJ131072:BZJ131091 CJF131072:CJF131091 CTB131072:CTB131091 DCX131072:DCX131091 DMT131072:DMT131091 DWP131072:DWP131091 EGL131072:EGL131091 EQH131072:EQH131091 FAD131072:FAD131091 FJZ131072:FJZ131091 FTV131072:FTV131091 GDR131072:GDR131091 GNN131072:GNN131091 GXJ131072:GXJ131091 HHF131072:HHF131091 HRB131072:HRB131091 IAX131072:IAX131091 IKT131072:IKT131091 IUP131072:IUP131091 JEL131072:JEL131091 JOH131072:JOH131091 JYD131072:JYD131091 KHZ131072:KHZ131091 KRV131072:KRV131091 LBR131072:LBR131091 LLN131072:LLN131091 LVJ131072:LVJ131091 MFF131072:MFF131091 MPB131072:MPB131091 MYX131072:MYX131091 NIT131072:NIT131091 NSP131072:NSP131091 OCL131072:OCL131091 OMH131072:OMH131091 OWD131072:OWD131091 PFZ131072:PFZ131091 PPV131072:PPV131091 PZR131072:PZR131091 QJN131072:QJN131091 QTJ131072:QTJ131091 RDF131072:RDF131091 RNB131072:RNB131091 RWX131072:RWX131091 SGT131072:SGT131091 SQP131072:SQP131091 TAL131072:TAL131091 TKH131072:TKH131091 TUD131072:TUD131091 UDZ131072:UDZ131091 UNV131072:UNV131091 UXR131072:UXR131091 VHN131072:VHN131091 VRJ131072:VRJ131091 WBF131072:WBF131091 WLB131072:WLB131091 WUX131072:WUX131091 IL196608:IL196627 SH196608:SH196627 ACD196608:ACD196627 ALZ196608:ALZ196627 AVV196608:AVV196627 BFR196608:BFR196627 BPN196608:BPN196627 BZJ196608:BZJ196627 CJF196608:CJF196627 CTB196608:CTB196627 DCX196608:DCX196627 DMT196608:DMT196627 DWP196608:DWP196627 EGL196608:EGL196627 EQH196608:EQH196627 FAD196608:FAD196627 FJZ196608:FJZ196627 FTV196608:FTV196627 GDR196608:GDR196627 GNN196608:GNN196627 GXJ196608:GXJ196627 HHF196608:HHF196627 HRB196608:HRB196627 IAX196608:IAX196627 IKT196608:IKT196627 IUP196608:IUP196627 JEL196608:JEL196627 JOH196608:JOH196627 JYD196608:JYD196627 KHZ196608:KHZ196627 KRV196608:KRV196627 LBR196608:LBR196627 LLN196608:LLN196627 LVJ196608:LVJ196627 MFF196608:MFF196627 MPB196608:MPB196627 MYX196608:MYX196627 NIT196608:NIT196627 NSP196608:NSP196627 OCL196608:OCL196627 OMH196608:OMH196627 OWD196608:OWD196627 PFZ196608:PFZ196627 PPV196608:PPV196627 PZR196608:PZR196627 QJN196608:QJN196627 QTJ196608:QTJ196627 RDF196608:RDF196627 RNB196608:RNB196627 RWX196608:RWX196627 SGT196608:SGT196627 SQP196608:SQP196627 TAL196608:TAL196627 TKH196608:TKH196627 TUD196608:TUD196627 UDZ196608:UDZ196627 UNV196608:UNV196627 UXR196608:UXR196627 VHN196608:VHN196627 VRJ196608:VRJ196627 WBF196608:WBF196627 WLB196608:WLB196627 WUX196608:WUX196627 IL262144:IL262163 SH262144:SH262163 ACD262144:ACD262163 ALZ262144:ALZ262163 AVV262144:AVV262163 BFR262144:BFR262163 BPN262144:BPN262163 BZJ262144:BZJ262163 CJF262144:CJF262163 CTB262144:CTB262163 DCX262144:DCX262163 DMT262144:DMT262163 DWP262144:DWP262163 EGL262144:EGL262163 EQH262144:EQH262163 FAD262144:FAD262163 FJZ262144:FJZ262163 FTV262144:FTV262163 GDR262144:GDR262163 GNN262144:GNN262163 GXJ262144:GXJ262163 HHF262144:HHF262163 HRB262144:HRB262163 IAX262144:IAX262163 IKT262144:IKT262163 IUP262144:IUP262163 JEL262144:JEL262163 JOH262144:JOH262163 JYD262144:JYD262163 KHZ262144:KHZ262163 KRV262144:KRV262163 LBR262144:LBR262163 LLN262144:LLN262163 LVJ262144:LVJ262163 MFF262144:MFF262163 MPB262144:MPB262163 MYX262144:MYX262163 NIT262144:NIT262163 NSP262144:NSP262163 OCL262144:OCL262163 OMH262144:OMH262163 OWD262144:OWD262163 PFZ262144:PFZ262163 PPV262144:PPV262163 PZR262144:PZR262163 QJN262144:QJN262163 QTJ262144:QTJ262163 RDF262144:RDF262163 RNB262144:RNB262163 RWX262144:RWX262163 SGT262144:SGT262163 SQP262144:SQP262163 TAL262144:TAL262163 TKH262144:TKH262163 TUD262144:TUD262163 UDZ262144:UDZ262163 UNV262144:UNV262163 UXR262144:UXR262163 VHN262144:VHN262163 VRJ262144:VRJ262163 WBF262144:WBF262163 WLB262144:WLB262163 WUX262144:WUX262163 IL327680:IL327699 SH327680:SH327699 ACD327680:ACD327699 ALZ327680:ALZ327699 AVV327680:AVV327699 BFR327680:BFR327699 BPN327680:BPN327699 BZJ327680:BZJ327699 CJF327680:CJF327699 CTB327680:CTB327699 DCX327680:DCX327699 DMT327680:DMT327699 DWP327680:DWP327699 EGL327680:EGL327699 EQH327680:EQH327699 FAD327680:FAD327699 FJZ327680:FJZ327699 FTV327680:FTV327699 GDR327680:GDR327699 GNN327680:GNN327699 GXJ327680:GXJ327699 HHF327680:HHF327699 HRB327680:HRB327699 IAX327680:IAX327699 IKT327680:IKT327699 IUP327680:IUP327699 JEL327680:JEL327699 JOH327680:JOH327699 JYD327680:JYD327699 KHZ327680:KHZ327699 KRV327680:KRV327699 LBR327680:LBR327699 LLN327680:LLN327699 LVJ327680:LVJ327699 MFF327680:MFF327699 MPB327680:MPB327699 MYX327680:MYX327699 NIT327680:NIT327699 NSP327680:NSP327699 OCL327680:OCL327699 OMH327680:OMH327699 OWD327680:OWD327699 PFZ327680:PFZ327699 PPV327680:PPV327699 PZR327680:PZR327699 QJN327680:QJN327699 QTJ327680:QTJ327699 RDF327680:RDF327699 RNB327680:RNB327699 RWX327680:RWX327699 SGT327680:SGT327699 SQP327680:SQP327699 TAL327680:TAL327699 TKH327680:TKH327699 TUD327680:TUD327699 UDZ327680:UDZ327699 UNV327680:UNV327699 UXR327680:UXR327699 VHN327680:VHN327699 VRJ327680:VRJ327699 WBF327680:WBF327699 WLB327680:WLB327699 WUX327680:WUX327699 IL393216:IL393235 SH393216:SH393235 ACD393216:ACD393235 ALZ393216:ALZ393235 AVV393216:AVV393235 BFR393216:BFR393235 BPN393216:BPN393235 BZJ393216:BZJ393235 CJF393216:CJF393235 CTB393216:CTB393235 DCX393216:DCX393235 DMT393216:DMT393235 DWP393216:DWP393235 EGL393216:EGL393235 EQH393216:EQH393235 FAD393216:FAD393235 FJZ393216:FJZ393235 FTV393216:FTV393235 GDR393216:GDR393235 GNN393216:GNN393235 GXJ393216:GXJ393235 HHF393216:HHF393235 HRB393216:HRB393235 IAX393216:IAX393235 IKT393216:IKT393235 IUP393216:IUP393235 JEL393216:JEL393235 JOH393216:JOH393235 JYD393216:JYD393235 KHZ393216:KHZ393235 KRV393216:KRV393235 LBR393216:LBR393235 LLN393216:LLN393235 LVJ393216:LVJ393235 MFF393216:MFF393235 MPB393216:MPB393235 MYX393216:MYX393235 NIT393216:NIT393235 NSP393216:NSP393235 OCL393216:OCL393235 OMH393216:OMH393235 OWD393216:OWD393235 PFZ393216:PFZ393235 PPV393216:PPV393235 PZR393216:PZR393235 QJN393216:QJN393235 QTJ393216:QTJ393235 RDF393216:RDF393235 RNB393216:RNB393235 RWX393216:RWX393235 SGT393216:SGT393235 SQP393216:SQP393235 TAL393216:TAL393235 TKH393216:TKH393235 TUD393216:TUD393235 UDZ393216:UDZ393235 UNV393216:UNV393235 UXR393216:UXR393235 VHN393216:VHN393235 VRJ393216:VRJ393235 WBF393216:WBF393235 WLB393216:WLB393235 WUX393216:WUX393235 IL458752:IL458771 SH458752:SH458771 ACD458752:ACD458771 ALZ458752:ALZ458771 AVV458752:AVV458771 BFR458752:BFR458771 BPN458752:BPN458771 BZJ458752:BZJ458771 CJF458752:CJF458771 CTB458752:CTB458771 DCX458752:DCX458771 DMT458752:DMT458771 DWP458752:DWP458771 EGL458752:EGL458771 EQH458752:EQH458771 FAD458752:FAD458771 FJZ458752:FJZ458771 FTV458752:FTV458771 GDR458752:GDR458771 GNN458752:GNN458771 GXJ458752:GXJ458771 HHF458752:HHF458771 HRB458752:HRB458771 IAX458752:IAX458771 IKT458752:IKT458771 IUP458752:IUP458771 JEL458752:JEL458771 JOH458752:JOH458771 JYD458752:JYD458771 KHZ458752:KHZ458771 KRV458752:KRV458771 LBR458752:LBR458771 LLN458752:LLN458771 LVJ458752:LVJ458771 MFF458752:MFF458771 MPB458752:MPB458771 MYX458752:MYX458771 NIT458752:NIT458771 NSP458752:NSP458771 OCL458752:OCL458771 OMH458752:OMH458771 OWD458752:OWD458771 PFZ458752:PFZ458771 PPV458752:PPV458771 PZR458752:PZR458771 QJN458752:QJN458771 QTJ458752:QTJ458771 RDF458752:RDF458771 RNB458752:RNB458771 RWX458752:RWX458771 SGT458752:SGT458771 SQP458752:SQP458771 TAL458752:TAL458771 TKH458752:TKH458771 TUD458752:TUD458771 UDZ458752:UDZ458771 UNV458752:UNV458771 UXR458752:UXR458771 VHN458752:VHN458771 VRJ458752:VRJ458771 WBF458752:WBF458771 WLB458752:WLB458771 WUX458752:WUX458771 IL524288:IL524307 SH524288:SH524307 ACD524288:ACD524307 ALZ524288:ALZ524307 AVV524288:AVV524307 BFR524288:BFR524307 BPN524288:BPN524307 BZJ524288:BZJ524307 CJF524288:CJF524307 CTB524288:CTB524307 DCX524288:DCX524307 DMT524288:DMT524307 DWP524288:DWP524307 EGL524288:EGL524307 EQH524288:EQH524307 FAD524288:FAD524307 FJZ524288:FJZ524307 FTV524288:FTV524307 GDR524288:GDR524307 GNN524288:GNN524307 GXJ524288:GXJ524307 HHF524288:HHF524307 HRB524288:HRB524307 IAX524288:IAX524307 IKT524288:IKT524307 IUP524288:IUP524307 JEL524288:JEL524307 JOH524288:JOH524307 JYD524288:JYD524307 KHZ524288:KHZ524307 KRV524288:KRV524307 LBR524288:LBR524307 LLN524288:LLN524307 LVJ524288:LVJ524307 MFF524288:MFF524307 MPB524288:MPB524307 MYX524288:MYX524307 NIT524288:NIT524307 NSP524288:NSP524307 OCL524288:OCL524307 OMH524288:OMH524307 OWD524288:OWD524307 PFZ524288:PFZ524307 PPV524288:PPV524307 PZR524288:PZR524307 QJN524288:QJN524307 QTJ524288:QTJ524307 RDF524288:RDF524307 RNB524288:RNB524307 RWX524288:RWX524307 SGT524288:SGT524307 SQP524288:SQP524307 TAL524288:TAL524307 TKH524288:TKH524307 TUD524288:TUD524307 UDZ524288:UDZ524307 UNV524288:UNV524307 UXR524288:UXR524307 VHN524288:VHN524307 VRJ524288:VRJ524307 WBF524288:WBF524307 WLB524288:WLB524307 WUX524288:WUX524307 IL589824:IL589843 SH589824:SH589843 ACD589824:ACD589843 ALZ589824:ALZ589843 AVV589824:AVV589843 BFR589824:BFR589843 BPN589824:BPN589843 BZJ589824:BZJ589843 CJF589824:CJF589843 CTB589824:CTB589843 DCX589824:DCX589843 DMT589824:DMT589843 DWP589824:DWP589843 EGL589824:EGL589843 EQH589824:EQH589843 FAD589824:FAD589843 FJZ589824:FJZ589843 FTV589824:FTV589843 GDR589824:GDR589843 GNN589824:GNN589843 GXJ589824:GXJ589843 HHF589824:HHF589843 HRB589824:HRB589843 IAX589824:IAX589843 IKT589824:IKT589843 IUP589824:IUP589843 JEL589824:JEL589843 JOH589824:JOH589843 JYD589824:JYD589843 KHZ589824:KHZ589843 KRV589824:KRV589843 LBR589824:LBR589843 LLN589824:LLN589843 LVJ589824:LVJ589843 MFF589824:MFF589843 MPB589824:MPB589843 MYX589824:MYX589843 NIT589824:NIT589843 NSP589824:NSP589843 OCL589824:OCL589843 OMH589824:OMH589843 OWD589824:OWD589843 PFZ589824:PFZ589843 PPV589824:PPV589843 PZR589824:PZR589843 QJN589824:QJN589843 QTJ589824:QTJ589843 RDF589824:RDF589843 RNB589824:RNB589843 RWX589824:RWX589843 SGT589824:SGT589843 SQP589824:SQP589843 TAL589824:TAL589843 TKH589824:TKH589843 TUD589824:TUD589843 UDZ589824:UDZ589843 UNV589824:UNV589843 UXR589824:UXR589843 VHN589824:VHN589843 VRJ589824:VRJ589843 WBF589824:WBF589843 WLB589824:WLB589843 WUX589824:WUX589843 IL655360:IL655379 SH655360:SH655379 ACD655360:ACD655379 ALZ655360:ALZ655379 AVV655360:AVV655379 BFR655360:BFR655379 BPN655360:BPN655379 BZJ655360:BZJ655379 CJF655360:CJF655379 CTB655360:CTB655379 DCX655360:DCX655379 DMT655360:DMT655379 DWP655360:DWP655379 EGL655360:EGL655379 EQH655360:EQH655379 FAD655360:FAD655379 FJZ655360:FJZ655379 FTV655360:FTV655379 GDR655360:GDR655379 GNN655360:GNN655379 GXJ655360:GXJ655379 HHF655360:HHF655379 HRB655360:HRB655379 IAX655360:IAX655379 IKT655360:IKT655379 IUP655360:IUP655379 JEL655360:JEL655379 JOH655360:JOH655379 JYD655360:JYD655379 KHZ655360:KHZ655379 KRV655360:KRV655379 LBR655360:LBR655379 LLN655360:LLN655379 LVJ655360:LVJ655379 MFF655360:MFF655379 MPB655360:MPB655379 MYX655360:MYX655379 NIT655360:NIT655379 NSP655360:NSP655379 OCL655360:OCL655379 OMH655360:OMH655379 OWD655360:OWD655379 PFZ655360:PFZ655379 PPV655360:PPV655379 PZR655360:PZR655379 QJN655360:QJN655379 QTJ655360:QTJ655379 RDF655360:RDF655379 RNB655360:RNB655379 RWX655360:RWX655379 SGT655360:SGT655379 SQP655360:SQP655379 TAL655360:TAL655379 TKH655360:TKH655379 TUD655360:TUD655379 UDZ655360:UDZ655379 UNV655360:UNV655379 UXR655360:UXR655379 VHN655360:VHN655379 VRJ655360:VRJ655379 WBF655360:WBF655379 WLB655360:WLB655379 WUX655360:WUX655379 IL720896:IL720915 SH720896:SH720915 ACD720896:ACD720915 ALZ720896:ALZ720915 AVV720896:AVV720915 BFR720896:BFR720915 BPN720896:BPN720915 BZJ720896:BZJ720915 CJF720896:CJF720915 CTB720896:CTB720915 DCX720896:DCX720915 DMT720896:DMT720915 DWP720896:DWP720915 EGL720896:EGL720915 EQH720896:EQH720915 FAD720896:FAD720915 FJZ720896:FJZ720915 FTV720896:FTV720915 GDR720896:GDR720915 GNN720896:GNN720915 GXJ720896:GXJ720915 HHF720896:HHF720915 HRB720896:HRB720915 IAX720896:IAX720915 IKT720896:IKT720915 IUP720896:IUP720915 JEL720896:JEL720915 JOH720896:JOH720915 JYD720896:JYD720915 KHZ720896:KHZ720915 KRV720896:KRV720915 LBR720896:LBR720915 LLN720896:LLN720915 LVJ720896:LVJ720915 MFF720896:MFF720915 MPB720896:MPB720915 MYX720896:MYX720915 NIT720896:NIT720915 NSP720896:NSP720915 OCL720896:OCL720915 OMH720896:OMH720915 OWD720896:OWD720915 PFZ720896:PFZ720915 PPV720896:PPV720915 PZR720896:PZR720915 QJN720896:QJN720915 QTJ720896:QTJ720915 RDF720896:RDF720915 RNB720896:RNB720915 RWX720896:RWX720915 SGT720896:SGT720915 SQP720896:SQP720915 TAL720896:TAL720915 TKH720896:TKH720915 TUD720896:TUD720915 UDZ720896:UDZ720915 UNV720896:UNV720915 UXR720896:UXR720915 VHN720896:VHN720915 VRJ720896:VRJ720915 WBF720896:WBF720915 WLB720896:WLB720915 WUX720896:WUX720915 IL786432:IL786451 SH786432:SH786451 ACD786432:ACD786451 ALZ786432:ALZ786451 AVV786432:AVV786451 BFR786432:BFR786451 BPN786432:BPN786451 BZJ786432:BZJ786451 CJF786432:CJF786451 CTB786432:CTB786451 DCX786432:DCX786451 DMT786432:DMT786451 DWP786432:DWP786451 EGL786432:EGL786451 EQH786432:EQH786451 FAD786432:FAD786451 FJZ786432:FJZ786451 FTV786432:FTV786451 GDR786432:GDR786451 GNN786432:GNN786451 GXJ786432:GXJ786451 HHF786432:HHF786451 HRB786432:HRB786451 IAX786432:IAX786451 IKT786432:IKT786451 IUP786432:IUP786451 JEL786432:JEL786451 JOH786432:JOH786451 JYD786432:JYD786451 KHZ786432:KHZ786451 KRV786432:KRV786451 LBR786432:LBR786451 LLN786432:LLN786451 LVJ786432:LVJ786451 MFF786432:MFF786451 MPB786432:MPB786451 MYX786432:MYX786451 NIT786432:NIT786451 NSP786432:NSP786451 OCL786432:OCL786451 OMH786432:OMH786451 OWD786432:OWD786451 PFZ786432:PFZ786451 PPV786432:PPV786451 PZR786432:PZR786451 QJN786432:QJN786451 QTJ786432:QTJ786451 RDF786432:RDF786451 RNB786432:RNB786451 RWX786432:RWX786451 SGT786432:SGT786451 SQP786432:SQP786451 TAL786432:TAL786451 TKH786432:TKH786451 TUD786432:TUD786451 UDZ786432:UDZ786451 UNV786432:UNV786451 UXR786432:UXR786451 VHN786432:VHN786451 VRJ786432:VRJ786451 WBF786432:WBF786451 WLB786432:WLB786451 WUX786432:WUX786451 IL851968:IL851987 SH851968:SH851987 ACD851968:ACD851987 ALZ851968:ALZ851987 AVV851968:AVV851987 BFR851968:BFR851987 BPN851968:BPN851987 BZJ851968:BZJ851987 CJF851968:CJF851987 CTB851968:CTB851987 DCX851968:DCX851987 DMT851968:DMT851987 DWP851968:DWP851987 EGL851968:EGL851987 EQH851968:EQH851987 FAD851968:FAD851987 FJZ851968:FJZ851987 FTV851968:FTV851987 GDR851968:GDR851987 GNN851968:GNN851987 GXJ851968:GXJ851987 HHF851968:HHF851987 HRB851968:HRB851987 IAX851968:IAX851987 IKT851968:IKT851987 IUP851968:IUP851987 JEL851968:JEL851987 JOH851968:JOH851987 JYD851968:JYD851987 KHZ851968:KHZ851987 KRV851968:KRV851987 LBR851968:LBR851987 LLN851968:LLN851987 LVJ851968:LVJ851987 MFF851968:MFF851987 MPB851968:MPB851987 MYX851968:MYX851987 NIT851968:NIT851987 NSP851968:NSP851987 OCL851968:OCL851987 OMH851968:OMH851987 OWD851968:OWD851987 PFZ851968:PFZ851987 PPV851968:PPV851987 PZR851968:PZR851987 QJN851968:QJN851987 QTJ851968:QTJ851987 RDF851968:RDF851987 RNB851968:RNB851987 RWX851968:RWX851987 SGT851968:SGT851987 SQP851968:SQP851987 TAL851968:TAL851987 TKH851968:TKH851987 TUD851968:TUD851987 UDZ851968:UDZ851987 UNV851968:UNV851987 UXR851968:UXR851987 VHN851968:VHN851987 VRJ851968:VRJ851987 WBF851968:WBF851987 WLB851968:WLB851987 WUX851968:WUX851987 IL917504:IL917523 SH917504:SH917523 ACD917504:ACD917523 ALZ917504:ALZ917523 AVV917504:AVV917523 BFR917504:BFR917523 BPN917504:BPN917523 BZJ917504:BZJ917523 CJF917504:CJF917523 CTB917504:CTB917523 DCX917504:DCX917523 DMT917504:DMT917523 DWP917504:DWP917523 EGL917504:EGL917523 EQH917504:EQH917523 FAD917504:FAD917523 FJZ917504:FJZ917523 FTV917504:FTV917523 GDR917504:GDR917523 GNN917504:GNN917523 GXJ917504:GXJ917523 HHF917504:HHF917523 HRB917504:HRB917523 IAX917504:IAX917523 IKT917504:IKT917523 IUP917504:IUP917523 JEL917504:JEL917523 JOH917504:JOH917523 JYD917504:JYD917523 KHZ917504:KHZ917523 KRV917504:KRV917523 LBR917504:LBR917523 LLN917504:LLN917523 LVJ917504:LVJ917523 MFF917504:MFF917523 MPB917504:MPB917523 MYX917504:MYX917523 NIT917504:NIT917523 NSP917504:NSP917523 OCL917504:OCL917523 OMH917504:OMH917523 OWD917504:OWD917523 PFZ917504:PFZ917523 PPV917504:PPV917523 PZR917504:PZR917523 QJN917504:QJN917523 QTJ917504:QTJ917523 RDF917504:RDF917523 RNB917504:RNB917523 RWX917504:RWX917523 SGT917504:SGT917523 SQP917504:SQP917523 TAL917504:TAL917523 TKH917504:TKH917523 TUD917504:TUD917523 UDZ917504:UDZ917523 UNV917504:UNV917523 UXR917504:UXR917523 VHN917504:VHN917523 VRJ917504:VRJ917523 WBF917504:WBF917523 WLB917504:WLB917523 WUX917504:WUX917523 IL983040:IL983059 SH983040:SH983059 ACD983040:ACD983059 ALZ983040:ALZ983059 AVV983040:AVV983059 BFR983040:BFR983059 BPN983040:BPN983059 BZJ983040:BZJ983059 CJF983040:CJF983059 CTB983040:CTB983059 DCX983040:DCX983059 DMT983040:DMT983059 DWP983040:DWP983059 EGL983040:EGL983059 EQH983040:EQH983059 FAD983040:FAD983059 FJZ983040:FJZ983059 FTV983040:FTV983059 GDR983040:GDR983059 GNN983040:GNN983059 GXJ983040:GXJ983059 HHF983040:HHF983059 HRB983040:HRB983059 IAX983040:IAX983059 IKT983040:IKT983059 IUP983040:IUP983059 JEL983040:JEL983059 JOH983040:JOH983059 JYD983040:JYD983059 KHZ983040:KHZ983059 KRV983040:KRV983059 LBR983040:LBR983059 LLN983040:LLN983059 LVJ983040:LVJ983059 MFF983040:MFF983059 MPB983040:MPB983059 MYX983040:MYX983059 NIT983040:NIT983059 NSP983040:NSP983059 OCL983040:OCL983059 OMH983040:OMH983059 OWD983040:OWD983059 PFZ983040:PFZ983059 PPV983040:PPV983059 PZR983040:PZR983059 QJN983040:QJN983059 QTJ983040:QTJ983059 RDF983040:RDF983059 RNB983040:RNB983059 RWX983040:RWX983059 SGT983040:SGT983059 SQP983040:SQP983059 TAL983040:TAL983059 TKH983040:TKH983059 TUD983040:TUD983059 UDZ983040:UDZ983059 UNV983040:UNV983059 UXR983040:UXR983059 VHN983040:VHN983059 VRJ983040:VRJ983059 WBF983040:WBF983059 WLB983040:WLB983059 IL8:IL42 SH8:SH42 ACD8:ACD42 ALZ8:ALZ42 AVV8:AVV42 BFR8:BFR42 BPN8:BPN42 BZJ8:BZJ42 CJF8:CJF42 CTB8:CTB42 DCX8:DCX42 DMT8:DMT42 DWP8:DWP42 EGL8:EGL42 EQH8:EQH42 FAD8:FAD42 FJZ8:FJZ42 FTV8:FTV42 GDR8:GDR42 GNN8:GNN42 GXJ8:GXJ42 HHF8:HHF42 HRB8:HRB42 IAX8:IAX42 IKT8:IKT42 IUP8:IUP42 JEL8:JEL42 JOH8:JOH42 JYD8:JYD42 KHZ8:KHZ42 KRV8:KRV42 LBR8:LBR42 LLN8:LLN42 LVJ8:LVJ42 MFF8:MFF42 MPB8:MPB42 MYX8:MYX42 NIT8:NIT42 NSP8:NSP42 OCL8:OCL42 OMH8:OMH42 OWD8:OWD42 PFZ8:PFZ42 PPV8:PPV42 PZR8:PZR42 QJN8:QJN42 QTJ8:QTJ42 RDF8:RDF42 RNB8:RNB42 RWX8:RWX42 SGT8:SGT42 SQP8:SQP42 TAL8:TAL42 TKH8:TKH42 TUD8:TUD42 UDZ8:UDZ42 UNV8:UNV42 UXR8:UXR42 VHN8:VHN42 VRJ8:VRJ42 WBF8:WBF42 WLB8:WLB42 WUX8:WUX42">
      <formula1>$B$53:$B$54</formula1>
    </dataValidation>
    <dataValidation type="list" showErrorMessage="1" sqref="E8:E37 J8:J37">
      <formula1>"○,×"</formula1>
    </dataValidation>
  </dataValidations>
  <printOptions horizontalCentered="1"/>
  <pageMargins left="0.51181102362204722" right="0.51181102362204722" top="0.74803149606299213" bottom="0.55118110236220474" header="0.31496062992125984" footer="0.31496062992125984"/>
  <pageSetup paperSize="9" scale="25" orientation="portrait" r:id="rId1"/>
  <headerFooter>
    <oddHeader xml:space="preserve">&amp;R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F2DD6E6-702A-40D2-BB93-BE8D09B9428B}">
  <ds:schemaRefs>
    <ds:schemaRef ds:uri="http://schemas.microsoft.com/sharepoint/v3/contenttype/forms"/>
  </ds:schemaRefs>
</ds:datastoreItem>
</file>

<file path=customXml/itemProps3.xml><?xml version="1.0" encoding="utf-8"?>
<ds:datastoreItem xmlns:ds="http://schemas.openxmlformats.org/officeDocument/2006/customXml" ds:itemID="{FD54DE32-81A9-49C3-BAB5-8C005D91F9D3}">
  <ds:schemaRefs>
    <ds:schemaRef ds:uri="http://purl.org/dc/dcmitype/"/>
    <ds:schemaRef ds:uri="http://schemas.microsoft.com/office/2006/documentManagement/type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31</vt:i4>
      </vt:variant>
    </vt:vector>
  </HeadingPairs>
  <TitlesOfParts>
    <vt:vector size="64" baseType="lpstr">
      <vt:lpstr>【様式１】加算率</vt:lpstr>
      <vt:lpstr>加算率テーブル</vt:lpstr>
      <vt:lpstr>【様式２】ｷｬﾘｱﾊﾟｽ要件</vt:lpstr>
      <vt:lpstr>Ⅱ児童数計算表（本園）</vt:lpstr>
      <vt:lpstr>Ⅱ児童数計算表（分園）</vt:lpstr>
      <vt:lpstr>Ⅱ職員数計算表</vt:lpstr>
      <vt:lpstr>【様式３】加算人数認定</vt:lpstr>
      <vt:lpstr>【様式４】計画書Ⅰ</vt:lpstr>
      <vt:lpstr>【様式4別添１】賃金改善明細書（職員別）</vt:lpstr>
      <vt:lpstr>【様式4別添２】一覧表</vt:lpstr>
      <vt:lpstr>【様式６】計画書Ⅱ</vt:lpstr>
      <vt:lpstr>【様式６別添１】内訳書</vt:lpstr>
      <vt:lpstr>【様式６別添２】一覧表</vt:lpstr>
      <vt:lpstr>Ｒ元用【様式５】実績報告書Ⅰ </vt:lpstr>
      <vt:lpstr>Ｒ元用【様式５別添１】賃金改善明細書（職員別）</vt:lpstr>
      <vt:lpstr>Ｒ元用【様式５別添２】内訳書</vt:lpstr>
      <vt:lpstr>事業者入力作成要領</vt:lpstr>
      <vt:lpstr>事業者入力</vt:lpstr>
      <vt:lpstr>【様式６関係】作成要領</vt:lpstr>
      <vt:lpstr>【様式６】実績報告書Ⅰ</vt:lpstr>
      <vt:lpstr>【様式６別添１】賃金改善明細書（職員別）</vt:lpstr>
      <vt:lpstr>Ｒ元用【様式７】実績報告書Ⅱ</vt:lpstr>
      <vt:lpstr>Ｒ元用【様式７別添１】内訳書</vt:lpstr>
      <vt:lpstr>Ｒ元用【様式7別添２】一覧表</vt:lpstr>
      <vt:lpstr>【様式６別添２】 一覧表</vt:lpstr>
      <vt:lpstr>【様式８関係】作成要領</vt:lpstr>
      <vt:lpstr>【様式８】実績報告書Ⅱ</vt:lpstr>
      <vt:lpstr>【様式８別添１】内訳書</vt:lpstr>
      <vt:lpstr>【様式８別添２】一覧表</vt:lpstr>
      <vt:lpstr>【様式10関係】作成要領 </vt:lpstr>
      <vt:lpstr>【様式10】実績報告書</vt:lpstr>
      <vt:lpstr>【様式10別添１】賃金改善明細書（職員別）</vt:lpstr>
      <vt:lpstr>【様式10別添２】配分変更一覧表</vt:lpstr>
      <vt:lpstr>【様式１】加算率!Print_Area</vt:lpstr>
      <vt:lpstr>【様式10】実績報告書!Print_Area</vt:lpstr>
      <vt:lpstr>'【様式10別添１】賃金改善明細書（職員別）'!Print_Area</vt:lpstr>
      <vt:lpstr>【様式10別添２】配分変更一覧表!Print_Area</vt:lpstr>
      <vt:lpstr>【様式２】ｷｬﾘｱﾊﾟｽ要件!Print_Area</vt:lpstr>
      <vt:lpstr>【様式３】加算人数認定!Print_Area</vt:lpstr>
      <vt:lpstr>【様式４】計画書Ⅰ!Print_Area</vt:lpstr>
      <vt:lpstr>'【様式4別添１】賃金改善明細書（職員別）'!Print_Area</vt:lpstr>
      <vt:lpstr>【様式4別添２】一覧表!Print_Area</vt:lpstr>
      <vt:lpstr>【様式６】計画書Ⅱ!Print_Area</vt:lpstr>
      <vt:lpstr>【様式６】実績報告書Ⅰ!Print_Area</vt:lpstr>
      <vt:lpstr>'【様式６別添１】賃金改善明細書（職員別）'!Print_Area</vt:lpstr>
      <vt:lpstr>【様式６別添１】内訳書!Print_Area</vt:lpstr>
      <vt:lpstr>'【様式６別添２】 一覧表'!Print_Area</vt:lpstr>
      <vt:lpstr>【様式６別添２】一覧表!Print_Area</vt:lpstr>
      <vt:lpstr>【様式８】実績報告書Ⅱ!Print_Area</vt:lpstr>
      <vt:lpstr>【様式８別添１】内訳書!Print_Area</vt:lpstr>
      <vt:lpstr>【様式８別添２】一覧表!Print_Area</vt:lpstr>
      <vt:lpstr>'Ⅱ児童数計算表（分園）'!Print_Area</vt:lpstr>
      <vt:lpstr>'Ⅱ児童数計算表（本園）'!Print_Area</vt:lpstr>
      <vt:lpstr>Ⅱ職員数計算表!Print_Area</vt:lpstr>
      <vt:lpstr>'Ｒ元用【様式５】実績報告書Ⅰ '!Print_Area</vt:lpstr>
      <vt:lpstr>'Ｒ元用【様式５別添１】賃金改善明細書（職員別）'!Print_Area</vt:lpstr>
      <vt:lpstr>Ｒ元用【様式５別添２】内訳書!Print_Area</vt:lpstr>
      <vt:lpstr>Ｒ元用【様式７】実績報告書Ⅱ!Print_Area</vt:lpstr>
      <vt:lpstr>Ｒ元用【様式７別添１】内訳書!Print_Area</vt:lpstr>
      <vt:lpstr>Ｒ元用【様式7別添２】一覧表!Print_Area</vt:lpstr>
      <vt:lpstr>事業者入力!Print_Area</vt:lpstr>
      <vt:lpstr>'【様式4別添１】賃金改善明細書（職員別）'!Print_Titles</vt:lpstr>
      <vt:lpstr>'【様式６別添１】賃金改善明細書（職員別）'!Print_Titles</vt:lpstr>
      <vt:lpstr>'Ｒ元用【様式５別添１】賃金改善明細書（職員別）'!Print_Titles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平澤　友里奈</dc:creator>
  <cp:lastModifiedBy>藤沢市</cp:lastModifiedBy>
  <cp:lastPrinted>2023-06-09T02:37:50Z</cp:lastPrinted>
  <dcterms:created xsi:type="dcterms:W3CDTF">2022-04-08T01:41:37Z</dcterms:created>
  <dcterms:modified xsi:type="dcterms:W3CDTF">2023-06-09T02:37:59Z</dcterms:modified>
</cp:coreProperties>
</file>